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C:\Users\Owner\Desktop\経済効果推計WS2015\"/>
    </mc:Choice>
  </mc:AlternateContent>
  <xr:revisionPtr revIDLastSave="0" documentId="13_ncr:1_{04F7B887-E523-4EBB-BDC3-34ED32DE1D97}" xr6:coauthVersionLast="47" xr6:coauthVersionMax="47" xr10:uidLastSave="{00000000-0000-0000-0000-000000000000}"/>
  <bookViews>
    <workbookView xWindow="-110" yWindow="-110" windowWidth="19420" windowHeight="10300" tabRatio="852" xr2:uid="{00000000-000D-0000-FFFF-FFFF00000000}"/>
  </bookViews>
  <sheets>
    <sheet name="WS目次" sheetId="5" r:id="rId1"/>
    <sheet name="利用上の注意" sheetId="6" r:id="rId2"/>
    <sheet name="最終需要_まとめ" sheetId="7" r:id="rId3"/>
    <sheet name="部門別まとめ" sheetId="46" r:id="rId4"/>
    <sheet name="1" sheetId="8" r:id="rId5"/>
    <sheet name="2" sheetId="13" r:id="rId6"/>
    <sheet name="3" sheetId="12" r:id="rId7"/>
    <sheet name="4" sheetId="14" r:id="rId8"/>
    <sheet name="5" sheetId="15" r:id="rId9"/>
    <sheet name="6" sheetId="16" r:id="rId10"/>
    <sheet name="7" sheetId="17" r:id="rId11"/>
    <sheet name="8" sheetId="18" r:id="rId12"/>
    <sheet name="9" sheetId="19" r:id="rId13"/>
    <sheet name="10" sheetId="20" r:id="rId14"/>
    <sheet name="11" sheetId="21" r:id="rId15"/>
    <sheet name="12" sheetId="22" r:id="rId16"/>
    <sheet name="13" sheetId="23" r:id="rId17"/>
    <sheet name="14" sheetId="24" r:id="rId18"/>
    <sheet name="15" sheetId="25" r:id="rId19"/>
    <sheet name="16" sheetId="26" r:id="rId20"/>
    <sheet name="17" sheetId="27" r:id="rId21"/>
    <sheet name="18" sheetId="28" r:id="rId22"/>
    <sheet name="19" sheetId="29" r:id="rId23"/>
    <sheet name="20" sheetId="30" r:id="rId24"/>
    <sheet name="21" sheetId="31" r:id="rId25"/>
    <sheet name="22" sheetId="32" r:id="rId26"/>
    <sheet name="23" sheetId="33" r:id="rId27"/>
    <sheet name="24" sheetId="34" r:id="rId28"/>
    <sheet name="25" sheetId="35" r:id="rId29"/>
    <sheet name="26" sheetId="36" r:id="rId30"/>
    <sheet name="27" sheetId="37" r:id="rId31"/>
    <sheet name="28" sheetId="38" r:id="rId32"/>
    <sheet name="29" sheetId="39" r:id="rId33"/>
    <sheet name="30" sheetId="40" r:id="rId34"/>
    <sheet name="31" sheetId="41" r:id="rId35"/>
    <sheet name="32" sheetId="42" r:id="rId36"/>
    <sheet name="33" sheetId="44" r:id="rId37"/>
    <sheet name="34" sheetId="43" r:id="rId38"/>
    <sheet name="35" sheetId="52" r:id="rId39"/>
    <sheet name="36" sheetId="51" r:id="rId40"/>
    <sheet name="37" sheetId="50" r:id="rId41"/>
    <sheet name="38" sheetId="49" r:id="rId42"/>
    <sheet name="39" sheetId="48" r:id="rId43"/>
    <sheet name="分析係数表" sheetId="4" r:id="rId44"/>
    <sheet name="取引基本表" sheetId="1" r:id="rId45"/>
    <sheet name="投入係数表" sheetId="2" r:id="rId46"/>
    <sheet name="逆行列係数" sheetId="3" r:id="rId47"/>
    <sheet name="雇用表" sheetId="53" r:id="rId48"/>
  </sheets>
  <definedNames>
    <definedName name="_Fill" hidden="1">#REF!</definedName>
    <definedName name="_Order1" hidden="1">255</definedName>
    <definedName name="_xlnm.Print_Titles" localSheetId="46">逆行列係数!$A:$B</definedName>
    <definedName name="_xlnm.Print_Titles" localSheetId="44">取引基本表!$A:$B</definedName>
    <definedName name="_xlnm.Print_Titles" localSheetId="45">投入係数表!$A:$B</definedName>
  </definedNames>
  <calcPr calcId="191029"/>
</workbook>
</file>

<file path=xl/calcChain.xml><?xml version="1.0" encoding="utf-8"?>
<calcChain xmlns="http://schemas.openxmlformats.org/spreadsheetml/2006/main">
  <c r="B47" i="5" l="1"/>
  <c r="B46" i="5"/>
  <c r="B45" i="5"/>
  <c r="AB8" i="4" a="1"/>
  <c r="AB8" i="4" s="1"/>
  <c r="K7" i="46"/>
  <c r="U9" i="4"/>
  <c r="V9" i="4"/>
  <c r="U10" i="4"/>
  <c r="V10" i="4"/>
  <c r="U11" i="4"/>
  <c r="V11" i="4"/>
  <c r="U12" i="4"/>
  <c r="V12" i="4"/>
  <c r="U13" i="4"/>
  <c r="V13" i="4"/>
  <c r="U14" i="4"/>
  <c r="V14" i="4"/>
  <c r="U15" i="4"/>
  <c r="V15" i="4"/>
  <c r="U16" i="4"/>
  <c r="V16" i="4"/>
  <c r="U17" i="4"/>
  <c r="V17" i="4"/>
  <c r="U18" i="4"/>
  <c r="V18" i="4"/>
  <c r="U19" i="4"/>
  <c r="V19" i="4"/>
  <c r="U20" i="4"/>
  <c r="V20" i="4"/>
  <c r="U21" i="4"/>
  <c r="V21" i="4"/>
  <c r="U22" i="4"/>
  <c r="V22" i="4"/>
  <c r="U23" i="4"/>
  <c r="V23" i="4"/>
  <c r="U24" i="4"/>
  <c r="V24" i="4"/>
  <c r="U25" i="4"/>
  <c r="V25" i="4"/>
  <c r="U26" i="4"/>
  <c r="V26" i="4"/>
  <c r="U27" i="4"/>
  <c r="V27" i="4"/>
  <c r="U28" i="4"/>
  <c r="V28" i="4"/>
  <c r="U29" i="4"/>
  <c r="V29" i="4"/>
  <c r="U30" i="4"/>
  <c r="V30" i="4"/>
  <c r="U31" i="4"/>
  <c r="V31" i="4"/>
  <c r="U32" i="4"/>
  <c r="V32" i="4"/>
  <c r="U33" i="4"/>
  <c r="V33" i="4"/>
  <c r="U34" i="4"/>
  <c r="V34" i="4"/>
  <c r="U35" i="4"/>
  <c r="V35" i="4"/>
  <c r="U36" i="4"/>
  <c r="V36" i="4"/>
  <c r="U37" i="4"/>
  <c r="V37" i="4"/>
  <c r="U38" i="4"/>
  <c r="V38" i="4"/>
  <c r="U39" i="4"/>
  <c r="V39" i="4"/>
  <c r="U40" i="4"/>
  <c r="V40" i="4"/>
  <c r="U41" i="4"/>
  <c r="V41" i="4"/>
  <c r="U42" i="4"/>
  <c r="V42" i="4"/>
  <c r="U43" i="4"/>
  <c r="V43" i="4"/>
  <c r="U44" i="4"/>
  <c r="V44" i="4"/>
  <c r="U45" i="4"/>
  <c r="V45" i="4"/>
  <c r="U46" i="4"/>
  <c r="V46" i="4"/>
  <c r="U47" i="4"/>
  <c r="V47" i="4"/>
  <c r="V8" i="4"/>
  <c r="U8" i="4"/>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AP44" i="3" s="1"/>
  <c r="AP43" i="3"/>
  <c r="AP42" i="3"/>
  <c r="AP41" i="3"/>
  <c r="AP40" i="3"/>
  <c r="AP39" i="3"/>
  <c r="AP38" i="3"/>
  <c r="AP37" i="3"/>
  <c r="AP36" i="3"/>
  <c r="AP35" i="3"/>
  <c r="AP34" i="3"/>
  <c r="AP33" i="3"/>
  <c r="AP32" i="3"/>
  <c r="AP31" i="3"/>
  <c r="AP30" i="3"/>
  <c r="AP29" i="3"/>
  <c r="AP28" i="3"/>
  <c r="AP27" i="3"/>
  <c r="AP26" i="3"/>
  <c r="AP25" i="3"/>
  <c r="AP24" i="3"/>
  <c r="AP23" i="3"/>
  <c r="AP22" i="3"/>
  <c r="AP21" i="3"/>
  <c r="AP20" i="3"/>
  <c r="AP19" i="3"/>
  <c r="AP18" i="3"/>
  <c r="AP17" i="3"/>
  <c r="AP16" i="3"/>
  <c r="AP15" i="3"/>
  <c r="AP14" i="3"/>
  <c r="AP13" i="3"/>
  <c r="AP12" i="3"/>
  <c r="AP11" i="3"/>
  <c r="AP10" i="3"/>
  <c r="AP9" i="3"/>
  <c r="AP8" i="3"/>
  <c r="AP7" i="3"/>
  <c r="AP6" i="3"/>
  <c r="AP5" i="3"/>
  <c r="BJ44" i="1"/>
  <c r="BQ44" i="1"/>
  <c r="BP44" i="1"/>
  <c r="BR44" i="1" s="1"/>
  <c r="BI44" i="1"/>
  <c r="BP43" i="1"/>
  <c r="BJ43" i="1"/>
  <c r="BQ43" i="1"/>
  <c r="BR43" i="1" s="1"/>
  <c r="BI43" i="1"/>
  <c r="BJ42" i="1"/>
  <c r="BK42" i="1" s="1"/>
  <c r="BL42" i="1" s="1"/>
  <c r="BQ42" i="1"/>
  <c r="BP42" i="1"/>
  <c r="BI42" i="1"/>
  <c r="BP41" i="1"/>
  <c r="BI41" i="1"/>
  <c r="BQ41" i="1"/>
  <c r="BR41" i="1" s="1"/>
  <c r="BI40" i="1"/>
  <c r="BJ40" i="1"/>
  <c r="BK40" i="1" s="1"/>
  <c r="BL40" i="1" s="1"/>
  <c r="BP40" i="1"/>
  <c r="BI39" i="1"/>
  <c r="BQ39" i="1"/>
  <c r="BP39" i="1"/>
  <c r="BI38" i="1"/>
  <c r="BJ38" i="1"/>
  <c r="BK38" i="1" s="1"/>
  <c r="BL38" i="1" s="1"/>
  <c r="BP38" i="1"/>
  <c r="BP37" i="1"/>
  <c r="BJ37" i="1"/>
  <c r="BI37" i="1"/>
  <c r="BP36" i="1"/>
  <c r="BR36" i="1" s="1"/>
  <c r="BJ36" i="1"/>
  <c r="BQ36" i="1"/>
  <c r="BI36" i="1"/>
  <c r="BP35" i="1"/>
  <c r="BJ35" i="1"/>
  <c r="BQ35" i="1"/>
  <c r="BR35" i="1" s="1"/>
  <c r="BI35" i="1"/>
  <c r="BP34" i="1"/>
  <c r="BJ34" i="1"/>
  <c r="BQ34" i="1"/>
  <c r="BR34" i="1" s="1"/>
  <c r="BI34" i="1"/>
  <c r="BP33" i="1"/>
  <c r="BJ33" i="1"/>
  <c r="BK33" i="1" s="1"/>
  <c r="BL33" i="1" s="1"/>
  <c r="BI33" i="1"/>
  <c r="BQ33" i="1"/>
  <c r="BR33" i="1" s="1"/>
  <c r="BI32" i="1"/>
  <c r="BJ32" i="1"/>
  <c r="BK32" i="1" s="1"/>
  <c r="BL32" i="1" s="1"/>
  <c r="BP32" i="1"/>
  <c r="BI31" i="1"/>
  <c r="BQ31" i="1"/>
  <c r="BP31" i="1"/>
  <c r="BR31" i="1" s="1"/>
  <c r="BI30" i="1"/>
  <c r="BJ30" i="1"/>
  <c r="BK30" i="1" s="1"/>
  <c r="BL30" i="1" s="1"/>
  <c r="BP30" i="1"/>
  <c r="BP29" i="1"/>
  <c r="BJ29" i="1"/>
  <c r="BI29" i="1"/>
  <c r="BJ28" i="1"/>
  <c r="BK28" i="1" s="1"/>
  <c r="BL28" i="1" s="1"/>
  <c r="BQ28" i="1"/>
  <c r="BP28" i="1"/>
  <c r="BI28" i="1"/>
  <c r="BP27" i="1"/>
  <c r="BJ27" i="1"/>
  <c r="BK27" i="1" s="1"/>
  <c r="BL27" i="1" s="1"/>
  <c r="BQ27" i="1"/>
  <c r="BR27" i="1" s="1"/>
  <c r="BI27" i="1"/>
  <c r="BP26" i="1"/>
  <c r="BJ26" i="1"/>
  <c r="BK26" i="1" s="1"/>
  <c r="BL26" i="1" s="1"/>
  <c r="BQ26" i="1"/>
  <c r="BI26" i="1"/>
  <c r="BP25" i="1"/>
  <c r="BJ25" i="1"/>
  <c r="BK25" i="1" s="1"/>
  <c r="BL25" i="1" s="1"/>
  <c r="BI25" i="1"/>
  <c r="BQ25" i="1"/>
  <c r="BR25" i="1" s="1"/>
  <c r="BI24" i="1"/>
  <c r="BJ24" i="1"/>
  <c r="BK24" i="1" s="1"/>
  <c r="BL24" i="1" s="1"/>
  <c r="BP24" i="1"/>
  <c r="BI23" i="1"/>
  <c r="BQ23" i="1"/>
  <c r="BP23" i="1"/>
  <c r="BR23" i="1" s="1"/>
  <c r="BI22" i="1"/>
  <c r="BJ22" i="1"/>
  <c r="BK22" i="1" s="1"/>
  <c r="BL22" i="1" s="1"/>
  <c r="BP22" i="1"/>
  <c r="BP21" i="1"/>
  <c r="BJ21" i="1"/>
  <c r="BK21" i="1" s="1"/>
  <c r="BL21" i="1" s="1"/>
  <c r="BI21" i="1"/>
  <c r="BJ20" i="1"/>
  <c r="BQ20" i="1"/>
  <c r="BP20" i="1"/>
  <c r="BI20" i="1"/>
  <c r="BP19" i="1"/>
  <c r="BJ19" i="1"/>
  <c r="BQ19" i="1"/>
  <c r="BR19" i="1" s="1"/>
  <c r="BI19" i="1"/>
  <c r="BP18" i="1"/>
  <c r="BJ18" i="1"/>
  <c r="BQ18" i="1"/>
  <c r="BR18" i="1" s="1"/>
  <c r="BI18" i="1"/>
  <c r="BJ17" i="1"/>
  <c r="BK17" i="1" s="1"/>
  <c r="BL17" i="1" s="1"/>
  <c r="BI17" i="1"/>
  <c r="BQ17" i="1"/>
  <c r="BP17" i="1"/>
  <c r="BI16" i="1"/>
  <c r="BJ16" i="1"/>
  <c r="BK16" i="1" s="1"/>
  <c r="BL16" i="1" s="1"/>
  <c r="BP16" i="1"/>
  <c r="BI15" i="1"/>
  <c r="BQ15" i="1"/>
  <c r="BP15" i="1"/>
  <c r="BR15" i="1" s="1"/>
  <c r="BI14" i="1"/>
  <c r="BJ14" i="1"/>
  <c r="BK14" i="1" s="1"/>
  <c r="BL14" i="1" s="1"/>
  <c r="BP14" i="1"/>
  <c r="BP13" i="1"/>
  <c r="BJ13" i="1"/>
  <c r="BK13" i="1" s="1"/>
  <c r="BL13" i="1" s="1"/>
  <c r="BI13" i="1"/>
  <c r="BJ12" i="1"/>
  <c r="BK12" i="1" s="1"/>
  <c r="BL12" i="1" s="1"/>
  <c r="BQ12" i="1"/>
  <c r="BP12" i="1"/>
  <c r="BR12" i="1" s="1"/>
  <c r="BI12" i="1"/>
  <c r="BP11" i="1"/>
  <c r="BJ11" i="1"/>
  <c r="BK11" i="1" s="1"/>
  <c r="BL11" i="1" s="1"/>
  <c r="BI11" i="1"/>
  <c r="BJ10" i="1"/>
  <c r="BQ10" i="1"/>
  <c r="BP10" i="1"/>
  <c r="BI10" i="1"/>
  <c r="BJ9" i="1"/>
  <c r="BK9" i="1" s="1"/>
  <c r="BL9" i="1" s="1"/>
  <c r="BI9" i="1"/>
  <c r="BQ9" i="1"/>
  <c r="BP9" i="1"/>
  <c r="BI8" i="1"/>
  <c r="BJ8" i="1"/>
  <c r="BK8" i="1" s="1"/>
  <c r="BL8" i="1" s="1"/>
  <c r="BP8" i="1"/>
  <c r="BI7" i="1"/>
  <c r="BQ7" i="1"/>
  <c r="BP7" i="1"/>
  <c r="BR7" i="1" s="1"/>
  <c r="BJ6" i="1"/>
  <c r="BP6" i="1"/>
  <c r="BI6" i="1"/>
  <c r="BP5" i="1"/>
  <c r="BJ5" i="1"/>
  <c r="BK5" i="1" s="1"/>
  <c r="BL5" i="1" s="1"/>
  <c r="BI5" i="1"/>
  <c r="AE44" i="4" l="1"/>
  <c r="AE28" i="4"/>
  <c r="AD9" i="4"/>
  <c r="AB46" i="4"/>
  <c r="AE39" i="4"/>
  <c r="AE31" i="4"/>
  <c r="AC25" i="4"/>
  <c r="AD20" i="4"/>
  <c r="AC9" i="4"/>
  <c r="AD47" i="4"/>
  <c r="AF45" i="4"/>
  <c r="AC44" i="4"/>
  <c r="AE42" i="4"/>
  <c r="AB41" i="4"/>
  <c r="AD39" i="4"/>
  <c r="AF37" i="4"/>
  <c r="AC36" i="4"/>
  <c r="AE34" i="4"/>
  <c r="AB33" i="4"/>
  <c r="AD31" i="4"/>
  <c r="AF29" i="4"/>
  <c r="AC28" i="4"/>
  <c r="AE26" i="4"/>
  <c r="AB25" i="4"/>
  <c r="AD23" i="4"/>
  <c r="AF21" i="4"/>
  <c r="AC20" i="4"/>
  <c r="AE18" i="4"/>
  <c r="AB17" i="4"/>
  <c r="AD15" i="4"/>
  <c r="AF13" i="4"/>
  <c r="AC12" i="4"/>
  <c r="AE10" i="4"/>
  <c r="AB9" i="4"/>
  <c r="AD41" i="4"/>
  <c r="AE36" i="4"/>
  <c r="AF31" i="4"/>
  <c r="AD25" i="4"/>
  <c r="AE20" i="4"/>
  <c r="AF15" i="4"/>
  <c r="AC41" i="4"/>
  <c r="AC33" i="4"/>
  <c r="AD28" i="4"/>
  <c r="AB22" i="4"/>
  <c r="AC17" i="4"/>
  <c r="AC47" i="4"/>
  <c r="AF32" i="4"/>
  <c r="AC23" i="4"/>
  <c r="AD18" i="4"/>
  <c r="AF16" i="4"/>
  <c r="AC15" i="4"/>
  <c r="AF8" i="4"/>
  <c r="AB43" i="4"/>
  <c r="AB35" i="4"/>
  <c r="AC30" i="4"/>
  <c r="AC22" i="4"/>
  <c r="AB19" i="4"/>
  <c r="AD17" i="4"/>
  <c r="AE47" i="4"/>
  <c r="AD12" i="4"/>
  <c r="AC46" i="4"/>
  <c r="AD33" i="4"/>
  <c r="AC14" i="4"/>
  <c r="AF34" i="4"/>
  <c r="AE15" i="4"/>
  <c r="AD42" i="4"/>
  <c r="AB36" i="4"/>
  <c r="AD26" i="4"/>
  <c r="AB12" i="4"/>
  <c r="AB47" i="4"/>
  <c r="AE40" i="4"/>
  <c r="AF35" i="4"/>
  <c r="AB31" i="4"/>
  <c r="AC26" i="4"/>
  <c r="AB23" i="4"/>
  <c r="AC18" i="4"/>
  <c r="AB15" i="4"/>
  <c r="AD13" i="4"/>
  <c r="AE8" i="4"/>
  <c r="AF46" i="4"/>
  <c r="AC45" i="4"/>
  <c r="AE43" i="4"/>
  <c r="AB42" i="4"/>
  <c r="AD40" i="4"/>
  <c r="AF38" i="4"/>
  <c r="AC37" i="4"/>
  <c r="AE35" i="4"/>
  <c r="AB34" i="4"/>
  <c r="AD32" i="4"/>
  <c r="AF30" i="4"/>
  <c r="AC29" i="4"/>
  <c r="AE27" i="4"/>
  <c r="AB26" i="4"/>
  <c r="AD24" i="4"/>
  <c r="AF22" i="4"/>
  <c r="AC21" i="4"/>
  <c r="AE19" i="4"/>
  <c r="AB18" i="4"/>
  <c r="AD16" i="4"/>
  <c r="AF14" i="4"/>
  <c r="AC13" i="4"/>
  <c r="AE11" i="4"/>
  <c r="AB10" i="4"/>
  <c r="AD8" i="4"/>
  <c r="AC38" i="4"/>
  <c r="AF23" i="4"/>
  <c r="AB11" i="4"/>
  <c r="AF42" i="4"/>
  <c r="AD36" i="4"/>
  <c r="AB30" i="4"/>
  <c r="AE23" i="4"/>
  <c r="AF18" i="4"/>
  <c r="AF10" i="4"/>
  <c r="AE45" i="4"/>
  <c r="AC39" i="4"/>
  <c r="AD34" i="4"/>
  <c r="AE29" i="4"/>
  <c r="AF24" i="4"/>
  <c r="AB20" i="4"/>
  <c r="AD10" i="4"/>
  <c r="AD45" i="4"/>
  <c r="AC42" i="4"/>
  <c r="AD37" i="4"/>
  <c r="AE32" i="4"/>
  <c r="AD29" i="4"/>
  <c r="AE24" i="4"/>
  <c r="AF19" i="4"/>
  <c r="AE16" i="4"/>
  <c r="AC10" i="4"/>
  <c r="AE46" i="4"/>
  <c r="AB45" i="4"/>
  <c r="AD43" i="4"/>
  <c r="AF41" i="4"/>
  <c r="AC40" i="4"/>
  <c r="AE38" i="4"/>
  <c r="AB37" i="4"/>
  <c r="AD35" i="4"/>
  <c r="AF33" i="4"/>
  <c r="AC32" i="4"/>
  <c r="AE30" i="4"/>
  <c r="AB29" i="4"/>
  <c r="AD27" i="4"/>
  <c r="AF25" i="4"/>
  <c r="AC24" i="4"/>
  <c r="AE22" i="4"/>
  <c r="AB21" i="4"/>
  <c r="AD19" i="4"/>
  <c r="AF17" i="4"/>
  <c r="AC16" i="4"/>
  <c r="AE14" i="4"/>
  <c r="AB13" i="4"/>
  <c r="AD11" i="4"/>
  <c r="AF9" i="4"/>
  <c r="AC8" i="4"/>
  <c r="AF47" i="4"/>
  <c r="AF39" i="4"/>
  <c r="AB27" i="4"/>
  <c r="AE12" i="4"/>
  <c r="AD44" i="4"/>
  <c r="AB38" i="4"/>
  <c r="AF26" i="4"/>
  <c r="AB14" i="4"/>
  <c r="AB44" i="4"/>
  <c r="AF40" i="4"/>
  <c r="AE37" i="4"/>
  <c r="AC31" i="4"/>
  <c r="AB28" i="4"/>
  <c r="AE21" i="4"/>
  <c r="AE13" i="4"/>
  <c r="AF43" i="4"/>
  <c r="AB39" i="4"/>
  <c r="AC34" i="4"/>
  <c r="AF27" i="4"/>
  <c r="AD21" i="4"/>
  <c r="AF11" i="4"/>
  <c r="AD46" i="4"/>
  <c r="AF44" i="4"/>
  <c r="AC43" i="4"/>
  <c r="AE41" i="4"/>
  <c r="AB40" i="4"/>
  <c r="AD38" i="4"/>
  <c r="AF36" i="4"/>
  <c r="AC35" i="4"/>
  <c r="AE33" i="4"/>
  <c r="AB32" i="4"/>
  <c r="AD30" i="4"/>
  <c r="AF28" i="4"/>
  <c r="AC27" i="4"/>
  <c r="AE25" i="4"/>
  <c r="AB24" i="4"/>
  <c r="AD22" i="4"/>
  <c r="AF20" i="4"/>
  <c r="AC19" i="4"/>
  <c r="AE17" i="4"/>
  <c r="AB16" i="4"/>
  <c r="AD14" i="4"/>
  <c r="AF12" i="4"/>
  <c r="AC11" i="4"/>
  <c r="AE9" i="4"/>
  <c r="BR14" i="1"/>
  <c r="BR26" i="1"/>
  <c r="BK37" i="1"/>
  <c r="BL37" i="1" s="1"/>
  <c r="BR28" i="1"/>
  <c r="BR42" i="1"/>
  <c r="BK10" i="1"/>
  <c r="BL10" i="1" s="1"/>
  <c r="BK6" i="1"/>
  <c r="BL6" i="1" s="1"/>
  <c r="BK18" i="1"/>
  <c r="BL18" i="1" s="1"/>
  <c r="BK19" i="1"/>
  <c r="BL19" i="1" s="1"/>
  <c r="BK20" i="1"/>
  <c r="BL20" i="1" s="1"/>
  <c r="BR22" i="1"/>
  <c r="BK29" i="1"/>
  <c r="BL29" i="1" s="1"/>
  <c r="BK34" i="1"/>
  <c r="BL34" i="1" s="1"/>
  <c r="BK35" i="1"/>
  <c r="BL35" i="1" s="1"/>
  <c r="BK36" i="1"/>
  <c r="BL36" i="1" s="1"/>
  <c r="BR39" i="1"/>
  <c r="BR9" i="1"/>
  <c r="BR10" i="1"/>
  <c r="BR17" i="1"/>
  <c r="BR20" i="1"/>
  <c r="BR16" i="1"/>
  <c r="BR29" i="1"/>
  <c r="BK43" i="1"/>
  <c r="BL43" i="1" s="1"/>
  <c r="BK44" i="1"/>
  <c r="BL44" i="1" s="1"/>
  <c r="BQ40" i="1"/>
  <c r="BR40" i="1" s="1"/>
  <c r="BQ6" i="1"/>
  <c r="BR6" i="1" s="1"/>
  <c r="BQ14" i="1"/>
  <c r="BQ22" i="1"/>
  <c r="BQ30" i="1"/>
  <c r="BR30" i="1" s="1"/>
  <c r="BQ38" i="1"/>
  <c r="BR38" i="1" s="1"/>
  <c r="BJ7" i="1"/>
  <c r="BK7" i="1" s="1"/>
  <c r="BL7" i="1" s="1"/>
  <c r="BQ11" i="1"/>
  <c r="BR11" i="1" s="1"/>
  <c r="BJ15" i="1"/>
  <c r="BK15" i="1" s="1"/>
  <c r="BL15" i="1" s="1"/>
  <c r="BJ23" i="1"/>
  <c r="BK23" i="1" s="1"/>
  <c r="BL23" i="1" s="1"/>
  <c r="BJ31" i="1"/>
  <c r="BK31" i="1" s="1"/>
  <c r="BL31" i="1" s="1"/>
  <c r="BJ39" i="1"/>
  <c r="BK39" i="1" s="1"/>
  <c r="BL39" i="1" s="1"/>
  <c r="BQ24" i="1"/>
  <c r="BR24" i="1" s="1"/>
  <c r="BQ5" i="1"/>
  <c r="BR5" i="1" s="1"/>
  <c r="BQ13" i="1"/>
  <c r="BR13" i="1" s="1"/>
  <c r="BQ21" i="1"/>
  <c r="BR21" i="1" s="1"/>
  <c r="BQ29" i="1"/>
  <c r="BQ37" i="1"/>
  <c r="BR37" i="1" s="1"/>
  <c r="BJ41" i="1"/>
  <c r="BK41" i="1" s="1"/>
  <c r="BL41" i="1" s="1"/>
  <c r="BQ16" i="1"/>
  <c r="BQ32" i="1"/>
  <c r="BR32" i="1" s="1"/>
  <c r="BQ8" i="1"/>
  <c r="BR8" i="1" s="1"/>
  <c r="A46" i="7" l="1"/>
  <c r="A46" i="46"/>
  <c r="G1" i="48"/>
  <c r="G1" i="49"/>
  <c r="G1" i="50"/>
  <c r="G1" i="51"/>
  <c r="G1" i="52"/>
  <c r="G1" i="43"/>
  <c r="G1" i="44"/>
  <c r="G1" i="42"/>
  <c r="G1" i="41"/>
  <c r="G1" i="40"/>
  <c r="G1" i="39"/>
  <c r="G1" i="38"/>
  <c r="G1" i="37"/>
  <c r="G1" i="36"/>
  <c r="G1" i="35"/>
  <c r="G1" i="33"/>
  <c r="G1" i="32"/>
  <c r="G1" i="31"/>
  <c r="G1" i="30"/>
  <c r="G1" i="29"/>
  <c r="G1" i="28"/>
  <c r="G1" i="27"/>
  <c r="G1" i="26"/>
  <c r="G1" i="25"/>
  <c r="G1" i="24"/>
  <c r="G1" i="23"/>
  <c r="G1" i="22"/>
  <c r="G1" i="21"/>
  <c r="G1" i="20"/>
  <c r="G1" i="19"/>
  <c r="G1" i="18"/>
  <c r="G1" i="17"/>
  <c r="G1" i="16"/>
  <c r="G1" i="15"/>
  <c r="G1" i="14"/>
  <c r="G1" i="12"/>
  <c r="G1" i="13"/>
  <c r="G1" i="8"/>
  <c r="AR9" i="4"/>
  <c r="AS9" i="4"/>
  <c r="AT9" i="4"/>
  <c r="AR10" i="4"/>
  <c r="AS10" i="4"/>
  <c r="AT10" i="4"/>
  <c r="AR11" i="4"/>
  <c r="AS11" i="4"/>
  <c r="AT11" i="4"/>
  <c r="AR12" i="4"/>
  <c r="AS12" i="4"/>
  <c r="AT12" i="4"/>
  <c r="AR13" i="4"/>
  <c r="AS13" i="4"/>
  <c r="AT13" i="4"/>
  <c r="AR14" i="4"/>
  <c r="AS14" i="4"/>
  <c r="AT14" i="4"/>
  <c r="AR15" i="4"/>
  <c r="AS15" i="4"/>
  <c r="AT15" i="4"/>
  <c r="AR16" i="4"/>
  <c r="AS16" i="4"/>
  <c r="AT16" i="4"/>
  <c r="AR17" i="4"/>
  <c r="AS17" i="4"/>
  <c r="AT17" i="4"/>
  <c r="AR18" i="4"/>
  <c r="AS18" i="4"/>
  <c r="AT18" i="4"/>
  <c r="AR19" i="4"/>
  <c r="AS19" i="4"/>
  <c r="AT19" i="4"/>
  <c r="AR20" i="4"/>
  <c r="AS20" i="4"/>
  <c r="AT20" i="4"/>
  <c r="AR21" i="4"/>
  <c r="AS21" i="4"/>
  <c r="AT21" i="4"/>
  <c r="AR22" i="4"/>
  <c r="AS22" i="4"/>
  <c r="AT22" i="4"/>
  <c r="AR23" i="4"/>
  <c r="AS23" i="4"/>
  <c r="AT23" i="4"/>
  <c r="AR24" i="4"/>
  <c r="AS24" i="4"/>
  <c r="AT24" i="4"/>
  <c r="AR25" i="4"/>
  <c r="AS25" i="4"/>
  <c r="AT25" i="4"/>
  <c r="AR26" i="4"/>
  <c r="AS26" i="4"/>
  <c r="AT26" i="4"/>
  <c r="AR27" i="4"/>
  <c r="AS27" i="4"/>
  <c r="AT27" i="4"/>
  <c r="AR28" i="4"/>
  <c r="AS28" i="4"/>
  <c r="AT28" i="4"/>
  <c r="AR29" i="4"/>
  <c r="AS29" i="4"/>
  <c r="AT29" i="4"/>
  <c r="AR30" i="4"/>
  <c r="AS30" i="4"/>
  <c r="AT30" i="4"/>
  <c r="AR31" i="4"/>
  <c r="AS31" i="4"/>
  <c r="AT31" i="4"/>
  <c r="AR32" i="4"/>
  <c r="AS32" i="4"/>
  <c r="AT32" i="4"/>
  <c r="AR33" i="4"/>
  <c r="AS33" i="4"/>
  <c r="AT33" i="4"/>
  <c r="AR34" i="4"/>
  <c r="AS34" i="4"/>
  <c r="AT34" i="4"/>
  <c r="AR35" i="4"/>
  <c r="AS35" i="4"/>
  <c r="AT35" i="4"/>
  <c r="AR36" i="4"/>
  <c r="AS36" i="4"/>
  <c r="AT36" i="4"/>
  <c r="AR37" i="4"/>
  <c r="AS37" i="4"/>
  <c r="AT37" i="4"/>
  <c r="AR38" i="4"/>
  <c r="AS38" i="4"/>
  <c r="AT38" i="4"/>
  <c r="AR39" i="4"/>
  <c r="AS39" i="4"/>
  <c r="AT39" i="4"/>
  <c r="AR40" i="4"/>
  <c r="AS40" i="4"/>
  <c r="AT40" i="4"/>
  <c r="AR41" i="4"/>
  <c r="AS41" i="4"/>
  <c r="AT41" i="4"/>
  <c r="AR42" i="4"/>
  <c r="AS42" i="4"/>
  <c r="AT42" i="4"/>
  <c r="AR43" i="4"/>
  <c r="AS43" i="4"/>
  <c r="AT43" i="4"/>
  <c r="AR44" i="4"/>
  <c r="AS44" i="4"/>
  <c r="AT44" i="4"/>
  <c r="AR45" i="4"/>
  <c r="AS45" i="4"/>
  <c r="AT45" i="4"/>
  <c r="AR46" i="4"/>
  <c r="AS46" i="4"/>
  <c r="AT46" i="4"/>
  <c r="AR47" i="4"/>
  <c r="AS47" i="4"/>
  <c r="AT47" i="4"/>
  <c r="AT8" i="4"/>
  <c r="AS8" i="4"/>
  <c r="AR8" i="4"/>
  <c r="M9" i="4"/>
  <c r="N9" i="4"/>
  <c r="M10" i="4"/>
  <c r="N10" i="4"/>
  <c r="M11" i="4"/>
  <c r="N11" i="4"/>
  <c r="M12" i="4"/>
  <c r="N12" i="4"/>
  <c r="M13" i="4"/>
  <c r="N13" i="4"/>
  <c r="M14" i="4"/>
  <c r="N14" i="4"/>
  <c r="M15" i="4"/>
  <c r="N15" i="4"/>
  <c r="M16" i="4"/>
  <c r="N16" i="4"/>
  <c r="M17" i="4"/>
  <c r="N17" i="4"/>
  <c r="M18" i="4"/>
  <c r="N18" i="4"/>
  <c r="M19" i="4"/>
  <c r="N19" i="4"/>
  <c r="M20" i="4"/>
  <c r="N20" i="4"/>
  <c r="M21" i="4"/>
  <c r="N21" i="4"/>
  <c r="M22" i="4"/>
  <c r="N22" i="4"/>
  <c r="M23" i="4"/>
  <c r="N23" i="4"/>
  <c r="M24" i="4"/>
  <c r="N24" i="4"/>
  <c r="M25" i="4"/>
  <c r="N25" i="4"/>
  <c r="M26" i="4"/>
  <c r="N26" i="4"/>
  <c r="M27" i="4"/>
  <c r="N27" i="4"/>
  <c r="M28" i="4"/>
  <c r="N28" i="4"/>
  <c r="M29" i="4"/>
  <c r="N29" i="4"/>
  <c r="M30" i="4"/>
  <c r="N30" i="4"/>
  <c r="M31" i="4"/>
  <c r="N31" i="4"/>
  <c r="M32" i="4"/>
  <c r="N32" i="4"/>
  <c r="M33" i="4"/>
  <c r="N33" i="4"/>
  <c r="M34" i="4"/>
  <c r="N34" i="4"/>
  <c r="M35" i="4"/>
  <c r="N35" i="4"/>
  <c r="M36" i="4"/>
  <c r="N36" i="4"/>
  <c r="M37" i="4"/>
  <c r="N37" i="4"/>
  <c r="M38" i="4"/>
  <c r="N38" i="4"/>
  <c r="M39" i="4"/>
  <c r="N39" i="4"/>
  <c r="M40" i="4"/>
  <c r="N40" i="4"/>
  <c r="M41" i="4"/>
  <c r="N41" i="4"/>
  <c r="M42" i="4"/>
  <c r="N42" i="4"/>
  <c r="M43" i="4"/>
  <c r="N43" i="4"/>
  <c r="M44" i="4"/>
  <c r="N44" i="4"/>
  <c r="M45" i="4"/>
  <c r="N45" i="4"/>
  <c r="M46" i="4"/>
  <c r="N46" i="4"/>
  <c r="M47" i="4"/>
  <c r="N47" i="4"/>
  <c r="N8" i="4"/>
  <c r="M8" i="4"/>
  <c r="AG8" i="4" l="1" a="1"/>
  <c r="AG8" i="4" s="1"/>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8" i="4"/>
  <c r="AG39" i="4" l="1"/>
  <c r="AG27" i="4"/>
  <c r="AG23" i="4"/>
  <c r="AG11" i="4"/>
  <c r="AG46" i="4"/>
  <c r="AG42" i="4"/>
  <c r="AG38" i="4"/>
  <c r="AG34" i="4"/>
  <c r="AG30" i="4"/>
  <c r="AG26" i="4"/>
  <c r="AG22" i="4"/>
  <c r="AG18" i="4"/>
  <c r="AG14" i="4"/>
  <c r="AG10" i="4"/>
  <c r="AG47" i="4"/>
  <c r="AG31" i="4"/>
  <c r="AG19" i="4"/>
  <c r="AG45" i="4"/>
  <c r="AG41" i="4"/>
  <c r="AG37" i="4"/>
  <c r="AG33" i="4"/>
  <c r="AG29" i="4"/>
  <c r="AG25" i="4"/>
  <c r="AG21" i="4"/>
  <c r="AG17" i="4"/>
  <c r="AG13" i="4"/>
  <c r="AG9" i="4"/>
  <c r="AG43" i="4"/>
  <c r="AG35" i="4"/>
  <c r="AG15" i="4"/>
  <c r="AG44" i="4"/>
  <c r="AG40" i="4"/>
  <c r="AG36" i="4"/>
  <c r="AG32" i="4"/>
  <c r="AG28" i="4"/>
  <c r="AG24" i="4"/>
  <c r="AG20" i="4"/>
  <c r="AG16" i="4"/>
  <c r="AG12" i="4"/>
  <c r="C90" i="53"/>
  <c r="D89" i="53"/>
  <c r="D87" i="53"/>
  <c r="D86" i="53"/>
  <c r="D85" i="53"/>
  <c r="D84" i="53"/>
  <c r="D83" i="53"/>
  <c r="D82" i="53"/>
  <c r="D81" i="53"/>
  <c r="D80" i="53"/>
  <c r="D79" i="53"/>
  <c r="D78" i="53"/>
  <c r="D77" i="53"/>
  <c r="D76" i="53"/>
  <c r="D75" i="53"/>
  <c r="D74" i="53"/>
  <c r="D73" i="53"/>
  <c r="D72" i="53"/>
  <c r="D71" i="53"/>
  <c r="D70" i="53"/>
  <c r="D69" i="53"/>
  <c r="D68" i="53"/>
  <c r="D67" i="53"/>
  <c r="D66" i="53"/>
  <c r="D65" i="53"/>
  <c r="D64" i="53"/>
  <c r="D63" i="53"/>
  <c r="D62" i="53"/>
  <c r="D61" i="53"/>
  <c r="D60" i="53"/>
  <c r="D59" i="53"/>
  <c r="D58" i="53"/>
  <c r="D57" i="53"/>
  <c r="D56" i="53"/>
  <c r="D55" i="53"/>
  <c r="AO90" i="53"/>
  <c r="AK90" i="53"/>
  <c r="AG90" i="53"/>
  <c r="AC90" i="53"/>
  <c r="Y90" i="53"/>
  <c r="U90" i="53"/>
  <c r="Q90" i="53"/>
  <c r="M90" i="53"/>
  <c r="I90" i="53"/>
  <c r="D54" i="53"/>
  <c r="D53" i="53"/>
  <c r="D52" i="53"/>
  <c r="AR90" i="53"/>
  <c r="AQ90" i="53"/>
  <c r="AP90" i="53"/>
  <c r="AN90" i="53"/>
  <c r="AM90" i="53"/>
  <c r="AL90" i="53"/>
  <c r="AJ90" i="53"/>
  <c r="AI90" i="53"/>
  <c r="AH90" i="53"/>
  <c r="AF90" i="53"/>
  <c r="AE90" i="53"/>
  <c r="AD90" i="53"/>
  <c r="AB90" i="53"/>
  <c r="AA90" i="53"/>
  <c r="Z90" i="53"/>
  <c r="X90" i="53"/>
  <c r="W90" i="53"/>
  <c r="V90" i="53"/>
  <c r="T90" i="53"/>
  <c r="S90" i="53"/>
  <c r="R90" i="53"/>
  <c r="P90" i="53"/>
  <c r="O90" i="53"/>
  <c r="N90" i="53"/>
  <c r="L90" i="53"/>
  <c r="K90" i="53"/>
  <c r="J90" i="53"/>
  <c r="H90" i="53"/>
  <c r="G90" i="53"/>
  <c r="F90" i="53"/>
  <c r="C44" i="53"/>
  <c r="D43" i="53"/>
  <c r="D41" i="53"/>
  <c r="D40" i="53"/>
  <c r="D39" i="53"/>
  <c r="D38" i="53"/>
  <c r="D37" i="53"/>
  <c r="D36" i="53"/>
  <c r="D35" i="53"/>
  <c r="D34" i="53"/>
  <c r="D33" i="53"/>
  <c r="D32" i="53"/>
  <c r="D31" i="53"/>
  <c r="D30" i="53"/>
  <c r="D29" i="53"/>
  <c r="D28" i="53"/>
  <c r="D27" i="53"/>
  <c r="D26" i="53"/>
  <c r="D25" i="53"/>
  <c r="D24" i="53"/>
  <c r="D23" i="53"/>
  <c r="D22" i="53"/>
  <c r="D21" i="53"/>
  <c r="D20" i="53"/>
  <c r="D19" i="53"/>
  <c r="D18" i="53"/>
  <c r="D17" i="53"/>
  <c r="D16" i="53"/>
  <c r="D15" i="53"/>
  <c r="D14" i="53"/>
  <c r="D13" i="53"/>
  <c r="D12" i="53"/>
  <c r="D11" i="53"/>
  <c r="D10" i="53"/>
  <c r="D9" i="53"/>
  <c r="AR44" i="53"/>
  <c r="AN44" i="53"/>
  <c r="AJ44" i="53"/>
  <c r="AF44" i="53"/>
  <c r="AB44" i="53"/>
  <c r="X44" i="53"/>
  <c r="T44" i="53"/>
  <c r="P44" i="53"/>
  <c r="L44" i="53"/>
  <c r="H44" i="53"/>
  <c r="D8" i="53"/>
  <c r="D7" i="53"/>
  <c r="D6" i="53"/>
  <c r="AQ44" i="53"/>
  <c r="AP44" i="53"/>
  <c r="AO44" i="53"/>
  <c r="AM44" i="53"/>
  <c r="AL44" i="53"/>
  <c r="AK44" i="53"/>
  <c r="AI44" i="53"/>
  <c r="AH44" i="53"/>
  <c r="AG44" i="53"/>
  <c r="AE44" i="53"/>
  <c r="AD44" i="53"/>
  <c r="AC44" i="53"/>
  <c r="AA44" i="53"/>
  <c r="Z44" i="53"/>
  <c r="Y44" i="53"/>
  <c r="W44" i="53"/>
  <c r="V44" i="53"/>
  <c r="U44" i="53"/>
  <c r="S44" i="53"/>
  <c r="R44" i="53"/>
  <c r="Q44" i="53"/>
  <c r="O44" i="53"/>
  <c r="N44" i="53"/>
  <c r="M44" i="53"/>
  <c r="K44" i="53"/>
  <c r="J44" i="53"/>
  <c r="I44" i="53"/>
  <c r="G44" i="53"/>
  <c r="F44" i="53"/>
  <c r="E44" i="53"/>
  <c r="D44" i="53" l="1"/>
  <c r="D90" i="53"/>
  <c r="E90" i="53"/>
  <c r="AT50" i="4" l="1"/>
  <c r="AS50" i="4"/>
  <c r="AR50" i="4"/>
  <c r="AT49" i="4"/>
  <c r="AS49" i="4"/>
  <c r="AR49" i="4"/>
  <c r="AU47" i="4"/>
  <c r="AU46" i="4"/>
  <c r="AU45" i="4"/>
  <c r="AU44" i="4"/>
  <c r="AU43" i="4"/>
  <c r="AU42" i="4"/>
  <c r="AU41" i="4"/>
  <c r="AU40" i="4"/>
  <c r="AU39" i="4"/>
  <c r="AU38" i="4"/>
  <c r="AU37" i="4"/>
  <c r="AU36" i="4"/>
  <c r="AU35" i="4"/>
  <c r="AU34" i="4"/>
  <c r="AU33" i="4"/>
  <c r="AU32" i="4"/>
  <c r="AU31" i="4"/>
  <c r="AU30" i="4"/>
  <c r="AU29" i="4"/>
  <c r="AU28" i="4"/>
  <c r="AU27" i="4"/>
  <c r="AU26" i="4"/>
  <c r="AU25" i="4"/>
  <c r="AU24" i="4"/>
  <c r="AU23" i="4"/>
  <c r="AU22" i="4"/>
  <c r="AU21" i="4"/>
  <c r="AU20" i="4"/>
  <c r="AU19" i="4"/>
  <c r="AU18" i="4"/>
  <c r="AU17" i="4"/>
  <c r="AU16" i="4"/>
  <c r="AU15" i="4"/>
  <c r="AU14" i="4"/>
  <c r="AU13" i="4"/>
  <c r="AU12" i="4"/>
  <c r="AU11" i="4"/>
  <c r="AU10" i="4"/>
  <c r="AU9" i="4"/>
  <c r="AU8" i="4"/>
  <c r="AU50" i="4" l="1"/>
  <c r="AU49" i="4"/>
  <c r="AV49" i="4"/>
  <c r="AW49" i="4" s="1"/>
  <c r="AV50" i="4"/>
  <c r="AW50" i="4" s="1"/>
  <c r="W47" i="4" l="1"/>
  <c r="D47" i="4" s="1"/>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32" i="48"/>
  <c r="D33" i="48"/>
  <c r="D34" i="48"/>
  <c r="D35" i="48"/>
  <c r="D36" i="48"/>
  <c r="D37" i="48"/>
  <c r="D38" i="48"/>
  <c r="D39" i="48"/>
  <c r="D40" i="48"/>
  <c r="D41" i="48"/>
  <c r="D42" i="48"/>
  <c r="D43" i="48"/>
  <c r="D44" i="48"/>
  <c r="D5" i="48"/>
  <c r="D6" i="49"/>
  <c r="D7" i="49"/>
  <c r="D8" i="49"/>
  <c r="D9" i="49"/>
  <c r="D10" i="49"/>
  <c r="D11" i="49"/>
  <c r="D12" i="49"/>
  <c r="D13" i="49"/>
  <c r="D14" i="49"/>
  <c r="D15" i="49"/>
  <c r="D16" i="49"/>
  <c r="D17" i="49"/>
  <c r="D18" i="49"/>
  <c r="D19" i="49"/>
  <c r="D20" i="49"/>
  <c r="D21" i="49"/>
  <c r="D22" i="49"/>
  <c r="D23" i="49"/>
  <c r="D24" i="49"/>
  <c r="D25" i="49"/>
  <c r="D26" i="49"/>
  <c r="D27" i="49"/>
  <c r="D28" i="49"/>
  <c r="D29" i="49"/>
  <c r="D30" i="49"/>
  <c r="D31" i="49"/>
  <c r="D32" i="49"/>
  <c r="D33" i="49"/>
  <c r="D34" i="49"/>
  <c r="D35" i="49"/>
  <c r="D36" i="49"/>
  <c r="D37" i="49"/>
  <c r="D38" i="49"/>
  <c r="D39" i="49"/>
  <c r="D40" i="49"/>
  <c r="D41" i="49"/>
  <c r="D42" i="49"/>
  <c r="D43" i="49"/>
  <c r="D44" i="49"/>
  <c r="D5" i="49"/>
  <c r="C42" i="49"/>
  <c r="C44" i="49" s="1"/>
  <c r="C43" i="48"/>
  <c r="C44" i="48" s="1"/>
  <c r="D44" i="30"/>
  <c r="D41" i="30"/>
  <c r="D42" i="30"/>
  <c r="D43" i="30"/>
  <c r="AH11" i="4"/>
  <c r="F11" i="4" s="1"/>
  <c r="T8" i="40" s="1"/>
  <c r="AI15" i="4"/>
  <c r="G15" i="4" s="1"/>
  <c r="AH19" i="4"/>
  <c r="F19" i="4" s="1"/>
  <c r="T16" i="38" s="1"/>
  <c r="AH23" i="4"/>
  <c r="F23" i="4" s="1"/>
  <c r="T20" i="16" s="1"/>
  <c r="AH27" i="4"/>
  <c r="F27" i="4" s="1"/>
  <c r="T24" i="21" s="1"/>
  <c r="AH31" i="4"/>
  <c r="F31" i="4" s="1"/>
  <c r="T28" i="39" s="1"/>
  <c r="AI35" i="4"/>
  <c r="G35" i="4" s="1"/>
  <c r="AI39" i="4"/>
  <c r="G39" i="4" s="1"/>
  <c r="AI43" i="4"/>
  <c r="G43" i="4" s="1"/>
  <c r="AM9" i="4"/>
  <c r="AM10" i="4"/>
  <c r="AM11" i="4"/>
  <c r="AM12" i="4"/>
  <c r="AM13" i="4"/>
  <c r="AM14" i="4"/>
  <c r="AM15" i="4"/>
  <c r="AM16" i="4"/>
  <c r="AM17" i="4"/>
  <c r="AM18" i="4"/>
  <c r="AM19" i="4"/>
  <c r="AM20" i="4"/>
  <c r="AM21" i="4"/>
  <c r="AM22" i="4"/>
  <c r="AM23" i="4"/>
  <c r="AM24" i="4"/>
  <c r="AM25" i="4"/>
  <c r="AM26" i="4"/>
  <c r="AM27" i="4"/>
  <c r="AN27" i="4" s="1"/>
  <c r="H27" i="4" s="1"/>
  <c r="AM28" i="4"/>
  <c r="AM29" i="4"/>
  <c r="AM30" i="4"/>
  <c r="AM31" i="4"/>
  <c r="AM32" i="4"/>
  <c r="AM33" i="4"/>
  <c r="AM34" i="4"/>
  <c r="AM35" i="4"/>
  <c r="AM36" i="4"/>
  <c r="AM37" i="4"/>
  <c r="AM38" i="4"/>
  <c r="AM39" i="4"/>
  <c r="AM40" i="4"/>
  <c r="AM41" i="4"/>
  <c r="AM42" i="4"/>
  <c r="AM43" i="4"/>
  <c r="AN43" i="4" s="1"/>
  <c r="H43" i="4" s="1"/>
  <c r="AM44" i="4"/>
  <c r="AM45" i="4"/>
  <c r="AM46" i="4"/>
  <c r="AM47" i="4"/>
  <c r="AN19" i="4" s="1"/>
  <c r="H19" i="4" s="1"/>
  <c r="AM8" i="4"/>
  <c r="W9" i="4"/>
  <c r="X9" i="4"/>
  <c r="E9" i="4" s="1"/>
  <c r="W10" i="4"/>
  <c r="X10" i="4"/>
  <c r="E10" i="4" s="1"/>
  <c r="W11" i="4"/>
  <c r="X11" i="4"/>
  <c r="E11" i="4" s="1"/>
  <c r="W12" i="4"/>
  <c r="X12" i="4"/>
  <c r="E12" i="4" s="1"/>
  <c r="X9" i="37" s="1"/>
  <c r="W13" i="4"/>
  <c r="X13" i="4"/>
  <c r="E13" i="4" s="1"/>
  <c r="W14" i="4"/>
  <c r="X14" i="4"/>
  <c r="E14" i="4" s="1"/>
  <c r="X11" i="32" s="1"/>
  <c r="W15" i="4"/>
  <c r="D15" i="4" s="1"/>
  <c r="X15" i="4"/>
  <c r="E15" i="4" s="1"/>
  <c r="W16" i="4"/>
  <c r="D16" i="4" s="1"/>
  <c r="X16" i="4"/>
  <c r="E16" i="4" s="1"/>
  <c r="X13" i="14" s="1"/>
  <c r="W17" i="4"/>
  <c r="X17" i="4"/>
  <c r="W18" i="4"/>
  <c r="X18" i="4"/>
  <c r="E18" i="4" s="1"/>
  <c r="W19" i="4"/>
  <c r="D19" i="4" s="1"/>
  <c r="X19" i="4"/>
  <c r="W20" i="4"/>
  <c r="D20" i="4" s="1"/>
  <c r="X20" i="4"/>
  <c r="E20" i="4" s="1"/>
  <c r="W21" i="4"/>
  <c r="D21" i="4" s="1"/>
  <c r="X21" i="4"/>
  <c r="E21" i="4" s="1"/>
  <c r="W22" i="4"/>
  <c r="X22" i="4"/>
  <c r="E22" i="4" s="1"/>
  <c r="X19" i="20" s="1"/>
  <c r="W23" i="4"/>
  <c r="X23" i="4"/>
  <c r="W24" i="4"/>
  <c r="D24" i="4" s="1"/>
  <c r="X24" i="4"/>
  <c r="E24" i="4" s="1"/>
  <c r="X21" i="23" s="1"/>
  <c r="W25" i="4"/>
  <c r="X25" i="4"/>
  <c r="W26" i="4"/>
  <c r="D26" i="4" s="1"/>
  <c r="X26" i="4"/>
  <c r="E26" i="4" s="1"/>
  <c r="X23" i="52" s="1"/>
  <c r="W27" i="4"/>
  <c r="D27" i="4" s="1"/>
  <c r="X27" i="4"/>
  <c r="W28" i="4"/>
  <c r="D28" i="4" s="1"/>
  <c r="X28" i="4"/>
  <c r="E28" i="4" s="1"/>
  <c r="X25" i="12" s="1"/>
  <c r="W29" i="4"/>
  <c r="D29" i="4" s="1"/>
  <c r="X29" i="4"/>
  <c r="E29" i="4" s="1"/>
  <c r="W30" i="4"/>
  <c r="D30" i="4" s="1"/>
  <c r="V27" i="28" s="1"/>
  <c r="X30" i="4"/>
  <c r="E30" i="4" s="1"/>
  <c r="X27" i="22" s="1"/>
  <c r="W31" i="4"/>
  <c r="D31" i="4" s="1"/>
  <c r="X31" i="4"/>
  <c r="E31" i="4" s="1"/>
  <c r="W32" i="4"/>
  <c r="X32" i="4"/>
  <c r="E32" i="4" s="1"/>
  <c r="X29" i="50" s="1"/>
  <c r="W33" i="4"/>
  <c r="X33" i="4"/>
  <c r="E33" i="4" s="1"/>
  <c r="W34" i="4"/>
  <c r="D34" i="4" s="1"/>
  <c r="X34" i="4"/>
  <c r="E34" i="4" s="1"/>
  <c r="W35" i="4"/>
  <c r="D35" i="4" s="1"/>
  <c r="X35" i="4"/>
  <c r="E35" i="4" s="1"/>
  <c r="W36" i="4"/>
  <c r="X36" i="4"/>
  <c r="E36" i="4" s="1"/>
  <c r="X33" i="29" s="1"/>
  <c r="W37" i="4"/>
  <c r="X37" i="4"/>
  <c r="E37" i="4" s="1"/>
  <c r="W38" i="4"/>
  <c r="D38" i="4" s="1"/>
  <c r="V35" i="36" s="1"/>
  <c r="X38" i="4"/>
  <c r="E38" i="4" s="1"/>
  <c r="W39" i="4"/>
  <c r="X39" i="4"/>
  <c r="E39" i="4" s="1"/>
  <c r="W40" i="4"/>
  <c r="X40" i="4"/>
  <c r="E40" i="4" s="1"/>
  <c r="X37" i="34" s="1"/>
  <c r="W41" i="4"/>
  <c r="D41" i="4" s="1"/>
  <c r="X41" i="4"/>
  <c r="W42" i="4"/>
  <c r="D42" i="4" s="1"/>
  <c r="X42" i="4"/>
  <c r="E42" i="4" s="1"/>
  <c r="W43" i="4"/>
  <c r="D43" i="4" s="1"/>
  <c r="X43" i="4"/>
  <c r="W44" i="4"/>
  <c r="D44" i="4" s="1"/>
  <c r="V41" i="30" s="1"/>
  <c r="X44" i="4"/>
  <c r="E44" i="4" s="1"/>
  <c r="X41" i="21" s="1"/>
  <c r="W45" i="4"/>
  <c r="D45" i="4" s="1"/>
  <c r="V42" i="30" s="1"/>
  <c r="X45" i="4"/>
  <c r="W46" i="4"/>
  <c r="D46" i="4" s="1"/>
  <c r="V43" i="30" s="1"/>
  <c r="X46" i="4"/>
  <c r="E46" i="4" s="1"/>
  <c r="X47" i="4"/>
  <c r="E47" i="4" s="1"/>
  <c r="X8" i="4"/>
  <c r="W8" i="4"/>
  <c r="D8" i="4" s="1"/>
  <c r="D6" i="50"/>
  <c r="D7" i="50"/>
  <c r="D8" i="50"/>
  <c r="D9" i="50"/>
  <c r="D10" i="50"/>
  <c r="D11" i="50"/>
  <c r="D12" i="50"/>
  <c r="D13" i="50"/>
  <c r="D14" i="50"/>
  <c r="D15" i="50"/>
  <c r="D16" i="50"/>
  <c r="D17" i="50"/>
  <c r="D18" i="50"/>
  <c r="D19" i="50"/>
  <c r="D20" i="50"/>
  <c r="D21" i="50"/>
  <c r="D22" i="50"/>
  <c r="D23" i="50"/>
  <c r="D24" i="50"/>
  <c r="D25" i="50"/>
  <c r="D26" i="50"/>
  <c r="D27" i="50"/>
  <c r="D28" i="50"/>
  <c r="D29" i="50"/>
  <c r="D30" i="50"/>
  <c r="D31" i="50"/>
  <c r="D32" i="50"/>
  <c r="D33" i="50"/>
  <c r="D34" i="50"/>
  <c r="D35" i="50"/>
  <c r="D36" i="50"/>
  <c r="D37" i="50"/>
  <c r="D38" i="50"/>
  <c r="D39" i="50"/>
  <c r="D40" i="50"/>
  <c r="D41" i="50"/>
  <c r="D42" i="50"/>
  <c r="D43" i="50"/>
  <c r="D44" i="50"/>
  <c r="D5" i="50"/>
  <c r="C41" i="50"/>
  <c r="C44" i="50" s="1"/>
  <c r="G45" i="4"/>
  <c r="J42" i="19" s="1"/>
  <c r="D41" i="8"/>
  <c r="D42" i="8"/>
  <c r="D43" i="8"/>
  <c r="D44" i="8"/>
  <c r="D33" i="13"/>
  <c r="D34" i="13"/>
  <c r="D35" i="13"/>
  <c r="D36" i="13"/>
  <c r="D37" i="13"/>
  <c r="D38" i="13"/>
  <c r="D39" i="13"/>
  <c r="D40" i="13"/>
  <c r="D41" i="13"/>
  <c r="D42" i="13"/>
  <c r="D43" i="13"/>
  <c r="E43" i="13" s="1"/>
  <c r="D44" i="13"/>
  <c r="D41" i="12"/>
  <c r="D42" i="12"/>
  <c r="D43" i="12"/>
  <c r="D44" i="12"/>
  <c r="D41" i="14"/>
  <c r="D42" i="14"/>
  <c r="D43" i="14"/>
  <c r="E43" i="14" s="1"/>
  <c r="D44" i="14"/>
  <c r="D41" i="15"/>
  <c r="D42" i="15"/>
  <c r="D43" i="15"/>
  <c r="D44" i="15"/>
  <c r="D41" i="16"/>
  <c r="D42" i="16"/>
  <c r="D43" i="16"/>
  <c r="E43" i="16" s="1"/>
  <c r="D44" i="16"/>
  <c r="D41" i="17"/>
  <c r="D42" i="17"/>
  <c r="D43" i="17"/>
  <c r="D44" i="17"/>
  <c r="D41" i="18"/>
  <c r="D42" i="18"/>
  <c r="D43" i="18"/>
  <c r="E43" i="18" s="1"/>
  <c r="D44" i="18"/>
  <c r="D41" i="19"/>
  <c r="D42" i="19"/>
  <c r="D43" i="19"/>
  <c r="D44" i="19"/>
  <c r="D41" i="20"/>
  <c r="D42" i="20"/>
  <c r="D43" i="20"/>
  <c r="E43" i="20" s="1"/>
  <c r="D44" i="20"/>
  <c r="D41" i="21"/>
  <c r="D42" i="21"/>
  <c r="D43" i="21"/>
  <c r="D44" i="21"/>
  <c r="D41" i="22"/>
  <c r="D42" i="22"/>
  <c r="D43" i="22"/>
  <c r="E43" i="22" s="1"/>
  <c r="D44" i="22"/>
  <c r="D41" i="23"/>
  <c r="D42" i="23"/>
  <c r="D43" i="23"/>
  <c r="D44" i="23"/>
  <c r="D41" i="24"/>
  <c r="D42" i="24"/>
  <c r="D43" i="24"/>
  <c r="E43" i="24" s="1"/>
  <c r="D44" i="24"/>
  <c r="D41" i="25"/>
  <c r="D42" i="25"/>
  <c r="D43" i="25"/>
  <c r="D44" i="25"/>
  <c r="D41" i="26"/>
  <c r="D42" i="26"/>
  <c r="D43" i="26"/>
  <c r="E43" i="26" s="1"/>
  <c r="D44" i="26"/>
  <c r="D41" i="27"/>
  <c r="D42" i="27"/>
  <c r="D43" i="27"/>
  <c r="D44" i="27"/>
  <c r="D41" i="28"/>
  <c r="D42" i="28"/>
  <c r="D43" i="28"/>
  <c r="E43" i="28" s="1"/>
  <c r="D44" i="28"/>
  <c r="D41" i="29"/>
  <c r="D42" i="29"/>
  <c r="D43" i="29"/>
  <c r="D44" i="29"/>
  <c r="D41" i="31"/>
  <c r="D42" i="31"/>
  <c r="D43" i="31"/>
  <c r="D44" i="31"/>
  <c r="D41" i="32"/>
  <c r="D42" i="32"/>
  <c r="D43" i="32"/>
  <c r="D44" i="32"/>
  <c r="D41" i="33"/>
  <c r="D42" i="33"/>
  <c r="D43" i="33"/>
  <c r="D44" i="33"/>
  <c r="D41" i="34"/>
  <c r="D42" i="34"/>
  <c r="D43" i="34"/>
  <c r="D44" i="34"/>
  <c r="D41" i="35"/>
  <c r="D42" i="35"/>
  <c r="D43" i="35"/>
  <c r="D44" i="35"/>
  <c r="D41" i="36"/>
  <c r="D42" i="36"/>
  <c r="D43" i="36"/>
  <c r="D44" i="36"/>
  <c r="D34" i="37"/>
  <c r="D35" i="37"/>
  <c r="D36" i="37"/>
  <c r="D37" i="37"/>
  <c r="D38" i="37"/>
  <c r="D39" i="37"/>
  <c r="D40" i="37"/>
  <c r="D41" i="37"/>
  <c r="D42" i="37"/>
  <c r="D43" i="37"/>
  <c r="D44" i="37"/>
  <c r="D41" i="38"/>
  <c r="D42" i="38"/>
  <c r="D43" i="38"/>
  <c r="D44" i="38"/>
  <c r="D41" i="39"/>
  <c r="D42" i="39"/>
  <c r="D43" i="39"/>
  <c r="D44" i="39"/>
  <c r="D41" i="40"/>
  <c r="D42" i="40"/>
  <c r="D43" i="40"/>
  <c r="D44" i="40"/>
  <c r="D41" i="41"/>
  <c r="D42" i="41"/>
  <c r="D43" i="41"/>
  <c r="D44" i="41"/>
  <c r="D41" i="42"/>
  <c r="D42" i="42"/>
  <c r="D43" i="42"/>
  <c r="D44" i="42"/>
  <c r="D41" i="44"/>
  <c r="D42" i="44"/>
  <c r="D43" i="44"/>
  <c r="D44" i="44"/>
  <c r="D31" i="52"/>
  <c r="D32" i="52"/>
  <c r="D33" i="52"/>
  <c r="D34" i="52"/>
  <c r="D35" i="52"/>
  <c r="D36" i="52"/>
  <c r="D37" i="52"/>
  <c r="D38" i="52"/>
  <c r="D39" i="52"/>
  <c r="D40" i="52"/>
  <c r="D41" i="52"/>
  <c r="D42" i="52"/>
  <c r="D43" i="52"/>
  <c r="D44" i="52"/>
  <c r="D44" i="51"/>
  <c r="D6" i="51"/>
  <c r="E6" i="51" s="1"/>
  <c r="D7" i="51"/>
  <c r="D8" i="51"/>
  <c r="D9" i="51"/>
  <c r="D10" i="51"/>
  <c r="D11" i="51"/>
  <c r="D12" i="51"/>
  <c r="D13" i="51"/>
  <c r="D14" i="51"/>
  <c r="E14" i="51" s="1"/>
  <c r="D15" i="51"/>
  <c r="D16" i="51"/>
  <c r="D17" i="51"/>
  <c r="D18" i="51"/>
  <c r="D19" i="51"/>
  <c r="D20" i="51"/>
  <c r="D21" i="51"/>
  <c r="D22" i="51"/>
  <c r="D23" i="51"/>
  <c r="D24" i="51"/>
  <c r="D25" i="51"/>
  <c r="D26" i="51"/>
  <c r="D27" i="51"/>
  <c r="D28" i="51"/>
  <c r="D29" i="51"/>
  <c r="D30" i="51"/>
  <c r="E30" i="51" s="1"/>
  <c r="D31" i="51"/>
  <c r="D32" i="51"/>
  <c r="D33" i="51"/>
  <c r="D34" i="51"/>
  <c r="D35" i="51"/>
  <c r="D36" i="51"/>
  <c r="D37" i="51"/>
  <c r="D38" i="51"/>
  <c r="D39" i="51"/>
  <c r="D40" i="51"/>
  <c r="D41" i="51"/>
  <c r="D42" i="51"/>
  <c r="D43" i="51"/>
  <c r="D5" i="51"/>
  <c r="D6" i="52"/>
  <c r="D7" i="52"/>
  <c r="D8" i="52"/>
  <c r="D9" i="52"/>
  <c r="D10" i="52"/>
  <c r="D11" i="52"/>
  <c r="D12" i="52"/>
  <c r="D13" i="52"/>
  <c r="D14" i="52"/>
  <c r="D15" i="52"/>
  <c r="E15" i="52" s="1"/>
  <c r="D16" i="52"/>
  <c r="D17" i="52"/>
  <c r="D18" i="52"/>
  <c r="D19" i="52"/>
  <c r="D20" i="52"/>
  <c r="D21" i="52"/>
  <c r="D22" i="52"/>
  <c r="D23" i="52"/>
  <c r="E23" i="52" s="1"/>
  <c r="D24" i="52"/>
  <c r="D25" i="52"/>
  <c r="D26" i="52"/>
  <c r="D27" i="52"/>
  <c r="D28" i="52"/>
  <c r="D29" i="52"/>
  <c r="D30" i="52"/>
  <c r="D5" i="52"/>
  <c r="E5" i="52" s="1"/>
  <c r="D41" i="43"/>
  <c r="D42" i="43"/>
  <c r="D43" i="43"/>
  <c r="C40" i="51"/>
  <c r="C44" i="51" s="1"/>
  <c r="C39" i="52"/>
  <c r="C44" i="52" s="1"/>
  <c r="D32" i="4"/>
  <c r="V29" i="12" s="1"/>
  <c r="D18" i="4"/>
  <c r="V15" i="22" s="1"/>
  <c r="F45" i="4"/>
  <c r="T42" i="30" s="1"/>
  <c r="C45" i="7"/>
  <c r="L44" i="52"/>
  <c r="C5" i="8"/>
  <c r="C44" i="8" s="1"/>
  <c r="D5" i="8"/>
  <c r="D6" i="8"/>
  <c r="E6" i="8" s="1"/>
  <c r="D7" i="8"/>
  <c r="O10" i="4"/>
  <c r="P10" i="4" s="1"/>
  <c r="C10" i="4" s="1"/>
  <c r="D8" i="8"/>
  <c r="O11" i="4"/>
  <c r="P11" i="4" s="1"/>
  <c r="C11" i="4" s="1"/>
  <c r="F8" i="13" s="1"/>
  <c r="AN11" i="4"/>
  <c r="H11" i="4" s="1"/>
  <c r="D9" i="8"/>
  <c r="D10" i="8"/>
  <c r="O13" i="4"/>
  <c r="P13" i="4" s="1"/>
  <c r="C13" i="4" s="1"/>
  <c r="F10" i="49" s="1"/>
  <c r="AN13" i="4"/>
  <c r="H13" i="4" s="1"/>
  <c r="D11" i="8"/>
  <c r="D12" i="8"/>
  <c r="D13" i="8"/>
  <c r="D14" i="8"/>
  <c r="O17" i="4"/>
  <c r="P17" i="4" s="1"/>
  <c r="C17" i="4" s="1"/>
  <c r="P14" i="43" s="1"/>
  <c r="D15" i="8"/>
  <c r="O18" i="4"/>
  <c r="P18" i="4" s="1"/>
  <c r="C18" i="4" s="1"/>
  <c r="P15" i="37" s="1"/>
  <c r="D16" i="8"/>
  <c r="D17" i="8"/>
  <c r="D18" i="8"/>
  <c r="E18" i="8" s="1"/>
  <c r="AN21" i="4"/>
  <c r="H21" i="4" s="1"/>
  <c r="D19" i="8"/>
  <c r="E19" i="8" s="1"/>
  <c r="D20" i="8"/>
  <c r="E20" i="8" s="1"/>
  <c r="AN23" i="4"/>
  <c r="H23" i="4" s="1"/>
  <c r="D21" i="8"/>
  <c r="D22" i="8"/>
  <c r="D23" i="8"/>
  <c r="D24" i="8"/>
  <c r="D25" i="8"/>
  <c r="D26" i="8"/>
  <c r="AN29" i="4"/>
  <c r="H29" i="4" s="1"/>
  <c r="N26" i="15" s="1"/>
  <c r="D27" i="8"/>
  <c r="D28" i="8"/>
  <c r="O31" i="4"/>
  <c r="P31" i="4" s="1"/>
  <c r="C31" i="4" s="1"/>
  <c r="F28" i="17" s="1"/>
  <c r="AN31" i="4"/>
  <c r="H31" i="4" s="1"/>
  <c r="D29" i="8"/>
  <c r="D30" i="8"/>
  <c r="AN33" i="4"/>
  <c r="H33" i="4" s="1"/>
  <c r="D31" i="8"/>
  <c r="D32" i="8"/>
  <c r="D33" i="8"/>
  <c r="E33" i="8" s="1"/>
  <c r="O36" i="4"/>
  <c r="P36" i="4" s="1"/>
  <c r="C36" i="4" s="1"/>
  <c r="D34" i="8"/>
  <c r="AN37" i="4"/>
  <c r="H37" i="4" s="1"/>
  <c r="N34" i="12" s="1"/>
  <c r="D35" i="8"/>
  <c r="AN38" i="4"/>
  <c r="H38" i="4" s="1"/>
  <c r="N35" i="33" s="1"/>
  <c r="D36" i="8"/>
  <c r="AN39" i="4"/>
  <c r="H39" i="4" s="1"/>
  <c r="D37" i="8"/>
  <c r="E37" i="8" s="1"/>
  <c r="D38" i="8"/>
  <c r="D39" i="8"/>
  <c r="E39" i="8" s="1"/>
  <c r="D40" i="8"/>
  <c r="O43" i="4"/>
  <c r="P43" i="4" s="1"/>
  <c r="C43" i="4" s="1"/>
  <c r="L44" i="8"/>
  <c r="AN47" i="4"/>
  <c r="H47" i="4" s="1"/>
  <c r="D5" i="13"/>
  <c r="C6" i="13"/>
  <c r="C44" i="13" s="1"/>
  <c r="D6" i="13"/>
  <c r="D7" i="13"/>
  <c r="D8" i="13"/>
  <c r="D9" i="13"/>
  <c r="D10" i="13"/>
  <c r="D11" i="13"/>
  <c r="D12" i="13"/>
  <c r="D13" i="13"/>
  <c r="D14" i="13"/>
  <c r="D15" i="13"/>
  <c r="D16" i="13"/>
  <c r="D17" i="13"/>
  <c r="D18" i="13"/>
  <c r="D19" i="13"/>
  <c r="D20" i="13"/>
  <c r="D21" i="13"/>
  <c r="E21" i="13" s="1"/>
  <c r="D22" i="13"/>
  <c r="D23" i="13"/>
  <c r="D24" i="13"/>
  <c r="D25" i="13"/>
  <c r="D26" i="13"/>
  <c r="D27" i="13"/>
  <c r="D28" i="13"/>
  <c r="D29" i="13"/>
  <c r="D30" i="13"/>
  <c r="D31" i="13"/>
  <c r="D32" i="13"/>
  <c r="L44" i="13"/>
  <c r="D5" i="12"/>
  <c r="C7" i="12"/>
  <c r="C44" i="12" s="1"/>
  <c r="D6" i="12"/>
  <c r="D7" i="12"/>
  <c r="E7" i="12" s="1"/>
  <c r="D8" i="12"/>
  <c r="D9" i="12"/>
  <c r="D10" i="12"/>
  <c r="D11" i="12"/>
  <c r="D12" i="12"/>
  <c r="D13" i="12"/>
  <c r="D14" i="12"/>
  <c r="D15" i="12"/>
  <c r="D16" i="12"/>
  <c r="D17" i="12"/>
  <c r="D18" i="12"/>
  <c r="D19" i="12"/>
  <c r="D20" i="12"/>
  <c r="D21" i="12"/>
  <c r="E21" i="12" s="1"/>
  <c r="D22" i="12"/>
  <c r="D23" i="12"/>
  <c r="D24" i="12"/>
  <c r="D25" i="12"/>
  <c r="D26" i="12"/>
  <c r="D27" i="12"/>
  <c r="D28" i="12"/>
  <c r="D29" i="12"/>
  <c r="E29" i="12" s="1"/>
  <c r="D30" i="12"/>
  <c r="D31" i="12"/>
  <c r="D32" i="12"/>
  <c r="D33" i="12"/>
  <c r="D34" i="12"/>
  <c r="D35" i="12"/>
  <c r="E35" i="12" s="1"/>
  <c r="D36" i="12"/>
  <c r="D37" i="12"/>
  <c r="D38" i="12"/>
  <c r="D39" i="12"/>
  <c r="E39" i="12" s="1"/>
  <c r="D40" i="12"/>
  <c r="D5" i="14"/>
  <c r="C8" i="14"/>
  <c r="C44" i="14" s="1"/>
  <c r="D6" i="14"/>
  <c r="D7" i="14"/>
  <c r="D8" i="14"/>
  <c r="D9" i="14"/>
  <c r="D10" i="14"/>
  <c r="D11" i="14"/>
  <c r="D12" i="14"/>
  <c r="D13" i="14"/>
  <c r="D14" i="14"/>
  <c r="D15" i="14"/>
  <c r="E15" i="14" s="1"/>
  <c r="D16" i="14"/>
  <c r="D17" i="14"/>
  <c r="D18" i="14"/>
  <c r="E18" i="14" s="1"/>
  <c r="D19" i="14"/>
  <c r="E19" i="14" s="1"/>
  <c r="D20" i="14"/>
  <c r="D21" i="14"/>
  <c r="D22" i="14"/>
  <c r="D23" i="14"/>
  <c r="D24" i="14"/>
  <c r="D25" i="14"/>
  <c r="D26" i="14"/>
  <c r="E26" i="14" s="1"/>
  <c r="D27" i="14"/>
  <c r="D28" i="14"/>
  <c r="E28" i="14" s="1"/>
  <c r="D29" i="14"/>
  <c r="D30" i="14"/>
  <c r="D31" i="14"/>
  <c r="E31" i="14" s="1"/>
  <c r="D32" i="14"/>
  <c r="D33" i="14"/>
  <c r="D34" i="14"/>
  <c r="E34" i="14" s="1"/>
  <c r="D35" i="14"/>
  <c r="E35" i="14" s="1"/>
  <c r="D36" i="14"/>
  <c r="D37" i="14"/>
  <c r="D38" i="14"/>
  <c r="D39" i="14"/>
  <c r="D40" i="14"/>
  <c r="L44" i="14"/>
  <c r="D5" i="15"/>
  <c r="E5" i="15" s="1"/>
  <c r="C9" i="15"/>
  <c r="C44" i="15" s="1"/>
  <c r="D6" i="15"/>
  <c r="D7" i="15"/>
  <c r="D8" i="15"/>
  <c r="D9" i="15"/>
  <c r="D10" i="15"/>
  <c r="D11" i="15"/>
  <c r="D12" i="15"/>
  <c r="E12" i="15" s="1"/>
  <c r="G12" i="15" s="1"/>
  <c r="D13" i="15"/>
  <c r="E13" i="15" s="1"/>
  <c r="D14" i="15"/>
  <c r="D15" i="15"/>
  <c r="D16" i="15"/>
  <c r="D17" i="15"/>
  <c r="D18" i="15"/>
  <c r="D19" i="15"/>
  <c r="D20" i="15"/>
  <c r="D21" i="15"/>
  <c r="D22" i="15"/>
  <c r="D23" i="15"/>
  <c r="D24" i="15"/>
  <c r="D25" i="15"/>
  <c r="D26" i="15"/>
  <c r="E26" i="15" s="1"/>
  <c r="D27" i="15"/>
  <c r="D28" i="15"/>
  <c r="E28" i="15" s="1"/>
  <c r="D29" i="15"/>
  <c r="D30" i="15"/>
  <c r="D31" i="15"/>
  <c r="D32" i="15"/>
  <c r="D33" i="15"/>
  <c r="D34" i="15"/>
  <c r="E34" i="15" s="1"/>
  <c r="D35" i="15"/>
  <c r="D36" i="15"/>
  <c r="D37" i="15"/>
  <c r="D38" i="15"/>
  <c r="D39" i="15"/>
  <c r="D40" i="15"/>
  <c r="L44" i="15"/>
  <c r="D5" i="16"/>
  <c r="C10" i="16"/>
  <c r="C44" i="16" s="1"/>
  <c r="D6" i="16"/>
  <c r="D7" i="16"/>
  <c r="D8" i="16"/>
  <c r="D9" i="16"/>
  <c r="D10" i="16"/>
  <c r="D11" i="16"/>
  <c r="D12" i="16"/>
  <c r="E12" i="16" s="1"/>
  <c r="D13" i="16"/>
  <c r="D14" i="16"/>
  <c r="D15" i="16"/>
  <c r="D16" i="16"/>
  <c r="D17" i="16"/>
  <c r="D18" i="16"/>
  <c r="D19" i="16"/>
  <c r="D20" i="16"/>
  <c r="E20" i="16" s="1"/>
  <c r="D21" i="16"/>
  <c r="D22" i="16"/>
  <c r="D23" i="16"/>
  <c r="D24" i="16"/>
  <c r="D25" i="16"/>
  <c r="D26" i="16"/>
  <c r="D27" i="16"/>
  <c r="D28" i="16"/>
  <c r="E28" i="16" s="1"/>
  <c r="D29" i="16"/>
  <c r="D30" i="16"/>
  <c r="D31" i="16"/>
  <c r="D32" i="16"/>
  <c r="D33" i="16"/>
  <c r="D34" i="16"/>
  <c r="E34" i="16" s="1"/>
  <c r="D35" i="16"/>
  <c r="D36" i="16"/>
  <c r="D37" i="16"/>
  <c r="D38" i="16"/>
  <c r="D39" i="16"/>
  <c r="D40" i="16"/>
  <c r="L44" i="16"/>
  <c r="D5" i="17"/>
  <c r="E5" i="17" s="1"/>
  <c r="C11" i="17"/>
  <c r="C44" i="17" s="1"/>
  <c r="D6" i="17"/>
  <c r="D7" i="17"/>
  <c r="D8" i="17"/>
  <c r="D9" i="17"/>
  <c r="D10" i="17"/>
  <c r="D11" i="17"/>
  <c r="D12" i="17"/>
  <c r="D13" i="17"/>
  <c r="D14" i="17"/>
  <c r="D15" i="17"/>
  <c r="D16" i="17"/>
  <c r="E16" i="17" s="1"/>
  <c r="D17" i="17"/>
  <c r="D18" i="17"/>
  <c r="D19" i="17"/>
  <c r="D20" i="17"/>
  <c r="E20" i="17" s="1"/>
  <c r="D21" i="17"/>
  <c r="D22" i="17"/>
  <c r="E22" i="17" s="1"/>
  <c r="D23" i="17"/>
  <c r="D24" i="17"/>
  <c r="D25" i="17"/>
  <c r="D26" i="17"/>
  <c r="D27" i="17"/>
  <c r="D28" i="17"/>
  <c r="D29" i="17"/>
  <c r="D30" i="17"/>
  <c r="D31" i="17"/>
  <c r="D32" i="17"/>
  <c r="E32" i="17" s="1"/>
  <c r="D33" i="17"/>
  <c r="D34" i="17"/>
  <c r="D35" i="17"/>
  <c r="D36" i="17"/>
  <c r="E36" i="17" s="1"/>
  <c r="D37" i="17"/>
  <c r="D38" i="17"/>
  <c r="E38" i="17" s="1"/>
  <c r="D39" i="17"/>
  <c r="D40" i="17"/>
  <c r="L44" i="17"/>
  <c r="D5" i="18"/>
  <c r="C12" i="18"/>
  <c r="C44" i="18" s="1"/>
  <c r="D6" i="18"/>
  <c r="D7" i="18"/>
  <c r="D8" i="18"/>
  <c r="D9" i="18"/>
  <c r="D10" i="18"/>
  <c r="E10" i="18" s="1"/>
  <c r="D11" i="18"/>
  <c r="D12" i="18"/>
  <c r="D13" i="18"/>
  <c r="D14" i="18"/>
  <c r="D15" i="18"/>
  <c r="D16" i="18"/>
  <c r="E16" i="18" s="1"/>
  <c r="D17" i="18"/>
  <c r="D18" i="18"/>
  <c r="D19" i="18"/>
  <c r="D20" i="18"/>
  <c r="D21" i="18"/>
  <c r="D22" i="18"/>
  <c r="D23" i="18"/>
  <c r="D24" i="18"/>
  <c r="E24" i="18" s="1"/>
  <c r="D25" i="18"/>
  <c r="D26" i="18"/>
  <c r="E26" i="18" s="1"/>
  <c r="D27" i="18"/>
  <c r="D28" i="18"/>
  <c r="D29" i="18"/>
  <c r="D30" i="18"/>
  <c r="D31" i="18"/>
  <c r="D32" i="18"/>
  <c r="D33" i="18"/>
  <c r="D34" i="18"/>
  <c r="D35" i="18"/>
  <c r="D36" i="18"/>
  <c r="D37" i="18"/>
  <c r="E37" i="18" s="1"/>
  <c r="D38" i="18"/>
  <c r="D39" i="18"/>
  <c r="D40" i="18"/>
  <c r="E40" i="18" s="1"/>
  <c r="L44" i="18"/>
  <c r="D5" i="19"/>
  <c r="E5" i="19" s="1"/>
  <c r="C13" i="19"/>
  <c r="D6" i="19"/>
  <c r="D7" i="19"/>
  <c r="D8" i="19"/>
  <c r="D9" i="19"/>
  <c r="D10" i="19"/>
  <c r="D11" i="19"/>
  <c r="D12" i="19"/>
  <c r="E12" i="19" s="1"/>
  <c r="D13" i="19"/>
  <c r="D14" i="19"/>
  <c r="D15" i="19"/>
  <c r="D16" i="19"/>
  <c r="D17" i="19"/>
  <c r="D18" i="19"/>
  <c r="D19" i="19"/>
  <c r="D20" i="19"/>
  <c r="E20" i="19" s="1"/>
  <c r="D21" i="19"/>
  <c r="D22" i="19"/>
  <c r="D23" i="19"/>
  <c r="D24" i="19"/>
  <c r="D25" i="19"/>
  <c r="D26" i="19"/>
  <c r="D27" i="19"/>
  <c r="D28" i="19"/>
  <c r="D29" i="19"/>
  <c r="D30" i="19"/>
  <c r="D31" i="19"/>
  <c r="D32" i="19"/>
  <c r="D33" i="19"/>
  <c r="D34" i="19"/>
  <c r="E34" i="19" s="1"/>
  <c r="D35" i="19"/>
  <c r="D36" i="19"/>
  <c r="E36" i="19" s="1"/>
  <c r="D37" i="19"/>
  <c r="D38" i="19"/>
  <c r="D39" i="19"/>
  <c r="D40" i="19"/>
  <c r="L44" i="19"/>
  <c r="D5" i="20"/>
  <c r="E5" i="20" s="1"/>
  <c r="C14" i="20"/>
  <c r="D6" i="20"/>
  <c r="E6" i="20" s="1"/>
  <c r="D7" i="20"/>
  <c r="D8" i="20"/>
  <c r="D9" i="20"/>
  <c r="E9" i="20" s="1"/>
  <c r="D10" i="20"/>
  <c r="D11" i="20"/>
  <c r="D12" i="20"/>
  <c r="E12" i="20" s="1"/>
  <c r="D13" i="20"/>
  <c r="E13" i="20" s="1"/>
  <c r="D14" i="20"/>
  <c r="D15" i="20"/>
  <c r="D16" i="20"/>
  <c r="D17" i="20"/>
  <c r="D18" i="20"/>
  <c r="D19" i="20"/>
  <c r="D20" i="20"/>
  <c r="E20" i="20" s="1"/>
  <c r="D21" i="20"/>
  <c r="E21" i="20" s="1"/>
  <c r="D22" i="20"/>
  <c r="D23" i="20"/>
  <c r="D24" i="20"/>
  <c r="D25" i="20"/>
  <c r="E25" i="20" s="1"/>
  <c r="D26" i="20"/>
  <c r="D27" i="20"/>
  <c r="D28" i="20"/>
  <c r="D29" i="20"/>
  <c r="E29" i="20" s="1"/>
  <c r="D30" i="20"/>
  <c r="D31" i="20"/>
  <c r="D32" i="20"/>
  <c r="D33" i="20"/>
  <c r="D34" i="20"/>
  <c r="D35" i="20"/>
  <c r="D36" i="20"/>
  <c r="D37" i="20"/>
  <c r="E37" i="20" s="1"/>
  <c r="D38" i="20"/>
  <c r="D39" i="20"/>
  <c r="D40" i="20"/>
  <c r="L44" i="20"/>
  <c r="D5" i="21"/>
  <c r="C15" i="21"/>
  <c r="C44" i="21" s="1"/>
  <c r="D6" i="21"/>
  <c r="E6" i="21" s="1"/>
  <c r="D7" i="21"/>
  <c r="D8" i="21"/>
  <c r="E8" i="21" s="1"/>
  <c r="D9" i="21"/>
  <c r="D10" i="21"/>
  <c r="D11" i="21"/>
  <c r="D12" i="21"/>
  <c r="D13" i="21"/>
  <c r="D14" i="21"/>
  <c r="D15" i="21"/>
  <c r="D16" i="21"/>
  <c r="E16" i="21" s="1"/>
  <c r="D17" i="21"/>
  <c r="D18" i="21"/>
  <c r="D19" i="21"/>
  <c r="D20" i="21"/>
  <c r="D21" i="21"/>
  <c r="D22" i="21"/>
  <c r="E22" i="21" s="1"/>
  <c r="D23" i="21"/>
  <c r="D24" i="21"/>
  <c r="D25" i="21"/>
  <c r="D26" i="21"/>
  <c r="D27" i="21"/>
  <c r="D28" i="21"/>
  <c r="D29" i="21"/>
  <c r="D30" i="21"/>
  <c r="E30" i="21" s="1"/>
  <c r="D31" i="21"/>
  <c r="D32" i="21"/>
  <c r="D33" i="21"/>
  <c r="D34" i="21"/>
  <c r="D35" i="21"/>
  <c r="D36" i="21"/>
  <c r="D37" i="21"/>
  <c r="D38" i="21"/>
  <c r="D39" i="21"/>
  <c r="D40" i="21"/>
  <c r="L44" i="21"/>
  <c r="D5" i="22"/>
  <c r="C16" i="22"/>
  <c r="D6" i="22"/>
  <c r="D7" i="22"/>
  <c r="D8" i="22"/>
  <c r="E8" i="22" s="1"/>
  <c r="D9" i="22"/>
  <c r="D10" i="22"/>
  <c r="E10" i="22" s="1"/>
  <c r="D11" i="22"/>
  <c r="D12" i="22"/>
  <c r="D13" i="22"/>
  <c r="D14" i="22"/>
  <c r="D15" i="22"/>
  <c r="D16" i="22"/>
  <c r="E16" i="22" s="1"/>
  <c r="D17" i="22"/>
  <c r="D18" i="22"/>
  <c r="E18" i="22" s="1"/>
  <c r="D19" i="22"/>
  <c r="D20" i="22"/>
  <c r="D21" i="22"/>
  <c r="E21" i="22" s="1"/>
  <c r="D22" i="22"/>
  <c r="D23" i="22"/>
  <c r="D24" i="22"/>
  <c r="E24" i="22" s="1"/>
  <c r="D25" i="22"/>
  <c r="D26" i="22"/>
  <c r="D27" i="22"/>
  <c r="D28" i="22"/>
  <c r="D29" i="22"/>
  <c r="D30" i="22"/>
  <c r="D31" i="22"/>
  <c r="D32" i="22"/>
  <c r="E32" i="22" s="1"/>
  <c r="D33" i="22"/>
  <c r="D34" i="22"/>
  <c r="E34" i="22" s="1"/>
  <c r="D35" i="22"/>
  <c r="D36" i="22"/>
  <c r="D37" i="22"/>
  <c r="E37" i="22" s="1"/>
  <c r="D38" i="22"/>
  <c r="D39" i="22"/>
  <c r="D40" i="22"/>
  <c r="L44" i="22"/>
  <c r="D5" i="23"/>
  <c r="E5" i="23" s="1"/>
  <c r="C17" i="23"/>
  <c r="C44" i="23" s="1"/>
  <c r="D6" i="23"/>
  <c r="D7" i="23"/>
  <c r="D8" i="23"/>
  <c r="E8" i="23" s="1"/>
  <c r="D9" i="23"/>
  <c r="D10" i="23"/>
  <c r="D11" i="23"/>
  <c r="D12" i="23"/>
  <c r="E12" i="23" s="1"/>
  <c r="D13" i="23"/>
  <c r="D14" i="23"/>
  <c r="D15" i="23"/>
  <c r="D16" i="23"/>
  <c r="D17" i="23"/>
  <c r="D18" i="23"/>
  <c r="D19" i="23"/>
  <c r="D20" i="23"/>
  <c r="E20" i="23" s="1"/>
  <c r="D21" i="23"/>
  <c r="D22" i="23"/>
  <c r="D23" i="23"/>
  <c r="D24" i="23"/>
  <c r="D25" i="23"/>
  <c r="D26" i="23"/>
  <c r="E26" i="23" s="1"/>
  <c r="D27" i="23"/>
  <c r="D28" i="23"/>
  <c r="D29" i="23"/>
  <c r="E29" i="23" s="1"/>
  <c r="D30" i="23"/>
  <c r="D31" i="23"/>
  <c r="D32" i="23"/>
  <c r="D33" i="23"/>
  <c r="D34" i="23"/>
  <c r="E34" i="23" s="1"/>
  <c r="D35" i="23"/>
  <c r="D36" i="23"/>
  <c r="E36" i="23" s="1"/>
  <c r="D37" i="23"/>
  <c r="D38" i="23"/>
  <c r="D39" i="23"/>
  <c r="D40" i="23"/>
  <c r="L44" i="23"/>
  <c r="D5" i="24"/>
  <c r="C18" i="24"/>
  <c r="D6" i="24"/>
  <c r="E6" i="24" s="1"/>
  <c r="D7" i="24"/>
  <c r="D8" i="24"/>
  <c r="D9" i="24"/>
  <c r="D10" i="24"/>
  <c r="D11" i="24"/>
  <c r="D12" i="24"/>
  <c r="D13" i="24"/>
  <c r="D14" i="24"/>
  <c r="E14" i="24" s="1"/>
  <c r="D15" i="24"/>
  <c r="D16" i="24"/>
  <c r="D17" i="24"/>
  <c r="D18" i="24"/>
  <c r="D19" i="24"/>
  <c r="D20" i="24"/>
  <c r="E20" i="24" s="1"/>
  <c r="D21" i="24"/>
  <c r="E21" i="24" s="1"/>
  <c r="D22" i="24"/>
  <c r="E22" i="24" s="1"/>
  <c r="D23" i="24"/>
  <c r="D24" i="24"/>
  <c r="D25" i="24"/>
  <c r="D26" i="24"/>
  <c r="D27" i="24"/>
  <c r="D28" i="24"/>
  <c r="E28" i="24" s="1"/>
  <c r="D29" i="24"/>
  <c r="D30" i="24"/>
  <c r="E30" i="24" s="1"/>
  <c r="D31" i="24"/>
  <c r="D32" i="24"/>
  <c r="D33" i="24"/>
  <c r="D34" i="24"/>
  <c r="D35" i="24"/>
  <c r="D36" i="24"/>
  <c r="D37" i="24"/>
  <c r="E37" i="24" s="1"/>
  <c r="D38" i="24"/>
  <c r="E38" i="24" s="1"/>
  <c r="D39" i="24"/>
  <c r="D40" i="24"/>
  <c r="L44" i="24"/>
  <c r="D5" i="25"/>
  <c r="C19" i="25"/>
  <c r="C44" i="25" s="1"/>
  <c r="D6" i="25"/>
  <c r="E6" i="25" s="1"/>
  <c r="D7" i="25"/>
  <c r="D8" i="25"/>
  <c r="E8" i="25" s="1"/>
  <c r="D9" i="25"/>
  <c r="D10" i="25"/>
  <c r="D11" i="25"/>
  <c r="D12" i="25"/>
  <c r="D13" i="25"/>
  <c r="D14" i="25"/>
  <c r="E14" i="25" s="1"/>
  <c r="D15" i="25"/>
  <c r="D16" i="25"/>
  <c r="E16" i="25" s="1"/>
  <c r="D17" i="25"/>
  <c r="D18" i="25"/>
  <c r="D19" i="25"/>
  <c r="D20" i="25"/>
  <c r="D21" i="25"/>
  <c r="D22" i="25"/>
  <c r="D23" i="25"/>
  <c r="D24" i="25"/>
  <c r="D25" i="25"/>
  <c r="D26" i="25"/>
  <c r="D27" i="25"/>
  <c r="D28" i="25"/>
  <c r="D29" i="25"/>
  <c r="D30" i="25"/>
  <c r="D31" i="25"/>
  <c r="E31" i="25" s="1"/>
  <c r="D32" i="25"/>
  <c r="D33" i="25"/>
  <c r="D34" i="25"/>
  <c r="D35" i="25"/>
  <c r="D36" i="25"/>
  <c r="D37" i="25"/>
  <c r="D38" i="25"/>
  <c r="D39" i="25"/>
  <c r="D40" i="25"/>
  <c r="E40" i="25" s="1"/>
  <c r="L44" i="25"/>
  <c r="D5" i="26"/>
  <c r="C20" i="26"/>
  <c r="C44" i="26" s="1"/>
  <c r="D6" i="26"/>
  <c r="D7" i="26"/>
  <c r="D8" i="26"/>
  <c r="D9" i="26"/>
  <c r="E9" i="26" s="1"/>
  <c r="D10" i="26"/>
  <c r="E10" i="26" s="1"/>
  <c r="D11" i="26"/>
  <c r="D12" i="26"/>
  <c r="D13" i="26"/>
  <c r="D14" i="26"/>
  <c r="D15" i="26"/>
  <c r="D16" i="26"/>
  <c r="D17" i="26"/>
  <c r="D18" i="26"/>
  <c r="E18" i="26" s="1"/>
  <c r="D19" i="26"/>
  <c r="D20" i="26"/>
  <c r="D21" i="26"/>
  <c r="D22" i="26"/>
  <c r="D23" i="26"/>
  <c r="D24" i="26"/>
  <c r="D25" i="26"/>
  <c r="E25" i="26" s="1"/>
  <c r="D26" i="26"/>
  <c r="E26" i="26" s="1"/>
  <c r="D27" i="26"/>
  <c r="D28" i="26"/>
  <c r="D29" i="26"/>
  <c r="D30" i="26"/>
  <c r="D31" i="26"/>
  <c r="D32" i="26"/>
  <c r="D33" i="26"/>
  <c r="D34" i="26"/>
  <c r="E34" i="26" s="1"/>
  <c r="D35" i="26"/>
  <c r="D36" i="26"/>
  <c r="D37" i="26"/>
  <c r="D38" i="26"/>
  <c r="D39" i="26"/>
  <c r="D40" i="26"/>
  <c r="L44" i="26"/>
  <c r="D5" i="27"/>
  <c r="C21" i="27"/>
  <c r="D6" i="27"/>
  <c r="D7" i="27"/>
  <c r="D8" i="27"/>
  <c r="D9" i="27"/>
  <c r="D10" i="27"/>
  <c r="D11" i="27"/>
  <c r="D12" i="27"/>
  <c r="D13" i="27"/>
  <c r="D14" i="27"/>
  <c r="D15" i="27"/>
  <c r="D16" i="27"/>
  <c r="D17" i="27"/>
  <c r="D18" i="27"/>
  <c r="D19" i="27"/>
  <c r="D20" i="27"/>
  <c r="D21" i="27"/>
  <c r="D22" i="27"/>
  <c r="D23" i="27"/>
  <c r="D24" i="27"/>
  <c r="D25" i="27"/>
  <c r="D26" i="27"/>
  <c r="D27" i="27"/>
  <c r="D28" i="27"/>
  <c r="D29" i="27"/>
  <c r="D30" i="27"/>
  <c r="D31" i="27"/>
  <c r="D32" i="27"/>
  <c r="D33" i="27"/>
  <c r="D34" i="27"/>
  <c r="D35" i="27"/>
  <c r="D36" i="27"/>
  <c r="D37" i="27"/>
  <c r="D38" i="27"/>
  <c r="D39" i="27"/>
  <c r="D40" i="27"/>
  <c r="L44" i="27"/>
  <c r="D5" i="28"/>
  <c r="C22" i="28"/>
  <c r="D6" i="28"/>
  <c r="D7" i="28"/>
  <c r="D8" i="28"/>
  <c r="D9" i="28"/>
  <c r="D10" i="28"/>
  <c r="D11" i="28"/>
  <c r="D12" i="28"/>
  <c r="D13" i="28"/>
  <c r="D14" i="28"/>
  <c r="E14" i="28" s="1"/>
  <c r="D15" i="28"/>
  <c r="D16" i="28"/>
  <c r="D17" i="28"/>
  <c r="D18" i="28"/>
  <c r="D19" i="28"/>
  <c r="D20" i="28"/>
  <c r="D21" i="28"/>
  <c r="D22" i="28"/>
  <c r="E22" i="28" s="1"/>
  <c r="D23" i="28"/>
  <c r="D24" i="28"/>
  <c r="E24" i="28" s="1"/>
  <c r="D25" i="28"/>
  <c r="D26" i="28"/>
  <c r="D27" i="28"/>
  <c r="D28" i="28"/>
  <c r="D29" i="28"/>
  <c r="D30" i="28"/>
  <c r="E30" i="28" s="1"/>
  <c r="D31" i="28"/>
  <c r="D32" i="28"/>
  <c r="D33" i="28"/>
  <c r="D34" i="28"/>
  <c r="D35" i="28"/>
  <c r="D36" i="28"/>
  <c r="D37" i="28"/>
  <c r="D38" i="28"/>
  <c r="D39" i="28"/>
  <c r="D40" i="28"/>
  <c r="E40" i="28" s="1"/>
  <c r="L44" i="28"/>
  <c r="D5" i="29"/>
  <c r="C23" i="29"/>
  <c r="C44" i="29" s="1"/>
  <c r="D6" i="29"/>
  <c r="D7" i="29"/>
  <c r="D8" i="29"/>
  <c r="E8" i="29" s="1"/>
  <c r="D9" i="29"/>
  <c r="D10" i="29"/>
  <c r="D11" i="29"/>
  <c r="D12" i="29"/>
  <c r="D13" i="29"/>
  <c r="D14" i="29"/>
  <c r="D15" i="29"/>
  <c r="D16" i="29"/>
  <c r="D17" i="29"/>
  <c r="D18" i="29"/>
  <c r="D19" i="29"/>
  <c r="D20" i="29"/>
  <c r="D21" i="29"/>
  <c r="D22" i="29"/>
  <c r="D23" i="29"/>
  <c r="D24" i="29"/>
  <c r="D25" i="29"/>
  <c r="D26" i="29"/>
  <c r="D27" i="29"/>
  <c r="D28" i="29"/>
  <c r="D29" i="29"/>
  <c r="D30" i="29"/>
  <c r="D31" i="29"/>
  <c r="D32" i="29"/>
  <c r="D33" i="29"/>
  <c r="D34" i="29"/>
  <c r="D35" i="29"/>
  <c r="D36" i="29"/>
  <c r="D37" i="29"/>
  <c r="D38" i="29"/>
  <c r="D39" i="29"/>
  <c r="D40" i="29"/>
  <c r="E40" i="29" s="1"/>
  <c r="L44" i="29"/>
  <c r="D5" i="31"/>
  <c r="C25" i="31"/>
  <c r="D6" i="31"/>
  <c r="D7" i="31"/>
  <c r="D8" i="31"/>
  <c r="D9" i="31"/>
  <c r="D10" i="31"/>
  <c r="E10" i="31" s="1"/>
  <c r="D11" i="31"/>
  <c r="D12" i="31"/>
  <c r="D13" i="31"/>
  <c r="D14" i="31"/>
  <c r="D15" i="31"/>
  <c r="D16" i="31"/>
  <c r="D17" i="31"/>
  <c r="D18" i="31"/>
  <c r="D19" i="31"/>
  <c r="D20" i="31"/>
  <c r="D21" i="31"/>
  <c r="D22" i="31"/>
  <c r="D23" i="31"/>
  <c r="D24" i="31"/>
  <c r="D25" i="31"/>
  <c r="D26" i="31"/>
  <c r="E26" i="31" s="1"/>
  <c r="D27" i="31"/>
  <c r="D28" i="31"/>
  <c r="D29" i="31"/>
  <c r="D30" i="31"/>
  <c r="D31" i="31"/>
  <c r="D32" i="31"/>
  <c r="D33" i="31"/>
  <c r="D34" i="31"/>
  <c r="E34" i="31" s="1"/>
  <c r="D35" i="31"/>
  <c r="D36" i="31"/>
  <c r="D37" i="31"/>
  <c r="D38" i="31"/>
  <c r="D39" i="31"/>
  <c r="D40" i="31"/>
  <c r="L44" i="31"/>
  <c r="D5" i="30"/>
  <c r="E5" i="30" s="1"/>
  <c r="C24" i="30"/>
  <c r="C44" i="30" s="1"/>
  <c r="D6" i="30"/>
  <c r="D7" i="30"/>
  <c r="D8" i="30"/>
  <c r="D9" i="30"/>
  <c r="D10" i="30"/>
  <c r="D11" i="30"/>
  <c r="D12" i="30"/>
  <c r="E12" i="30" s="1"/>
  <c r="D13" i="30"/>
  <c r="E13" i="30" s="1"/>
  <c r="D14" i="30"/>
  <c r="D15" i="30"/>
  <c r="D16" i="30"/>
  <c r="D17" i="30"/>
  <c r="D18" i="30"/>
  <c r="E18" i="30" s="1"/>
  <c r="D19" i="30"/>
  <c r="D20" i="30"/>
  <c r="E20" i="30" s="1"/>
  <c r="D21" i="30"/>
  <c r="D22" i="30"/>
  <c r="D23" i="30"/>
  <c r="D24" i="30"/>
  <c r="D25" i="30"/>
  <c r="D26" i="30"/>
  <c r="D27" i="30"/>
  <c r="D28" i="30"/>
  <c r="E28" i="30" s="1"/>
  <c r="D29" i="30"/>
  <c r="D30" i="30"/>
  <c r="D31" i="30"/>
  <c r="D32" i="30"/>
  <c r="D33" i="30"/>
  <c r="D34" i="30"/>
  <c r="E34" i="30" s="1"/>
  <c r="D35" i="30"/>
  <c r="D36" i="30"/>
  <c r="E36" i="30" s="1"/>
  <c r="D37" i="30"/>
  <c r="D38" i="30"/>
  <c r="D39" i="30"/>
  <c r="E39" i="30" s="1"/>
  <c r="D40" i="30"/>
  <c r="L44" i="30"/>
  <c r="D5" i="32"/>
  <c r="C26" i="32"/>
  <c r="C44" i="32" s="1"/>
  <c r="D6" i="32"/>
  <c r="D7" i="32"/>
  <c r="D8" i="32"/>
  <c r="D9" i="32"/>
  <c r="D10" i="32"/>
  <c r="D11" i="32"/>
  <c r="D12" i="32"/>
  <c r="D13" i="32"/>
  <c r="D14" i="32"/>
  <c r="E14" i="32" s="1"/>
  <c r="D15" i="32"/>
  <c r="D16" i="32"/>
  <c r="D17" i="32"/>
  <c r="D18" i="32"/>
  <c r="D19" i="32"/>
  <c r="D20" i="32"/>
  <c r="D21" i="32"/>
  <c r="D22" i="32"/>
  <c r="D23" i="32"/>
  <c r="D24" i="32"/>
  <c r="D25" i="32"/>
  <c r="D26" i="32"/>
  <c r="D27" i="32"/>
  <c r="D28" i="32"/>
  <c r="E28" i="32" s="1"/>
  <c r="D29" i="32"/>
  <c r="D30" i="32"/>
  <c r="D31" i="32"/>
  <c r="D32" i="32"/>
  <c r="D33" i="32"/>
  <c r="D34" i="32"/>
  <c r="D35" i="32"/>
  <c r="D36" i="32"/>
  <c r="D37" i="32"/>
  <c r="D38" i="32"/>
  <c r="D39" i="32"/>
  <c r="D40" i="32"/>
  <c r="L44" i="32"/>
  <c r="D5" i="33"/>
  <c r="C27" i="33"/>
  <c r="C44" i="33" s="1"/>
  <c r="D6" i="33"/>
  <c r="D7" i="33"/>
  <c r="D8" i="33"/>
  <c r="E8" i="33" s="1"/>
  <c r="D9" i="33"/>
  <c r="D10" i="33"/>
  <c r="D11" i="33"/>
  <c r="D12" i="33"/>
  <c r="D13" i="33"/>
  <c r="D14" i="33"/>
  <c r="D15" i="33"/>
  <c r="D16" i="33"/>
  <c r="E16" i="33" s="1"/>
  <c r="D17" i="33"/>
  <c r="D18" i="33"/>
  <c r="D19" i="33"/>
  <c r="D20" i="33"/>
  <c r="D21" i="33"/>
  <c r="D22" i="33"/>
  <c r="D23" i="33"/>
  <c r="D24" i="33"/>
  <c r="E24" i="33" s="1"/>
  <c r="D25" i="33"/>
  <c r="D26" i="33"/>
  <c r="D27" i="33"/>
  <c r="D28" i="33"/>
  <c r="D29" i="33"/>
  <c r="D30" i="33"/>
  <c r="E30" i="33" s="1"/>
  <c r="D31" i="33"/>
  <c r="D32" i="33"/>
  <c r="E32" i="33" s="1"/>
  <c r="D33" i="33"/>
  <c r="D34" i="33"/>
  <c r="D35" i="33"/>
  <c r="D36" i="33"/>
  <c r="D37" i="33"/>
  <c r="D38" i="33"/>
  <c r="D39" i="33"/>
  <c r="D40" i="33"/>
  <c r="L44" i="33"/>
  <c r="D5" i="34"/>
  <c r="C28" i="34"/>
  <c r="D6" i="34"/>
  <c r="D7" i="34"/>
  <c r="D8" i="34"/>
  <c r="D9" i="34"/>
  <c r="D10" i="34"/>
  <c r="D11" i="34"/>
  <c r="D12" i="34"/>
  <c r="D13" i="34"/>
  <c r="D14" i="34"/>
  <c r="D15" i="34"/>
  <c r="D16" i="34"/>
  <c r="D17" i="34"/>
  <c r="D18" i="34"/>
  <c r="D19" i="34"/>
  <c r="D20" i="34"/>
  <c r="D21" i="34"/>
  <c r="D22" i="34"/>
  <c r="D23" i="34"/>
  <c r="D24" i="34"/>
  <c r="D25" i="34"/>
  <c r="D26" i="34"/>
  <c r="E26" i="34" s="1"/>
  <c r="D27" i="34"/>
  <c r="D28" i="34"/>
  <c r="D29" i="34"/>
  <c r="D30" i="34"/>
  <c r="D31" i="34"/>
  <c r="D32" i="34"/>
  <c r="D33" i="34"/>
  <c r="D34" i="34"/>
  <c r="D35" i="34"/>
  <c r="D36" i="34"/>
  <c r="D37" i="34"/>
  <c r="D38" i="34"/>
  <c r="D39" i="34"/>
  <c r="D40" i="34"/>
  <c r="L44" i="34"/>
  <c r="D5" i="35"/>
  <c r="E5" i="35" s="1"/>
  <c r="C29" i="35"/>
  <c r="C44" i="35" s="1"/>
  <c r="D6" i="35"/>
  <c r="D7" i="35"/>
  <c r="D8" i="35"/>
  <c r="D9" i="35"/>
  <c r="D10" i="35"/>
  <c r="D11" i="35"/>
  <c r="D12" i="35"/>
  <c r="D13" i="35"/>
  <c r="D14" i="35"/>
  <c r="D15" i="35"/>
  <c r="D16" i="35"/>
  <c r="D17" i="35"/>
  <c r="D18" i="35"/>
  <c r="D19" i="35"/>
  <c r="D20" i="35"/>
  <c r="D21" i="35"/>
  <c r="D22" i="35"/>
  <c r="D23" i="35"/>
  <c r="D24" i="35"/>
  <c r="D25" i="35"/>
  <c r="D26" i="35"/>
  <c r="D27" i="35"/>
  <c r="D28" i="35"/>
  <c r="E28" i="35" s="1"/>
  <c r="D29" i="35"/>
  <c r="D30" i="35"/>
  <c r="D31" i="35"/>
  <c r="D32" i="35"/>
  <c r="D33" i="35"/>
  <c r="D34" i="35"/>
  <c r="D35" i="35"/>
  <c r="D36" i="35"/>
  <c r="E36" i="35" s="1"/>
  <c r="D37" i="35"/>
  <c r="D38" i="35"/>
  <c r="D39" i="35"/>
  <c r="D40" i="35"/>
  <c r="L44" i="35"/>
  <c r="D5" i="36"/>
  <c r="E5" i="36" s="1"/>
  <c r="C30" i="36"/>
  <c r="C44" i="36" s="1"/>
  <c r="D6" i="36"/>
  <c r="E6" i="36" s="1"/>
  <c r="D7" i="36"/>
  <c r="D8" i="36"/>
  <c r="D9" i="36"/>
  <c r="D10" i="36"/>
  <c r="D11" i="36"/>
  <c r="D12" i="36"/>
  <c r="D13" i="36"/>
  <c r="E13" i="36" s="1"/>
  <c r="D14" i="36"/>
  <c r="D15" i="36"/>
  <c r="D16" i="36"/>
  <c r="D17" i="36"/>
  <c r="D18" i="36"/>
  <c r="D19" i="36"/>
  <c r="D20" i="36"/>
  <c r="E20" i="36" s="1"/>
  <c r="D21" i="36"/>
  <c r="D22" i="36"/>
  <c r="D23" i="36"/>
  <c r="D24" i="36"/>
  <c r="D25" i="36"/>
  <c r="D26" i="36"/>
  <c r="D27" i="36"/>
  <c r="D28" i="36"/>
  <c r="D29" i="36"/>
  <c r="D30" i="36"/>
  <c r="E30" i="36" s="1"/>
  <c r="D31" i="36"/>
  <c r="D32" i="36"/>
  <c r="D33" i="36"/>
  <c r="D34" i="36"/>
  <c r="D35" i="36"/>
  <c r="D36" i="36"/>
  <c r="D37" i="36"/>
  <c r="D38" i="36"/>
  <c r="D39" i="36"/>
  <c r="D40" i="36"/>
  <c r="L44" i="36"/>
  <c r="D5" i="37"/>
  <c r="C31" i="37"/>
  <c r="C44" i="37" s="1"/>
  <c r="D6" i="37"/>
  <c r="D7" i="37"/>
  <c r="D8" i="37"/>
  <c r="E8" i="37" s="1"/>
  <c r="D9" i="37"/>
  <c r="D10" i="37"/>
  <c r="D11" i="37"/>
  <c r="D12" i="37"/>
  <c r="D13" i="37"/>
  <c r="D14" i="37"/>
  <c r="D15" i="37"/>
  <c r="D16" i="37"/>
  <c r="D17" i="37"/>
  <c r="D18" i="37"/>
  <c r="D19" i="37"/>
  <c r="D20" i="37"/>
  <c r="D21" i="37"/>
  <c r="D22" i="37"/>
  <c r="D23" i="37"/>
  <c r="D24" i="37"/>
  <c r="E24" i="37" s="1"/>
  <c r="D25" i="37"/>
  <c r="D26" i="37"/>
  <c r="D27" i="37"/>
  <c r="D28" i="37"/>
  <c r="D29" i="37"/>
  <c r="D30" i="37"/>
  <c r="D31" i="37"/>
  <c r="D32" i="37"/>
  <c r="E32" i="37" s="1"/>
  <c r="D33" i="37"/>
  <c r="L44" i="37"/>
  <c r="D5" i="38"/>
  <c r="C32" i="38"/>
  <c r="C44" i="38" s="1"/>
  <c r="D6" i="38"/>
  <c r="D7" i="38"/>
  <c r="D8" i="38"/>
  <c r="D9" i="38"/>
  <c r="D10" i="38"/>
  <c r="D11" i="38"/>
  <c r="D12" i="38"/>
  <c r="D13" i="38"/>
  <c r="D14" i="38"/>
  <c r="D15" i="38"/>
  <c r="E15" i="38" s="1"/>
  <c r="D16" i="38"/>
  <c r="D17" i="38"/>
  <c r="D18" i="38"/>
  <c r="D19" i="38"/>
  <c r="D20" i="38"/>
  <c r="D21" i="38"/>
  <c r="D22" i="38"/>
  <c r="D23" i="38"/>
  <c r="D24" i="38"/>
  <c r="D25" i="38"/>
  <c r="E25" i="38" s="1"/>
  <c r="D26" i="38"/>
  <c r="D27" i="38"/>
  <c r="D28" i="38"/>
  <c r="D29" i="38"/>
  <c r="D30" i="38"/>
  <c r="D31" i="38"/>
  <c r="E31" i="38" s="1"/>
  <c r="D32" i="38"/>
  <c r="D33" i="38"/>
  <c r="D34" i="38"/>
  <c r="D35" i="38"/>
  <c r="D36" i="38"/>
  <c r="D37" i="38"/>
  <c r="D38" i="38"/>
  <c r="D39" i="38"/>
  <c r="D40" i="38"/>
  <c r="L44" i="38"/>
  <c r="D5" i="39"/>
  <c r="C33" i="39"/>
  <c r="C44" i="39" s="1"/>
  <c r="D6" i="39"/>
  <c r="D7" i="39"/>
  <c r="D8" i="39"/>
  <c r="D9" i="39"/>
  <c r="D10" i="39"/>
  <c r="D11" i="39"/>
  <c r="D12" i="39"/>
  <c r="D13" i="39"/>
  <c r="D14" i="39"/>
  <c r="D15" i="39"/>
  <c r="D16" i="39"/>
  <c r="D17" i="39"/>
  <c r="D18" i="39"/>
  <c r="D19" i="39"/>
  <c r="D20" i="39"/>
  <c r="D21" i="39"/>
  <c r="D22" i="39"/>
  <c r="D23" i="39"/>
  <c r="D24" i="39"/>
  <c r="D25" i="39"/>
  <c r="D26" i="39"/>
  <c r="D27" i="39"/>
  <c r="D28" i="39"/>
  <c r="D29" i="39"/>
  <c r="D30" i="39"/>
  <c r="D31" i="39"/>
  <c r="D32" i="39"/>
  <c r="D33" i="39"/>
  <c r="D34" i="39"/>
  <c r="D35" i="39"/>
  <c r="D36" i="39"/>
  <c r="D37" i="39"/>
  <c r="D38" i="39"/>
  <c r="D39" i="39"/>
  <c r="D40" i="39"/>
  <c r="L44" i="39"/>
  <c r="D5" i="40"/>
  <c r="C34" i="40"/>
  <c r="C44" i="40" s="1"/>
  <c r="D6" i="40"/>
  <c r="D7" i="40"/>
  <c r="D8" i="40"/>
  <c r="D9" i="40"/>
  <c r="D10" i="40"/>
  <c r="D11" i="40"/>
  <c r="E11" i="40" s="1"/>
  <c r="D12" i="40"/>
  <c r="D13" i="40"/>
  <c r="D14" i="40"/>
  <c r="D15" i="40"/>
  <c r="D16" i="40"/>
  <c r="D17" i="40"/>
  <c r="D18" i="40"/>
  <c r="D19" i="40"/>
  <c r="D20" i="40"/>
  <c r="D21" i="40"/>
  <c r="E21" i="40" s="1"/>
  <c r="D22" i="40"/>
  <c r="D23" i="40"/>
  <c r="D24" i="40"/>
  <c r="D25" i="40"/>
  <c r="D26" i="40"/>
  <c r="E26" i="40" s="1"/>
  <c r="D27" i="40"/>
  <c r="E27" i="40" s="1"/>
  <c r="D28" i="40"/>
  <c r="D29" i="40"/>
  <c r="D30" i="40"/>
  <c r="D31" i="40"/>
  <c r="D32" i="40"/>
  <c r="D33" i="40"/>
  <c r="D34" i="40"/>
  <c r="D35" i="40"/>
  <c r="D36" i="40"/>
  <c r="D37" i="40"/>
  <c r="E37" i="40" s="1"/>
  <c r="D38" i="40"/>
  <c r="D39" i="40"/>
  <c r="D40" i="40"/>
  <c r="L44" i="40"/>
  <c r="D5" i="41"/>
  <c r="C35" i="41"/>
  <c r="C44" i="41" s="1"/>
  <c r="D6" i="41"/>
  <c r="D7" i="41"/>
  <c r="D8" i="41"/>
  <c r="D9" i="41"/>
  <c r="D10" i="41"/>
  <c r="D11" i="41"/>
  <c r="D12" i="41"/>
  <c r="E12" i="41" s="1"/>
  <c r="D13" i="41"/>
  <c r="E13" i="41" s="1"/>
  <c r="D14" i="41"/>
  <c r="D15" i="41"/>
  <c r="D16" i="41"/>
  <c r="D17" i="41"/>
  <c r="D18" i="41"/>
  <c r="D19" i="41"/>
  <c r="D20" i="41"/>
  <c r="D21" i="41"/>
  <c r="E21" i="41" s="1"/>
  <c r="D22" i="41"/>
  <c r="D23" i="41"/>
  <c r="D24" i="41"/>
  <c r="D25" i="41"/>
  <c r="D26" i="41"/>
  <c r="D27" i="41"/>
  <c r="D28" i="41"/>
  <c r="D29" i="41"/>
  <c r="E29" i="41" s="1"/>
  <c r="D30" i="41"/>
  <c r="D31" i="41"/>
  <c r="E31" i="41" s="1"/>
  <c r="D32" i="41"/>
  <c r="D33" i="41"/>
  <c r="D34" i="41"/>
  <c r="D35" i="41"/>
  <c r="D36" i="41"/>
  <c r="D37" i="41"/>
  <c r="E37" i="41" s="1"/>
  <c r="D38" i="41"/>
  <c r="D39" i="41"/>
  <c r="D40" i="41"/>
  <c r="L44" i="41"/>
  <c r="D5" i="42"/>
  <c r="C36" i="42"/>
  <c r="D6" i="42"/>
  <c r="D7" i="42"/>
  <c r="D8" i="42"/>
  <c r="D9" i="42"/>
  <c r="D10" i="42"/>
  <c r="D11" i="42"/>
  <c r="D12" i="42"/>
  <c r="D13" i="42"/>
  <c r="D14" i="42"/>
  <c r="D15" i="42"/>
  <c r="E15" i="42" s="1"/>
  <c r="D16" i="42"/>
  <c r="D17" i="42"/>
  <c r="E17" i="42" s="1"/>
  <c r="D18" i="42"/>
  <c r="D19" i="42"/>
  <c r="D20" i="42"/>
  <c r="D21" i="42"/>
  <c r="E21" i="42" s="1"/>
  <c r="D22" i="42"/>
  <c r="D23" i="42"/>
  <c r="E23" i="42" s="1"/>
  <c r="D24" i="42"/>
  <c r="D25" i="42"/>
  <c r="D26" i="42"/>
  <c r="D27" i="42"/>
  <c r="D28" i="42"/>
  <c r="D29" i="42"/>
  <c r="D30" i="42"/>
  <c r="D31" i="42"/>
  <c r="D32" i="42"/>
  <c r="D33" i="42"/>
  <c r="D34" i="42"/>
  <c r="D35" i="42"/>
  <c r="D36" i="42"/>
  <c r="D37" i="42"/>
  <c r="E37" i="42" s="1"/>
  <c r="D38" i="42"/>
  <c r="D39" i="42"/>
  <c r="D40" i="42"/>
  <c r="L44" i="42"/>
  <c r="D5" i="44"/>
  <c r="C37" i="44"/>
  <c r="C44" i="44" s="1"/>
  <c r="D6" i="44"/>
  <c r="D7" i="44"/>
  <c r="D8" i="44"/>
  <c r="D9" i="44"/>
  <c r="D10" i="44"/>
  <c r="D11" i="44"/>
  <c r="D12" i="44"/>
  <c r="E12" i="44" s="1"/>
  <c r="D13" i="44"/>
  <c r="E13" i="44" s="1"/>
  <c r="D14" i="44"/>
  <c r="D15" i="44"/>
  <c r="E15" i="44" s="1"/>
  <c r="D16" i="44"/>
  <c r="D17" i="44"/>
  <c r="E17" i="44" s="1"/>
  <c r="D18" i="44"/>
  <c r="D19" i="44"/>
  <c r="D20" i="44"/>
  <c r="D21" i="44"/>
  <c r="D22" i="44"/>
  <c r="D23" i="44"/>
  <c r="D24" i="44"/>
  <c r="E24" i="44" s="1"/>
  <c r="D25" i="44"/>
  <c r="D26" i="44"/>
  <c r="D27" i="44"/>
  <c r="D28" i="44"/>
  <c r="D29" i="44"/>
  <c r="D30" i="44"/>
  <c r="D31" i="44"/>
  <c r="D32" i="44"/>
  <c r="E32" i="44" s="1"/>
  <c r="D33" i="44"/>
  <c r="D34" i="44"/>
  <c r="D35" i="44"/>
  <c r="D36" i="44"/>
  <c r="D37" i="44"/>
  <c r="D38" i="44"/>
  <c r="D39" i="44"/>
  <c r="D40" i="44"/>
  <c r="L44" i="44"/>
  <c r="D5" i="43"/>
  <c r="C38" i="43"/>
  <c r="C44" i="43" s="1"/>
  <c r="D6" i="43"/>
  <c r="D7" i="43"/>
  <c r="D8" i="43"/>
  <c r="D9" i="43"/>
  <c r="D10" i="43"/>
  <c r="D11" i="43"/>
  <c r="D12" i="43"/>
  <c r="D13" i="43"/>
  <c r="D14" i="43"/>
  <c r="D15" i="43"/>
  <c r="D16" i="43"/>
  <c r="D17" i="43"/>
  <c r="D18" i="43"/>
  <c r="D19" i="43"/>
  <c r="D20" i="43"/>
  <c r="D21" i="43"/>
  <c r="D22" i="43"/>
  <c r="D23" i="43"/>
  <c r="D24" i="43"/>
  <c r="D25" i="43"/>
  <c r="D26" i="43"/>
  <c r="D27" i="43"/>
  <c r="D28" i="43"/>
  <c r="D29" i="43"/>
  <c r="D30" i="43"/>
  <c r="D31" i="43"/>
  <c r="D32" i="43"/>
  <c r="D33" i="43"/>
  <c r="D34" i="43"/>
  <c r="D35" i="43"/>
  <c r="D36" i="43"/>
  <c r="D37" i="43"/>
  <c r="D38" i="43"/>
  <c r="D39" i="43"/>
  <c r="D40" i="43"/>
  <c r="D44" i="43"/>
  <c r="L44" i="43"/>
  <c r="O28" i="4"/>
  <c r="P28" i="4" s="1"/>
  <c r="C28" i="4" s="1"/>
  <c r="P25" i="24" s="1"/>
  <c r="O8" i="4"/>
  <c r="P8" i="4" s="1"/>
  <c r="C8" i="4" s="1"/>
  <c r="F5" i="32" s="1"/>
  <c r="O30" i="4"/>
  <c r="P30" i="4" s="1"/>
  <c r="C30" i="4" s="1"/>
  <c r="O14" i="4"/>
  <c r="P14" i="4" s="1"/>
  <c r="C14" i="4" s="1"/>
  <c r="F11" i="33" s="1"/>
  <c r="O15" i="4"/>
  <c r="P15" i="4" s="1"/>
  <c r="C15" i="4" s="1"/>
  <c r="F12" i="14" s="1"/>
  <c r="X34" i="15"/>
  <c r="X34" i="32"/>
  <c r="V26" i="51"/>
  <c r="V26" i="18"/>
  <c r="V26" i="22"/>
  <c r="V26" i="30"/>
  <c r="V26" i="37"/>
  <c r="V26" i="43"/>
  <c r="V26" i="17"/>
  <c r="V26" i="27"/>
  <c r="V26" i="31"/>
  <c r="V26" i="40"/>
  <c r="X34" i="49"/>
  <c r="V24" i="50"/>
  <c r="E6" i="44"/>
  <c r="E31" i="34"/>
  <c r="E18" i="28"/>
  <c r="E6" i="26"/>
  <c r="E33" i="26"/>
  <c r="E37" i="26"/>
  <c r="E17" i="26"/>
  <c r="E22" i="26"/>
  <c r="E19" i="25"/>
  <c r="E35" i="25"/>
  <c r="E39" i="25"/>
  <c r="E36" i="25"/>
  <c r="E38" i="25"/>
  <c r="E17" i="23"/>
  <c r="E16" i="23"/>
  <c r="E13" i="23"/>
  <c r="E22" i="23"/>
  <c r="E6" i="23"/>
  <c r="E33" i="23"/>
  <c r="E9" i="23"/>
  <c r="E17" i="19"/>
  <c r="E29" i="18"/>
  <c r="E13" i="18"/>
  <c r="E27" i="18"/>
  <c r="E31" i="18"/>
  <c r="E36" i="18"/>
  <c r="E20" i="18"/>
  <c r="E27" i="17"/>
  <c r="E39" i="17"/>
  <c r="E7" i="17"/>
  <c r="E13" i="16"/>
  <c r="E8" i="16"/>
  <c r="E21" i="16"/>
  <c r="E39" i="15"/>
  <c r="E10" i="15"/>
  <c r="E35" i="15"/>
  <c r="E6" i="15"/>
  <c r="E5" i="12"/>
  <c r="E12" i="12"/>
  <c r="E16" i="12"/>
  <c r="E8" i="12"/>
  <c r="E40" i="12"/>
  <c r="E14" i="12"/>
  <c r="E37" i="13"/>
  <c r="E33" i="13"/>
  <c r="E14" i="13"/>
  <c r="E24" i="13"/>
  <c r="E18" i="13"/>
  <c r="E9" i="13"/>
  <c r="E28" i="13"/>
  <c r="E17" i="13"/>
  <c r="E6" i="13"/>
  <c r="E29" i="8"/>
  <c r="E28" i="8"/>
  <c r="E16" i="8"/>
  <c r="E31" i="8"/>
  <c r="E40" i="8"/>
  <c r="E32" i="8"/>
  <c r="E30" i="8"/>
  <c r="E21" i="8"/>
  <c r="E15" i="8"/>
  <c r="D36" i="4"/>
  <c r="V33" i="42" s="1"/>
  <c r="F25" i="29"/>
  <c r="F25" i="21"/>
  <c r="P25" i="42"/>
  <c r="F25" i="44"/>
  <c r="F25" i="30"/>
  <c r="P25" i="38"/>
  <c r="F25" i="28"/>
  <c r="P25" i="27"/>
  <c r="F25" i="19"/>
  <c r="P25" i="30"/>
  <c r="F25" i="14"/>
  <c r="P25" i="36"/>
  <c r="E24" i="30"/>
  <c r="E33" i="30"/>
  <c r="E32" i="30"/>
  <c r="X34" i="8"/>
  <c r="X34" i="31"/>
  <c r="X34" i="44"/>
  <c r="X34" i="23"/>
  <c r="X34" i="38"/>
  <c r="F12" i="21"/>
  <c r="F12" i="30"/>
  <c r="F12" i="35"/>
  <c r="F12" i="41"/>
  <c r="F12" i="15"/>
  <c r="F12" i="25"/>
  <c r="F12" i="34"/>
  <c r="F12" i="39"/>
  <c r="P12" i="42"/>
  <c r="F12" i="18"/>
  <c r="P12" i="21"/>
  <c r="P12" i="31"/>
  <c r="P12" i="37"/>
  <c r="F12" i="44"/>
  <c r="E40" i="40"/>
  <c r="E28" i="40"/>
  <c r="E16" i="40"/>
  <c r="E23" i="40"/>
  <c r="E19" i="22"/>
  <c r="X12" i="8"/>
  <c r="X12" i="15"/>
  <c r="X12" i="19"/>
  <c r="X12" i="34"/>
  <c r="X12" i="33"/>
  <c r="E35" i="44"/>
  <c r="E8" i="44"/>
  <c r="E14" i="44"/>
  <c r="E16" i="44"/>
  <c r="E18" i="44"/>
  <c r="E21" i="44"/>
  <c r="E22" i="44"/>
  <c r="E25" i="44"/>
  <c r="E28" i="44"/>
  <c r="E31" i="44"/>
  <c r="E36" i="44"/>
  <c r="E40" i="44"/>
  <c r="E33" i="44"/>
  <c r="E18" i="34"/>
  <c r="E14" i="34"/>
  <c r="E12" i="33"/>
  <c r="G12" i="33" s="1"/>
  <c r="E15" i="33"/>
  <c r="E21" i="33"/>
  <c r="E25" i="33"/>
  <c r="E33" i="33"/>
  <c r="E18" i="24"/>
  <c r="E31" i="16"/>
  <c r="E39" i="16"/>
  <c r="E33" i="16"/>
  <c r="E35" i="16"/>
  <c r="E32" i="16"/>
  <c r="E40" i="16"/>
  <c r="E37" i="16"/>
  <c r="E24" i="16"/>
  <c r="E16" i="16"/>
  <c r="E23" i="16"/>
  <c r="E19" i="16"/>
  <c r="E15" i="16"/>
  <c r="E28" i="29"/>
  <c r="N8" i="14"/>
  <c r="N8" i="15"/>
  <c r="N8" i="17"/>
  <c r="N8" i="20"/>
  <c r="N8" i="19"/>
  <c r="N8" i="21"/>
  <c r="N8" i="23"/>
  <c r="N8" i="25"/>
  <c r="N8" i="35"/>
  <c r="N8" i="41"/>
  <c r="N8" i="44"/>
  <c r="N8" i="18"/>
  <c r="N8" i="27"/>
  <c r="N8" i="30"/>
  <c r="N8" i="33"/>
  <c r="N8" i="38"/>
  <c r="N8" i="12"/>
  <c r="N8" i="31"/>
  <c r="N8" i="39"/>
  <c r="N8" i="43"/>
  <c r="E31" i="36"/>
  <c r="N28" i="12"/>
  <c r="N28" i="24"/>
  <c r="N28" i="16"/>
  <c r="E38" i="15"/>
  <c r="V24" i="14"/>
  <c r="V24" i="15"/>
  <c r="V24" i="21"/>
  <c r="V24" i="24"/>
  <c r="E30" i="15"/>
  <c r="E15" i="15"/>
  <c r="E18" i="15"/>
  <c r="E19" i="15"/>
  <c r="E23" i="15"/>
  <c r="E25" i="15"/>
  <c r="E27" i="15"/>
  <c r="E31" i="15"/>
  <c r="N18" i="16"/>
  <c r="E14" i="17"/>
  <c r="E15" i="17"/>
  <c r="E17" i="17"/>
  <c r="E18" i="17"/>
  <c r="E23" i="17"/>
  <c r="L44" i="50"/>
  <c r="L44" i="12"/>
  <c r="E13" i="12"/>
  <c r="E22" i="12"/>
  <c r="X36" i="39"/>
  <c r="X36" i="49"/>
  <c r="X36" i="51"/>
  <c r="N28" i="31"/>
  <c r="N28" i="37"/>
  <c r="N28" i="44"/>
  <c r="N28" i="13"/>
  <c r="N20" i="29"/>
  <c r="N20" i="16"/>
  <c r="N20" i="22"/>
  <c r="N20" i="25"/>
  <c r="N20" i="31"/>
  <c r="N20" i="14"/>
  <c r="N20" i="20"/>
  <c r="N20" i="26"/>
  <c r="N20" i="27"/>
  <c r="N20" i="33"/>
  <c r="N20" i="37"/>
  <c r="N20" i="44"/>
  <c r="N20" i="43"/>
  <c r="N20" i="15"/>
  <c r="N20" i="18"/>
  <c r="N20" i="34"/>
  <c r="N20" i="40"/>
  <c r="N20" i="42"/>
  <c r="N20" i="21"/>
  <c r="N20" i="23"/>
  <c r="N20" i="24"/>
  <c r="N20" i="32"/>
  <c r="N20" i="38"/>
  <c r="N20" i="39"/>
  <c r="N20" i="8"/>
  <c r="N20" i="28"/>
  <c r="N20" i="30"/>
  <c r="N20" i="36"/>
  <c r="N20" i="12"/>
  <c r="N20" i="50"/>
  <c r="N20" i="52"/>
  <c r="N30" i="23"/>
  <c r="N30" i="30"/>
  <c r="N30" i="20"/>
  <c r="N30" i="42"/>
  <c r="N30" i="19"/>
  <c r="N16" i="12"/>
  <c r="N8" i="24"/>
  <c r="N8" i="28"/>
  <c r="N8" i="29"/>
  <c r="N8" i="32"/>
  <c r="N18" i="24"/>
  <c r="N18" i="32"/>
  <c r="N18" i="30"/>
  <c r="X32" i="8"/>
  <c r="X32" i="43"/>
  <c r="X32" i="37"/>
  <c r="X8" i="13"/>
  <c r="X8" i="21"/>
  <c r="X8" i="23"/>
  <c r="X8" i="37"/>
  <c r="X8" i="42"/>
  <c r="X8" i="17"/>
  <c r="X8" i="25"/>
  <c r="X8" i="44"/>
  <c r="X8" i="16"/>
  <c r="X8" i="33"/>
  <c r="X8" i="39"/>
  <c r="X8" i="49"/>
  <c r="X28" i="8"/>
  <c r="X28" i="15"/>
  <c r="X28" i="19"/>
  <c r="X28" i="26"/>
  <c r="X28" i="31"/>
  <c r="X28" i="34"/>
  <c r="X28" i="35"/>
  <c r="X28" i="39"/>
  <c r="X28" i="44"/>
  <c r="X28" i="12"/>
  <c r="X28" i="17"/>
  <c r="X28" i="22"/>
  <c r="X28" i="28"/>
  <c r="X28" i="32"/>
  <c r="X28" i="23"/>
  <c r="X28" i="37"/>
  <c r="X28" i="41"/>
  <c r="X28" i="18"/>
  <c r="X28" i="29"/>
  <c r="X28" i="24"/>
  <c r="X28" i="42"/>
  <c r="X28" i="50"/>
  <c r="X28" i="14"/>
  <c r="X28" i="25"/>
  <c r="X28" i="33"/>
  <c r="X28" i="38"/>
  <c r="X28" i="48"/>
  <c r="X28" i="52"/>
  <c r="X36" i="48"/>
  <c r="X36" i="12"/>
  <c r="X36" i="22"/>
  <c r="X36" i="50"/>
  <c r="X36" i="17"/>
  <c r="X36" i="26"/>
  <c r="X36" i="41"/>
  <c r="X36" i="21"/>
  <c r="X36" i="36"/>
  <c r="X36" i="20"/>
  <c r="V33" i="31"/>
  <c r="X8" i="50"/>
  <c r="X32" i="30"/>
  <c r="X8" i="40"/>
  <c r="X8" i="24"/>
  <c r="X28" i="21"/>
  <c r="X28" i="16"/>
  <c r="X8" i="36"/>
  <c r="X8" i="18"/>
  <c r="X28" i="43"/>
  <c r="X28" i="30"/>
  <c r="X28" i="13"/>
  <c r="X7" i="37"/>
  <c r="V13" i="16"/>
  <c r="V13" i="20"/>
  <c r="V13" i="26"/>
  <c r="V13" i="35"/>
  <c r="V13" i="37"/>
  <c r="V13" i="42"/>
  <c r="V13" i="17"/>
  <c r="V13" i="24"/>
  <c r="V13" i="30"/>
  <c r="V13" i="27"/>
  <c r="V13" i="38"/>
  <c r="V13" i="43"/>
  <c r="V13" i="49"/>
  <c r="V13" i="33"/>
  <c r="V13" i="48"/>
  <c r="X36" i="27"/>
  <c r="X36" i="29"/>
  <c r="X36" i="37"/>
  <c r="X36" i="40"/>
  <c r="X36" i="43"/>
  <c r="X36" i="25"/>
  <c r="X36" i="13"/>
  <c r="X36" i="30"/>
  <c r="V33" i="37"/>
  <c r="V16" i="21"/>
  <c r="V13" i="50"/>
  <c r="X28" i="49"/>
  <c r="X32" i="19"/>
  <c r="X8" i="41"/>
  <c r="X8" i="12"/>
  <c r="X28" i="40"/>
  <c r="X28" i="27"/>
  <c r="X12" i="14"/>
  <c r="X12" i="24"/>
  <c r="X12" i="21"/>
  <c r="X12" i="31"/>
  <c r="X12" i="40"/>
  <c r="X12" i="35"/>
  <c r="X12" i="18"/>
  <c r="X12" i="16"/>
  <c r="X12" i="23"/>
  <c r="X12" i="36"/>
  <c r="X12" i="29"/>
  <c r="X12" i="39"/>
  <c r="V27" i="31"/>
  <c r="V12" i="20"/>
  <c r="V12" i="26"/>
  <c r="V12" i="28"/>
  <c r="V12" i="35"/>
  <c r="V12" i="36"/>
  <c r="V12" i="37"/>
  <c r="V12" i="41"/>
  <c r="V12" i="42"/>
  <c r="V28" i="25"/>
  <c r="V28" i="27"/>
  <c r="V28" i="28"/>
  <c r="V28" i="29"/>
  <c r="V18" i="24"/>
  <c r="V18" i="29"/>
  <c r="E41" i="4"/>
  <c r="X38" i="14" s="1"/>
  <c r="N16" i="17"/>
  <c r="N30" i="33"/>
  <c r="N28" i="35"/>
  <c r="N20" i="17"/>
  <c r="N20" i="19"/>
  <c r="N20" i="35"/>
  <c r="N18" i="20"/>
  <c r="N18" i="35"/>
  <c r="N18" i="34"/>
  <c r="N8" i="22"/>
  <c r="N8" i="26"/>
  <c r="N8" i="34"/>
  <c r="N8" i="16"/>
  <c r="N8" i="36"/>
  <c r="N8" i="37"/>
  <c r="D10" i="4"/>
  <c r="D11" i="4"/>
  <c r="D12" i="4"/>
  <c r="D13" i="4"/>
  <c r="V10" i="30" s="1"/>
  <c r="D14" i="4"/>
  <c r="E19" i="4"/>
  <c r="X16" i="44" s="1"/>
  <c r="E27" i="4"/>
  <c r="X24" i="37" s="1"/>
  <c r="D37" i="4"/>
  <c r="D39" i="4"/>
  <c r="V36" i="23" s="1"/>
  <c r="X36" i="14"/>
  <c r="X36" i="8"/>
  <c r="X36" i="44"/>
  <c r="X36" i="38"/>
  <c r="X36" i="28"/>
  <c r="X36" i="32"/>
  <c r="X36" i="19"/>
  <c r="X36" i="16"/>
  <c r="X36" i="18"/>
  <c r="X36" i="42"/>
  <c r="X36" i="24"/>
  <c r="X36" i="23"/>
  <c r="X36" i="15"/>
  <c r="X36" i="31"/>
  <c r="X36" i="35"/>
  <c r="X36" i="34"/>
  <c r="X36" i="33"/>
  <c r="X8" i="35"/>
  <c r="X8" i="30"/>
  <c r="X8" i="15"/>
  <c r="X28" i="20"/>
  <c r="X28" i="36"/>
  <c r="X28" i="51"/>
  <c r="X36" i="52"/>
  <c r="V33" i="15"/>
  <c r="V32" i="23"/>
  <c r="V32" i="31"/>
  <c r="V32" i="32"/>
  <c r="V32" i="21"/>
  <c r="V32" i="29"/>
  <c r="V32" i="41"/>
  <c r="V32" i="44"/>
  <c r="V32" i="13"/>
  <c r="V32" i="42"/>
  <c r="V32" i="8"/>
  <c r="V32" i="43"/>
  <c r="V32" i="48"/>
  <c r="V32" i="51"/>
  <c r="V32" i="49"/>
  <c r="V32" i="50"/>
  <c r="V32" i="17"/>
  <c r="V32" i="28"/>
  <c r="V32" i="39"/>
  <c r="V32" i="52"/>
  <c r="V32" i="25"/>
  <c r="V32" i="37"/>
  <c r="V32" i="12"/>
  <c r="V32" i="26"/>
  <c r="V24" i="26"/>
  <c r="V24" i="36"/>
  <c r="V24" i="23"/>
  <c r="V24" i="27"/>
  <c r="V24" i="29"/>
  <c r="V24" i="37"/>
  <c r="V24" i="43"/>
  <c r="V24" i="8"/>
  <c r="V24" i="33"/>
  <c r="V24" i="38"/>
  <c r="V24" i="39"/>
  <c r="V24" i="42"/>
  <c r="V24" i="16"/>
  <c r="V24" i="25"/>
  <c r="V24" i="30"/>
  <c r="V24" i="40"/>
  <c r="V24" i="41"/>
  <c r="V24" i="44"/>
  <c r="V24" i="34"/>
  <c r="V24" i="13"/>
  <c r="V24" i="31"/>
  <c r="V24" i="28"/>
  <c r="V24" i="35"/>
  <c r="V24" i="49"/>
  <c r="V24" i="52"/>
  <c r="V24" i="48"/>
  <c r="V24" i="51"/>
  <c r="V24" i="17"/>
  <c r="V24" i="22"/>
  <c r="V24" i="18"/>
  <c r="V24" i="12"/>
  <c r="V24" i="19"/>
  <c r="E21" i="18"/>
  <c r="E28" i="18"/>
  <c r="E9" i="18"/>
  <c r="E39" i="18"/>
  <c r="E17" i="18"/>
  <c r="E19" i="18"/>
  <c r="E38" i="18"/>
  <c r="E35" i="18"/>
  <c r="E30" i="14"/>
  <c r="E17" i="14"/>
  <c r="E43" i="4"/>
  <c r="X40" i="30" s="1"/>
  <c r="V38" i="8"/>
  <c r="V38" i="49"/>
  <c r="V38" i="12"/>
  <c r="V38" i="21"/>
  <c r="V38" i="31"/>
  <c r="V38" i="38"/>
  <c r="V38" i="43"/>
  <c r="V38" i="19"/>
  <c r="V38" i="25"/>
  <c r="V38" i="33"/>
  <c r="V38" i="40"/>
  <c r="V38" i="50"/>
  <c r="V38" i="16"/>
  <c r="V38" i="28"/>
  <c r="V38" i="41"/>
  <c r="V38" i="14"/>
  <c r="V38" i="23"/>
  <c r="V38" i="36"/>
  <c r="V38" i="52"/>
  <c r="V38" i="24"/>
  <c r="V38" i="34"/>
  <c r="V38" i="44"/>
  <c r="V38" i="20"/>
  <c r="V38" i="29"/>
  <c r="V38" i="39"/>
  <c r="D40" i="4"/>
  <c r="X16" i="16"/>
  <c r="X16" i="13"/>
  <c r="F10" i="52"/>
  <c r="X16" i="52"/>
  <c r="N8" i="8"/>
  <c r="N8" i="42"/>
  <c r="N8" i="40"/>
  <c r="F25" i="38"/>
  <c r="V9" i="26"/>
  <c r="V9" i="39"/>
  <c r="P27" i="8"/>
  <c r="F27" i="8"/>
  <c r="E9" i="33"/>
  <c r="N30" i="15"/>
  <c r="E25" i="4"/>
  <c r="X22" i="13" s="1"/>
  <c r="D25" i="4"/>
  <c r="V22" i="34" s="1"/>
  <c r="E38" i="34"/>
  <c r="E19" i="29"/>
  <c r="E39" i="28"/>
  <c r="O35" i="4"/>
  <c r="P35" i="4" s="1"/>
  <c r="C35" i="4" s="1"/>
  <c r="F32" i="42" s="1"/>
  <c r="V28" i="18"/>
  <c r="V28" i="24"/>
  <c r="V28" i="31"/>
  <c r="V28" i="35"/>
  <c r="V28" i="20"/>
  <c r="V28" i="21"/>
  <c r="V28" i="34"/>
  <c r="V28" i="36"/>
  <c r="V28" i="30"/>
  <c r="V28" i="33"/>
  <c r="V28" i="42"/>
  <c r="V28" i="43"/>
  <c r="V28" i="13"/>
  <c r="V18" i="21"/>
  <c r="V18" i="25"/>
  <c r="V18" i="32"/>
  <c r="V18" i="37"/>
  <c r="V18" i="31"/>
  <c r="V18" i="35"/>
  <c r="V18" i="15"/>
  <c r="V18" i="30"/>
  <c r="V18" i="33"/>
  <c r="V13" i="51"/>
  <c r="V12" i="23"/>
  <c r="V12" i="31"/>
  <c r="V12" i="38"/>
  <c r="V12" i="13"/>
  <c r="E40" i="38"/>
  <c r="E9" i="17"/>
  <c r="E29" i="36"/>
  <c r="E20" i="25"/>
  <c r="E11" i="25"/>
  <c r="E8" i="15"/>
  <c r="E45" i="4"/>
  <c r="X42" i="30" s="1"/>
  <c r="E12" i="35"/>
  <c r="E24" i="35"/>
  <c r="E27" i="16"/>
  <c r="L44" i="49"/>
  <c r="V37" i="21"/>
  <c r="V37" i="36"/>
  <c r="V37" i="42"/>
  <c r="V37" i="37"/>
  <c r="V37" i="43"/>
  <c r="V37" i="30"/>
  <c r="V37" i="8"/>
  <c r="V37" i="52"/>
  <c r="V37" i="14"/>
  <c r="V37" i="22"/>
  <c r="V17" i="27"/>
  <c r="V17" i="37"/>
  <c r="V17" i="26"/>
  <c r="V17" i="22"/>
  <c r="V22" i="22"/>
  <c r="V22" i="24"/>
  <c r="V40" i="13"/>
  <c r="V40" i="24"/>
  <c r="V40" i="37"/>
  <c r="X40" i="16"/>
  <c r="E22" i="42"/>
  <c r="E38" i="42"/>
  <c r="E7" i="42"/>
  <c r="E8" i="42"/>
  <c r="E27" i="42"/>
  <c r="E42" i="42"/>
  <c r="E6" i="42"/>
  <c r="E10" i="42"/>
  <c r="E24" i="42"/>
  <c r="E11" i="42"/>
  <c r="E12" i="42"/>
  <c r="E43" i="42"/>
  <c r="E19" i="42"/>
  <c r="E5" i="42"/>
  <c r="E14" i="42"/>
  <c r="E18" i="42"/>
  <c r="E20" i="42"/>
  <c r="E28" i="42"/>
  <c r="E13" i="42"/>
  <c r="E30" i="41"/>
  <c r="E43" i="41"/>
  <c r="E40" i="41"/>
  <c r="E22" i="41"/>
  <c r="E28" i="41"/>
  <c r="E6" i="41"/>
  <c r="E16" i="41"/>
  <c r="E33" i="41"/>
  <c r="E10" i="41"/>
  <c r="E17" i="41"/>
  <c r="E20" i="41"/>
  <c r="E22" i="40"/>
  <c r="E7" i="40"/>
  <c r="E39" i="40"/>
  <c r="E24" i="40"/>
  <c r="E36" i="40"/>
  <c r="E32" i="39"/>
  <c r="E43" i="38"/>
  <c r="E20" i="38"/>
  <c r="E42" i="38"/>
  <c r="E21" i="38"/>
  <c r="E35" i="38"/>
  <c r="E24" i="38"/>
  <c r="E9" i="37"/>
  <c r="E31" i="37"/>
  <c r="E13" i="37"/>
  <c r="E43" i="37"/>
  <c r="E5" i="37"/>
  <c r="E12" i="37"/>
  <c r="E39" i="37"/>
  <c r="E15" i="36"/>
  <c r="E35" i="36"/>
  <c r="E27" i="36"/>
  <c r="E23" i="36"/>
  <c r="E25" i="36"/>
  <c r="E17" i="36"/>
  <c r="E17" i="35"/>
  <c r="E16" i="35"/>
  <c r="E39" i="35"/>
  <c r="E33" i="35"/>
  <c r="E23" i="35"/>
  <c r="E31" i="35"/>
  <c r="E41" i="35"/>
  <c r="E19" i="35"/>
  <c r="E21" i="35"/>
  <c r="E34" i="35"/>
  <c r="E37" i="35"/>
  <c r="E13" i="35"/>
  <c r="E8" i="35"/>
  <c r="E42" i="35"/>
  <c r="E9" i="35"/>
  <c r="E15" i="35"/>
  <c r="E29" i="35"/>
  <c r="E32" i="35"/>
  <c r="E35" i="35"/>
  <c r="E40" i="35"/>
  <c r="E25" i="35"/>
  <c r="E43" i="35"/>
  <c r="E42" i="34"/>
  <c r="E25" i="34"/>
  <c r="E39" i="34"/>
  <c r="E19" i="34"/>
  <c r="E23" i="34"/>
  <c r="E39" i="33"/>
  <c r="E29" i="33"/>
  <c r="E43" i="33"/>
  <c r="E7" i="33"/>
  <c r="E31" i="33"/>
  <c r="E23" i="33"/>
  <c r="E20" i="33"/>
  <c r="E17" i="33"/>
  <c r="E13" i="33"/>
  <c r="E11" i="33"/>
  <c r="E27" i="33"/>
  <c r="E43" i="32"/>
  <c r="E23" i="32"/>
  <c r="E31" i="32"/>
  <c r="E37" i="32"/>
  <c r="E29" i="32"/>
  <c r="E21" i="32"/>
  <c r="E27" i="32"/>
  <c r="E9" i="32"/>
  <c r="E32" i="32"/>
  <c r="E17" i="32"/>
  <c r="E11" i="32"/>
  <c r="E41" i="32"/>
  <c r="E35" i="32"/>
  <c r="E39" i="32"/>
  <c r="E25" i="32"/>
  <c r="E7" i="32"/>
  <c r="E19" i="32"/>
  <c r="E33" i="32"/>
  <c r="E13" i="32"/>
  <c r="E34" i="32"/>
  <c r="E15" i="32"/>
  <c r="E42" i="32"/>
  <c r="E38" i="31"/>
  <c r="E30" i="31"/>
  <c r="E11" i="31"/>
  <c r="E9" i="31"/>
  <c r="E33" i="31"/>
  <c r="E14" i="31"/>
  <c r="E27" i="31"/>
  <c r="G27" i="31" s="1"/>
  <c r="E35" i="31"/>
  <c r="E17" i="31"/>
  <c r="E6" i="31"/>
  <c r="E41" i="31"/>
  <c r="E13" i="31"/>
  <c r="E7" i="31"/>
  <c r="E43" i="31"/>
  <c r="E23" i="31"/>
  <c r="E42" i="31"/>
  <c r="E15" i="31"/>
  <c r="E39" i="31"/>
  <c r="E31" i="31"/>
  <c r="E37" i="31"/>
  <c r="E29" i="31"/>
  <c r="E22" i="31"/>
  <c r="E19" i="31"/>
  <c r="E41" i="30"/>
  <c r="E40" i="30"/>
  <c r="E31" i="30"/>
  <c r="E23" i="30"/>
  <c r="E16" i="30"/>
  <c r="E27" i="30"/>
  <c r="E8" i="30"/>
  <c r="E6" i="30"/>
  <c r="E19" i="30"/>
  <c r="E11" i="30"/>
  <c r="E35" i="30"/>
  <c r="E37" i="30"/>
  <c r="E7" i="30"/>
  <c r="E25" i="30"/>
  <c r="E21" i="30"/>
  <c r="E15" i="30"/>
  <c r="E29" i="30"/>
  <c r="E43" i="29"/>
  <c r="E11" i="29"/>
  <c r="E35" i="29"/>
  <c r="E9" i="28"/>
  <c r="E19" i="28"/>
  <c r="E23" i="28"/>
  <c r="E10" i="28"/>
  <c r="E29" i="28"/>
  <c r="E13" i="28"/>
  <c r="E27" i="28"/>
  <c r="E7" i="28"/>
  <c r="E37" i="28"/>
  <c r="E11" i="28"/>
  <c r="E41" i="28"/>
  <c r="E15" i="28"/>
  <c r="E34" i="28"/>
  <c r="E35" i="28"/>
  <c r="E21" i="28"/>
  <c r="E25" i="28"/>
  <c r="E42" i="28"/>
  <c r="E27" i="27"/>
  <c r="E27" i="25"/>
  <c r="E5" i="25"/>
  <c r="E43" i="25"/>
  <c r="E24" i="24"/>
  <c r="E31" i="24"/>
  <c r="E15" i="24"/>
  <c r="E23" i="24"/>
  <c r="E35" i="24"/>
  <c r="E27" i="24"/>
  <c r="E16" i="24"/>
  <c r="E26" i="24"/>
  <c r="E10" i="24"/>
  <c r="E41" i="24"/>
  <c r="E7" i="24"/>
  <c r="E40" i="24"/>
  <c r="E39" i="24"/>
  <c r="E12" i="24"/>
  <c r="E32" i="24"/>
  <c r="E5" i="24"/>
  <c r="E34" i="24"/>
  <c r="E8" i="24"/>
  <c r="E11" i="24"/>
  <c r="E42" i="24"/>
  <c r="E42" i="23"/>
  <c r="E30" i="23"/>
  <c r="E32" i="23"/>
  <c r="E24" i="23"/>
  <c r="E37" i="23"/>
  <c r="E28" i="23"/>
  <c r="E18" i="23"/>
  <c r="E41" i="23"/>
  <c r="E25" i="23"/>
  <c r="E10" i="23"/>
  <c r="E21" i="23"/>
  <c r="E41" i="22"/>
  <c r="E14" i="22"/>
  <c r="E22" i="22"/>
  <c r="E35" i="22"/>
  <c r="E11" i="22"/>
  <c r="E42" i="22"/>
  <c r="E28" i="22"/>
  <c r="E12" i="22"/>
  <c r="E27" i="22"/>
  <c r="E38" i="22"/>
  <c r="E7" i="22"/>
  <c r="E23" i="22"/>
  <c r="E6" i="22"/>
  <c r="E39" i="22"/>
  <c r="E5" i="22"/>
  <c r="E26" i="22"/>
  <c r="E20" i="22"/>
  <c r="E40" i="22"/>
  <c r="E36" i="22"/>
  <c r="E31" i="22"/>
  <c r="E30" i="22"/>
  <c r="E42" i="21"/>
  <c r="E18" i="21"/>
  <c r="E10" i="21"/>
  <c r="E20" i="21"/>
  <c r="E32" i="21"/>
  <c r="E17" i="21"/>
  <c r="E34" i="21"/>
  <c r="E43" i="21"/>
  <c r="E12" i="21"/>
  <c r="E36" i="21"/>
  <c r="E13" i="21"/>
  <c r="E38" i="21"/>
  <c r="E9" i="21"/>
  <c r="E21" i="21"/>
  <c r="E41" i="21"/>
  <c r="E14" i="21"/>
  <c r="E28" i="21"/>
  <c r="E33" i="21"/>
  <c r="E29" i="21"/>
  <c r="E39" i="20"/>
  <c r="E27" i="20"/>
  <c r="E15" i="20"/>
  <c r="E30" i="20"/>
  <c r="E18" i="20"/>
  <c r="E32" i="20"/>
  <c r="E35" i="20"/>
  <c r="E14" i="20"/>
  <c r="E16" i="20"/>
  <c r="E41" i="20"/>
  <c r="E11" i="20"/>
  <c r="E40" i="20"/>
  <c r="E8" i="20"/>
  <c r="E31" i="20"/>
  <c r="E23" i="20"/>
  <c r="E7" i="20"/>
  <c r="E26" i="20"/>
  <c r="E10" i="20"/>
  <c r="E42" i="20"/>
  <c r="E25" i="19"/>
  <c r="E29" i="19"/>
  <c r="E37" i="19"/>
  <c r="E11" i="19"/>
  <c r="E21" i="19"/>
  <c r="E14" i="19"/>
  <c r="E38" i="19"/>
  <c r="E41" i="19"/>
  <c r="E32" i="19"/>
  <c r="E40" i="19"/>
  <c r="E16" i="19"/>
  <c r="E9" i="19"/>
  <c r="E6" i="19"/>
  <c r="E24" i="19"/>
  <c r="E42" i="19"/>
  <c r="E22" i="19"/>
  <c r="E13" i="19"/>
  <c r="E30" i="19"/>
  <c r="E43" i="19"/>
  <c r="E42" i="18"/>
  <c r="E11" i="18"/>
  <c r="E15" i="18"/>
  <c r="E23" i="18"/>
  <c r="E25" i="17"/>
  <c r="E11" i="17"/>
  <c r="E31" i="17"/>
  <c r="E34" i="17"/>
  <c r="E29" i="17"/>
  <c r="E30" i="17"/>
  <c r="E43" i="17"/>
  <c r="E21" i="17"/>
  <c r="E19" i="17"/>
  <c r="E13" i="17"/>
  <c r="E35" i="17"/>
  <c r="E33" i="17"/>
  <c r="E6" i="17"/>
  <c r="E37" i="17"/>
  <c r="E40" i="15"/>
  <c r="E22" i="15"/>
  <c r="E14" i="15"/>
  <c r="E11" i="15"/>
  <c r="E37" i="15"/>
  <c r="E41" i="15"/>
  <c r="E6" i="14"/>
  <c r="E10" i="14"/>
  <c r="E27" i="14"/>
  <c r="E22" i="14"/>
  <c r="E13" i="14"/>
  <c r="E16" i="14"/>
  <c r="E23" i="14"/>
  <c r="E7" i="14"/>
  <c r="E38" i="14"/>
  <c r="E25" i="14"/>
  <c r="G25" i="14" s="1"/>
  <c r="E29" i="14"/>
  <c r="E41" i="14"/>
  <c r="E36" i="14"/>
  <c r="E9" i="14"/>
  <c r="E14" i="14"/>
  <c r="E21" i="14"/>
  <c r="E37" i="14"/>
  <c r="E41" i="12"/>
  <c r="E18" i="12"/>
  <c r="E32" i="12"/>
  <c r="E20" i="12"/>
  <c r="E30" i="12"/>
  <c r="E19" i="12"/>
  <c r="E6" i="12"/>
  <c r="E22" i="13"/>
  <c r="E30" i="13"/>
  <c r="E10" i="13"/>
  <c r="E39" i="13"/>
  <c r="E42" i="8"/>
  <c r="E22" i="8"/>
  <c r="E36" i="8"/>
  <c r="E14" i="8"/>
  <c r="E24" i="8"/>
  <c r="E8" i="8"/>
  <c r="E41" i="8"/>
  <c r="E10" i="8"/>
  <c r="E7" i="8"/>
  <c r="E17" i="8"/>
  <c r="E25" i="8"/>
  <c r="L44" i="51"/>
  <c r="E9" i="8"/>
  <c r="L44" i="48"/>
  <c r="E18" i="36"/>
  <c r="E9" i="16"/>
  <c r="E9" i="36"/>
  <c r="E43" i="36"/>
  <c r="E43" i="40"/>
  <c r="E28" i="17"/>
  <c r="E10" i="12"/>
  <c r="E28" i="12"/>
  <c r="E6" i="52"/>
  <c r="E11" i="52"/>
  <c r="E14" i="52"/>
  <c r="E17" i="52"/>
  <c r="E18" i="52"/>
  <c r="E27" i="52"/>
  <c r="E29" i="52"/>
  <c r="E30" i="52"/>
  <c r="E32" i="52"/>
  <c r="E41" i="52"/>
  <c r="E7" i="52"/>
  <c r="E9" i="52"/>
  <c r="E10" i="52"/>
  <c r="E13" i="52"/>
  <c r="E19" i="52"/>
  <c r="E21" i="52"/>
  <c r="E22" i="52"/>
  <c r="E25" i="52"/>
  <c r="E26" i="52"/>
  <c r="E33" i="52"/>
  <c r="E34" i="52"/>
  <c r="E36" i="52"/>
  <c r="E37" i="52"/>
  <c r="E38" i="52"/>
  <c r="E40" i="52"/>
  <c r="E42" i="52"/>
  <c r="E8" i="51"/>
  <c r="E12" i="51"/>
  <c r="E20" i="51"/>
  <c r="E24" i="51"/>
  <c r="E25" i="51"/>
  <c r="E26" i="51"/>
  <c r="E29" i="51"/>
  <c r="E33" i="51"/>
  <c r="E36" i="51"/>
  <c r="E37" i="51"/>
  <c r="E38" i="51"/>
  <c r="E40" i="51"/>
  <c r="E41" i="51"/>
  <c r="E42" i="51"/>
  <c r="E5" i="51"/>
  <c r="E9" i="51"/>
  <c r="E17" i="51"/>
  <c r="E22" i="51"/>
  <c r="E32" i="51"/>
  <c r="E7" i="51"/>
  <c r="E10" i="51"/>
  <c r="E13" i="51"/>
  <c r="E16" i="51"/>
  <c r="E18" i="51"/>
  <c r="E21" i="51"/>
  <c r="E28" i="51"/>
  <c r="E34" i="51"/>
  <c r="E38" i="13"/>
  <c r="E42" i="13"/>
  <c r="E43" i="34"/>
  <c r="E42" i="36"/>
  <c r="E42" i="40"/>
  <c r="E42" i="33"/>
  <c r="E42" i="29"/>
  <c r="E30" i="26"/>
  <c r="E41" i="26"/>
  <c r="E9" i="25"/>
  <c r="E42" i="25"/>
  <c r="E43" i="12"/>
  <c r="E42" i="12"/>
  <c r="E43" i="15"/>
  <c r="E42" i="16"/>
  <c r="E41" i="16"/>
  <c r="E41" i="17"/>
  <c r="E41" i="25"/>
  <c r="E42" i="26"/>
  <c r="E41" i="29"/>
  <c r="E41" i="33"/>
  <c r="E43" i="44"/>
  <c r="X42" i="48"/>
  <c r="X42" i="50"/>
  <c r="X42" i="43"/>
  <c r="X42" i="42"/>
  <c r="X42" i="49"/>
  <c r="X42" i="51"/>
  <c r="X42" i="52"/>
  <c r="X42" i="44"/>
  <c r="X42" i="41"/>
  <c r="X42" i="39"/>
  <c r="X42" i="37"/>
  <c r="X42" i="33"/>
  <c r="X42" i="31"/>
  <c r="X42" i="29"/>
  <c r="X42" i="27"/>
  <c r="X42" i="25"/>
  <c r="X42" i="40"/>
  <c r="X42" i="38"/>
  <c r="X42" i="36"/>
  <c r="X42" i="35"/>
  <c r="X42" i="34"/>
  <c r="X42" i="32"/>
  <c r="X42" i="28"/>
  <c r="X42" i="26"/>
  <c r="V42" i="49"/>
  <c r="V42" i="51"/>
  <c r="V42" i="44"/>
  <c r="V42" i="48"/>
  <c r="V42" i="50"/>
  <c r="V42" i="52"/>
  <c r="V42" i="43"/>
  <c r="V42" i="42"/>
  <c r="V42" i="40"/>
  <c r="V42" i="38"/>
  <c r="V42" i="36"/>
  <c r="V42" i="34"/>
  <c r="V42" i="32"/>
  <c r="V42" i="28"/>
  <c r="V42" i="26"/>
  <c r="V42" i="41"/>
  <c r="V42" i="39"/>
  <c r="V42" i="37"/>
  <c r="V42" i="35"/>
  <c r="V42" i="33"/>
  <c r="V42" i="31"/>
  <c r="V42" i="29"/>
  <c r="V42" i="27"/>
  <c r="V42" i="25"/>
  <c r="V43" i="48"/>
  <c r="V43" i="50"/>
  <c r="V43" i="52"/>
  <c r="V43" i="43"/>
  <c r="V43" i="42"/>
  <c r="V43" i="49"/>
  <c r="V43" i="51"/>
  <c r="V43" i="44"/>
  <c r="V43" i="41"/>
  <c r="V43" i="39"/>
  <c r="V43" i="37"/>
  <c r="V43" i="35"/>
  <c r="V43" i="33"/>
  <c r="V43" i="31"/>
  <c r="V43" i="29"/>
  <c r="V43" i="27"/>
  <c r="V43" i="25"/>
  <c r="V43" i="40"/>
  <c r="V43" i="38"/>
  <c r="V43" i="36"/>
  <c r="V43" i="34"/>
  <c r="V43" i="32"/>
  <c r="V43" i="28"/>
  <c r="V43" i="26"/>
  <c r="V42" i="8"/>
  <c r="X42" i="8"/>
  <c r="V42" i="13"/>
  <c r="V43" i="12"/>
  <c r="X42" i="12"/>
  <c r="V42" i="14"/>
  <c r="V42" i="15"/>
  <c r="V43" i="16"/>
  <c r="X42" i="16"/>
  <c r="V43" i="17"/>
  <c r="V43" i="18"/>
  <c r="X42" i="18"/>
  <c r="V42" i="19"/>
  <c r="V43" i="20"/>
  <c r="X42" i="20"/>
  <c r="V42" i="21"/>
  <c r="V43" i="22"/>
  <c r="X42" i="22"/>
  <c r="V42" i="23"/>
  <c r="V42" i="24"/>
  <c r="X42" i="24"/>
  <c r="V43" i="8"/>
  <c r="V43" i="13"/>
  <c r="X42" i="13"/>
  <c r="V42" i="12"/>
  <c r="V43" i="14"/>
  <c r="X42" i="14"/>
  <c r="V43" i="15"/>
  <c r="X42" i="15"/>
  <c r="V42" i="16"/>
  <c r="V42" i="17"/>
  <c r="X42" i="17"/>
  <c r="V42" i="18"/>
  <c r="V43" i="19"/>
  <c r="X42" i="19"/>
  <c r="V42" i="20"/>
  <c r="V43" i="21"/>
  <c r="X42" i="21"/>
  <c r="V42" i="22"/>
  <c r="V43" i="23"/>
  <c r="X42" i="23"/>
  <c r="V43" i="24"/>
  <c r="V36" i="38"/>
  <c r="V36" i="22"/>
  <c r="V36" i="48"/>
  <c r="V36" i="43"/>
  <c r="X18" i="26"/>
  <c r="X18" i="35"/>
  <c r="X18" i="14"/>
  <c r="X18" i="27"/>
  <c r="X16" i="48"/>
  <c r="X16" i="38"/>
  <c r="X16" i="50"/>
  <c r="X16" i="24"/>
  <c r="X16" i="25"/>
  <c r="X16" i="42"/>
  <c r="X16" i="41"/>
  <c r="X16" i="20"/>
  <c r="X16" i="31"/>
  <c r="X16" i="35"/>
  <c r="X16" i="26"/>
  <c r="X16" i="32"/>
  <c r="X16" i="37"/>
  <c r="X16" i="15"/>
  <c r="X16" i="19"/>
  <c r="X16" i="34"/>
  <c r="X16" i="33"/>
  <c r="X16" i="14"/>
  <c r="X16" i="21"/>
  <c r="X16" i="40"/>
  <c r="X16" i="12"/>
  <c r="X16" i="22"/>
  <c r="X16" i="43"/>
  <c r="V10" i="22"/>
  <c r="V10" i="38"/>
  <c r="V8" i="13"/>
  <c r="V8" i="18"/>
  <c r="X38" i="20"/>
  <c r="X38" i="36"/>
  <c r="X38" i="31"/>
  <c r="X38" i="44"/>
  <c r="V9" i="31"/>
  <c r="V11" i="38"/>
  <c r="X18" i="43"/>
  <c r="X18" i="52"/>
  <c r="X18" i="21"/>
  <c r="X18" i="41"/>
  <c r="X18" i="25"/>
  <c r="X18" i="44"/>
  <c r="X18" i="28"/>
  <c r="X16" i="51"/>
  <c r="X16" i="30"/>
  <c r="X16" i="8"/>
  <c r="X16" i="27"/>
  <c r="X16" i="36"/>
  <c r="X16" i="29"/>
  <c r="X16" i="17"/>
  <c r="X38" i="12"/>
  <c r="V36" i="25"/>
  <c r="V7" i="24"/>
  <c r="V7" i="25"/>
  <c r="V7" i="38"/>
  <c r="X38" i="34"/>
  <c r="X38" i="24"/>
  <c r="X38" i="48"/>
  <c r="X38" i="16"/>
  <c r="X38" i="40"/>
  <c r="X38" i="51"/>
  <c r="V34" i="27"/>
  <c r="V34" i="14"/>
  <c r="E23" i="4"/>
  <c r="X20" i="14" s="1"/>
  <c r="V11" i="33"/>
  <c r="V11" i="8"/>
  <c r="V11" i="16"/>
  <c r="V9" i="51"/>
  <c r="V9" i="50"/>
  <c r="V9" i="44"/>
  <c r="V9" i="21"/>
  <c r="V7" i="16"/>
  <c r="V7" i="12"/>
  <c r="V9" i="27"/>
  <c r="V11" i="36"/>
  <c r="V11" i="40"/>
  <c r="X18" i="50"/>
  <c r="X18" i="30"/>
  <c r="X18" i="48"/>
  <c r="X18" i="37"/>
  <c r="X18" i="22"/>
  <c r="X18" i="32"/>
  <c r="X18" i="18"/>
  <c r="X18" i="12"/>
  <c r="X18" i="38"/>
  <c r="X18" i="36"/>
  <c r="X18" i="20"/>
  <c r="X16" i="18"/>
  <c r="X16" i="49"/>
  <c r="X16" i="39"/>
  <c r="X16" i="28"/>
  <c r="X16" i="23"/>
  <c r="X38" i="22"/>
  <c r="V10" i="48"/>
  <c r="V8" i="50"/>
  <c r="V7" i="43"/>
  <c r="V7" i="44"/>
  <c r="V7" i="34"/>
  <c r="V7" i="32"/>
  <c r="V7" i="37"/>
  <c r="V7" i="27"/>
  <c r="X38" i="28"/>
  <c r="X38" i="17"/>
  <c r="X38" i="52"/>
  <c r="X38" i="41"/>
  <c r="X38" i="25"/>
  <c r="X38" i="21"/>
  <c r="X38" i="35"/>
  <c r="V36" i="42"/>
  <c r="V12" i="32"/>
  <c r="V12" i="39"/>
  <c r="V12" i="40"/>
  <c r="V12" i="34"/>
  <c r="V24" i="20"/>
  <c r="V24" i="32"/>
  <c r="V18" i="22"/>
  <c r="V18" i="23"/>
  <c r="V18" i="34"/>
  <c r="V18" i="38"/>
  <c r="V18" i="40"/>
  <c r="V18" i="17"/>
  <c r="V18" i="27"/>
  <c r="V18" i="36"/>
  <c r="V18" i="39"/>
  <c r="V18" i="41"/>
  <c r="V27" i="21"/>
  <c r="V28" i="14"/>
  <c r="V28" i="19"/>
  <c r="V28" i="32"/>
  <c r="V28" i="38"/>
  <c r="V28" i="39"/>
  <c r="V28" i="40"/>
  <c r="V28" i="22"/>
  <c r="V28" i="26"/>
  <c r="V28" i="37"/>
  <c r="D9" i="4"/>
  <c r="V6" i="24" s="1"/>
  <c r="D17" i="4"/>
  <c r="V14" i="15" s="1"/>
  <c r="E8" i="4"/>
  <c r="X5" i="28" s="1"/>
  <c r="D23" i="4"/>
  <c r="D33" i="4"/>
  <c r="V30" i="52" s="1"/>
  <c r="E17" i="4"/>
  <c r="D22" i="4"/>
  <c r="V6" i="27"/>
  <c r="V6" i="41"/>
  <c r="V6" i="12"/>
  <c r="V6" i="15"/>
  <c r="V6" i="16"/>
  <c r="V6" i="31"/>
  <c r="V6" i="49"/>
  <c r="V6" i="8"/>
  <c r="V6" i="51"/>
  <c r="V6" i="14"/>
  <c r="V6" i="21"/>
  <c r="V6" i="22"/>
  <c r="V6" i="33"/>
  <c r="V6" i="20"/>
  <c r="V6" i="40"/>
  <c r="V6" i="43"/>
  <c r="V6" i="38"/>
  <c r="V6" i="42"/>
  <c r="V6" i="35"/>
  <c r="V6" i="29"/>
  <c r="V6" i="23"/>
  <c r="X20" i="33"/>
  <c r="X20" i="12"/>
  <c r="X20" i="51"/>
  <c r="X20" i="41"/>
  <c r="X20" i="28"/>
  <c r="X20" i="29"/>
  <c r="X20" i="50"/>
  <c r="X5" i="24"/>
  <c r="V20" i="41"/>
  <c r="V20" i="49"/>
  <c r="V20" i="15"/>
  <c r="V20" i="21"/>
  <c r="V20" i="27"/>
  <c r="V20" i="44"/>
  <c r="V14" i="36"/>
  <c r="X19" i="52"/>
  <c r="X19" i="43"/>
  <c r="V7" i="28"/>
  <c r="V7" i="48"/>
  <c r="X18" i="42"/>
  <c r="X18" i="24"/>
  <c r="V13" i="13"/>
  <c r="V13" i="52"/>
  <c r="V13" i="14"/>
  <c r="V27" i="8"/>
  <c r="V27" i="17"/>
  <c r="V12" i="43"/>
  <c r="V12" i="12"/>
  <c r="V12" i="50"/>
  <c r="V12" i="52"/>
  <c r="V12" i="17"/>
  <c r="V12" i="19"/>
  <c r="V12" i="22"/>
  <c r="V12" i="44"/>
  <c r="V12" i="48"/>
  <c r="V12" i="49"/>
  <c r="V12" i="51"/>
  <c r="V12" i="15"/>
  <c r="V12" i="18"/>
  <c r="V12" i="21"/>
  <c r="V12" i="24"/>
  <c r="V16" i="17"/>
  <c r="V16" i="22"/>
  <c r="V16" i="42"/>
  <c r="V16" i="29"/>
  <c r="V16" i="30"/>
  <c r="V16" i="33"/>
  <c r="V16" i="35"/>
  <c r="V16" i="39"/>
  <c r="V16" i="26"/>
  <c r="V16" i="13"/>
  <c r="V16" i="25"/>
  <c r="V16" i="41"/>
  <c r="V16" i="51"/>
  <c r="V16" i="8"/>
  <c r="V16" i="12"/>
  <c r="V16" i="24"/>
  <c r="V16" i="27"/>
  <c r="V16" i="49"/>
  <c r="V16" i="14"/>
  <c r="V16" i="19"/>
  <c r="V16" i="20"/>
  <c r="V16" i="28"/>
  <c r="V16" i="23"/>
  <c r="V16" i="32"/>
  <c r="V16" i="34"/>
  <c r="V16" i="38"/>
  <c r="V16" i="40"/>
  <c r="V16" i="44"/>
  <c r="V16" i="16"/>
  <c r="V16" i="37"/>
  <c r="V16" i="31"/>
  <c r="V16" i="50"/>
  <c r="V16" i="18"/>
  <c r="V16" i="48"/>
  <c r="V25" i="50"/>
  <c r="V25" i="48"/>
  <c r="V25" i="24"/>
  <c r="V25" i="27"/>
  <c r="V25" i="15"/>
  <c r="V25" i="18"/>
  <c r="V25" i="29"/>
  <c r="V25" i="26"/>
  <c r="V25" i="34"/>
  <c r="V25" i="40"/>
  <c r="V25" i="44"/>
  <c r="V25" i="30"/>
  <c r="V25" i="12"/>
  <c r="V25" i="17"/>
  <c r="V25" i="8"/>
  <c r="V25" i="20"/>
  <c r="V25" i="25"/>
  <c r="V25" i="14"/>
  <c r="V25" i="16"/>
  <c r="V25" i="19"/>
  <c r="V25" i="36"/>
  <c r="V25" i="32"/>
  <c r="V25" i="37"/>
  <c r="V25" i="41"/>
  <c r="V25" i="21"/>
  <c r="V25" i="43"/>
  <c r="V38" i="51"/>
  <c r="V38" i="17"/>
  <c r="V38" i="32"/>
  <c r="V38" i="42"/>
  <c r="V38" i="18"/>
  <c r="V38" i="27"/>
  <c r="V38" i="37"/>
  <c r="V38" i="48"/>
  <c r="V38" i="15"/>
  <c r="V38" i="26"/>
  <c r="V38" i="35"/>
  <c r="V38" i="13"/>
  <c r="V38" i="22"/>
  <c r="V38" i="30"/>
  <c r="E10" i="40"/>
  <c r="E42" i="30"/>
  <c r="E31" i="28"/>
  <c r="E43" i="23"/>
  <c r="E34" i="20"/>
  <c r="E28" i="20"/>
  <c r="E42" i="17"/>
  <c r="E42" i="15"/>
  <c r="E42" i="14"/>
  <c r="E23" i="12"/>
  <c r="E11" i="12"/>
  <c r="J7" i="46"/>
  <c r="E11" i="27"/>
  <c r="E41" i="18"/>
  <c r="E16" i="13"/>
  <c r="E35" i="13"/>
  <c r="E8" i="38"/>
  <c r="E38" i="23"/>
  <c r="E20" i="13"/>
  <c r="V31" i="21"/>
  <c r="V31" i="28"/>
  <c r="V31" i="39"/>
  <c r="V31" i="14"/>
  <c r="V31" i="38"/>
  <c r="V31" i="36"/>
  <c r="V31" i="35"/>
  <c r="V31" i="26"/>
  <c r="V31" i="32"/>
  <c r="V31" i="43"/>
  <c r="V21" i="16"/>
  <c r="V21" i="20"/>
  <c r="V21" i="12"/>
  <c r="V21" i="17"/>
  <c r="V21" i="24"/>
  <c r="V21" i="26"/>
  <c r="V21" i="30"/>
  <c r="V21" i="38"/>
  <c r="V21" i="21"/>
  <c r="V21" i="31"/>
  <c r="V21" i="39"/>
  <c r="V21" i="42"/>
  <c r="V21" i="27"/>
  <c r="V21" i="35"/>
  <c r="V21" i="44"/>
  <c r="V21" i="34"/>
  <c r="V21" i="48"/>
  <c r="V21" i="49"/>
  <c r="V21" i="51"/>
  <c r="V21" i="50"/>
  <c r="V21" i="13"/>
  <c r="V21" i="19"/>
  <c r="V21" i="18"/>
  <c r="V21" i="14"/>
  <c r="V21" i="22"/>
  <c r="V21" i="25"/>
  <c r="V21" i="28"/>
  <c r="V21" i="33"/>
  <c r="V21" i="15"/>
  <c r="V21" i="29"/>
  <c r="V21" i="36"/>
  <c r="V21" i="41"/>
  <c r="V21" i="43"/>
  <c r="V21" i="32"/>
  <c r="V21" i="40"/>
  <c r="V21" i="23"/>
  <c r="V21" i="37"/>
  <c r="V21" i="52"/>
  <c r="V21" i="8"/>
  <c r="N44" i="39"/>
  <c r="N44" i="15"/>
  <c r="N28" i="43"/>
  <c r="P5" i="39"/>
  <c r="F5" i="42"/>
  <c r="G5" i="42" s="1"/>
  <c r="P5" i="27"/>
  <c r="N30" i="12"/>
  <c r="N30" i="14"/>
  <c r="N18" i="41"/>
  <c r="X6" i="19"/>
  <c r="X6" i="48"/>
  <c r="X6" i="33"/>
  <c r="X6" i="38"/>
  <c r="X6" i="28"/>
  <c r="X6" i="51"/>
  <c r="X6" i="23"/>
  <c r="X6" i="49"/>
  <c r="X6" i="31"/>
  <c r="X6" i="50"/>
  <c r="X6" i="20"/>
  <c r="X6" i="15"/>
  <c r="X6" i="27"/>
  <c r="X6" i="16"/>
  <c r="X6" i="37"/>
  <c r="X6" i="26"/>
  <c r="X6" i="42"/>
  <c r="X6" i="14"/>
  <c r="X6" i="22"/>
  <c r="X6" i="18"/>
  <c r="X6" i="39"/>
  <c r="X6" i="17"/>
  <c r="X6" i="34"/>
  <c r="X6" i="21"/>
  <c r="X6" i="36"/>
  <c r="X6" i="12"/>
  <c r="X6" i="44"/>
  <c r="X6" i="29"/>
  <c r="X6" i="8"/>
  <c r="X6" i="25"/>
  <c r="X6" i="52"/>
  <c r="X6" i="24"/>
  <c r="X6" i="41"/>
  <c r="X6" i="30"/>
  <c r="X6" i="13"/>
  <c r="X6" i="32"/>
  <c r="X6" i="35"/>
  <c r="X6" i="40"/>
  <c r="X6" i="43"/>
  <c r="T42" i="8"/>
  <c r="T42" i="12"/>
  <c r="T42" i="15"/>
  <c r="T42" i="17"/>
  <c r="T42" i="19"/>
  <c r="T42" i="21"/>
  <c r="T42" i="23"/>
  <c r="T42" i="25"/>
  <c r="T42" i="27"/>
  <c r="T42" i="29"/>
  <c r="T42" i="31"/>
  <c r="T42" i="33"/>
  <c r="T42" i="35"/>
  <c r="T42" i="37"/>
  <c r="T42" i="39"/>
  <c r="T42" i="41"/>
  <c r="T42" i="44"/>
  <c r="T42" i="51"/>
  <c r="T42" i="49"/>
  <c r="J42" i="13"/>
  <c r="J42" i="14"/>
  <c r="J42" i="16"/>
  <c r="J42" i="18"/>
  <c r="J42" i="21"/>
  <c r="J42" i="23"/>
  <c r="J42" i="25"/>
  <c r="J42" i="27"/>
  <c r="J42" i="29"/>
  <c r="J42" i="31"/>
  <c r="J42" i="33"/>
  <c r="J42" i="35"/>
  <c r="J42" i="37"/>
  <c r="J42" i="39"/>
  <c r="J42" i="41"/>
  <c r="J42" i="44"/>
  <c r="J42" i="52"/>
  <c r="J42" i="50"/>
  <c r="J42" i="48"/>
  <c r="AN9" i="4"/>
  <c r="H9" i="4" s="1"/>
  <c r="T42" i="13"/>
  <c r="T42" i="14"/>
  <c r="T42" i="16"/>
  <c r="T42" i="18"/>
  <c r="T42" i="20"/>
  <c r="T42" i="22"/>
  <c r="T42" i="24"/>
  <c r="T42" i="26"/>
  <c r="T42" i="28"/>
  <c r="T42" i="32"/>
  <c r="T42" i="34"/>
  <c r="T42" i="36"/>
  <c r="T42" i="38"/>
  <c r="T42" i="40"/>
  <c r="T42" i="42"/>
  <c r="T42" i="43"/>
  <c r="T42" i="50"/>
  <c r="J42" i="12"/>
  <c r="J42" i="15"/>
  <c r="J42" i="17"/>
  <c r="J42" i="20"/>
  <c r="J42" i="22"/>
  <c r="J42" i="24"/>
  <c r="J42" i="26"/>
  <c r="J42" i="28"/>
  <c r="J42" i="32"/>
  <c r="J42" i="34"/>
  <c r="J42" i="36"/>
  <c r="J42" i="38"/>
  <c r="J42" i="40"/>
  <c r="J42" i="42"/>
  <c r="J42" i="43"/>
  <c r="J42" i="51"/>
  <c r="J42" i="49"/>
  <c r="V41" i="50"/>
  <c r="V41" i="43"/>
  <c r="V41" i="49"/>
  <c r="V41" i="44"/>
  <c r="V41" i="39"/>
  <c r="V41" i="35"/>
  <c r="V41" i="31"/>
  <c r="V41" i="27"/>
  <c r="V41" i="40"/>
  <c r="V41" i="36"/>
  <c r="V41" i="32"/>
  <c r="V41" i="28"/>
  <c r="V41" i="12"/>
  <c r="V41" i="16"/>
  <c r="V41" i="17"/>
  <c r="V41" i="18"/>
  <c r="V41" i="22"/>
  <c r="V41" i="8"/>
  <c r="V41" i="13"/>
  <c r="V41" i="19"/>
  <c r="V41" i="23"/>
  <c r="V41" i="24"/>
  <c r="V41" i="48"/>
  <c r="V41" i="52"/>
  <c r="V41" i="42"/>
  <c r="V41" i="51"/>
  <c r="V41" i="41"/>
  <c r="V41" i="37"/>
  <c r="V41" i="33"/>
  <c r="V41" i="29"/>
  <c r="V41" i="25"/>
  <c r="V41" i="38"/>
  <c r="V41" i="34"/>
  <c r="V41" i="26"/>
  <c r="V41" i="20"/>
  <c r="V41" i="14"/>
  <c r="V41" i="15"/>
  <c r="V41" i="21"/>
  <c r="X31" i="29"/>
  <c r="X31" i="15"/>
  <c r="X31" i="23"/>
  <c r="X31" i="36"/>
  <c r="X31" i="25"/>
  <c r="N18" i="51"/>
  <c r="F27" i="31"/>
  <c r="F27" i="30"/>
  <c r="F27" i="32"/>
  <c r="F27" i="33"/>
  <c r="F27" i="34"/>
  <c r="F27" i="35"/>
  <c r="F27" i="36"/>
  <c r="G27" i="36" s="1"/>
  <c r="F27" i="37"/>
  <c r="F27" i="38"/>
  <c r="F27" i="39"/>
  <c r="F27" i="40"/>
  <c r="F27" i="41"/>
  <c r="F27" i="42"/>
  <c r="F27" i="44"/>
  <c r="F27" i="43"/>
  <c r="P27" i="31"/>
  <c r="P27" i="30"/>
  <c r="P27" i="32"/>
  <c r="P27" i="33"/>
  <c r="P27" i="34"/>
  <c r="P27" i="35"/>
  <c r="P27" i="36"/>
  <c r="P27" i="37"/>
  <c r="P27" i="38"/>
  <c r="P27" i="39"/>
  <c r="P27" i="40"/>
  <c r="P27" i="41"/>
  <c r="P27" i="42"/>
  <c r="P27" i="44"/>
  <c r="P27" i="43"/>
  <c r="F27" i="48"/>
  <c r="F27" i="49"/>
  <c r="P27" i="49"/>
  <c r="P27" i="51"/>
  <c r="F27" i="51"/>
  <c r="F27" i="13"/>
  <c r="N28" i="52"/>
  <c r="O42" i="4"/>
  <c r="P42" i="4" s="1"/>
  <c r="C42" i="4" s="1"/>
  <c r="F39" i="39" s="1"/>
  <c r="O37" i="4"/>
  <c r="P37" i="4" s="1"/>
  <c r="C37" i="4" s="1"/>
  <c r="F34" i="13" s="1"/>
  <c r="O22" i="4"/>
  <c r="P22" i="4" s="1"/>
  <c r="C22" i="4" s="1"/>
  <c r="P19" i="41" s="1"/>
  <c r="O16" i="4"/>
  <c r="P16" i="4" s="1"/>
  <c r="C16" i="4" s="1"/>
  <c r="F13" i="36" s="1"/>
  <c r="P10" i="15"/>
  <c r="F10" i="43"/>
  <c r="F10" i="41"/>
  <c r="G10" i="41" s="1"/>
  <c r="F28" i="28"/>
  <c r="P28" i="21"/>
  <c r="O39" i="4"/>
  <c r="P39" i="4" s="1"/>
  <c r="C39" i="4" s="1"/>
  <c r="F36" i="19" s="1"/>
  <c r="O32" i="4"/>
  <c r="P32" i="4" s="1"/>
  <c r="C32" i="4" s="1"/>
  <c r="P29" i="14" s="1"/>
  <c r="AN45" i="4"/>
  <c r="H45" i="4" s="1"/>
  <c r="N42" i="31" s="1"/>
  <c r="F27" i="12"/>
  <c r="P27" i="12"/>
  <c r="P27" i="14"/>
  <c r="P27" i="15"/>
  <c r="P27" i="16"/>
  <c r="F27" i="21"/>
  <c r="F27" i="22"/>
  <c r="F27" i="17"/>
  <c r="G27" i="17" s="1"/>
  <c r="P27" i="18"/>
  <c r="P27" i="19"/>
  <c r="P27" i="20"/>
  <c r="P27" i="23"/>
  <c r="P27" i="24"/>
  <c r="P27" i="25"/>
  <c r="P27" i="26"/>
  <c r="P27" i="27"/>
  <c r="P27" i="28"/>
  <c r="P27" i="29"/>
  <c r="F27" i="14"/>
  <c r="F27" i="15"/>
  <c r="G27" i="15" s="1"/>
  <c r="F27" i="16"/>
  <c r="P27" i="17"/>
  <c r="P27" i="21"/>
  <c r="P27" i="22"/>
  <c r="F27" i="18"/>
  <c r="G27" i="18" s="1"/>
  <c r="F27" i="19"/>
  <c r="F27" i="20"/>
  <c r="F27" i="23"/>
  <c r="F27" i="24"/>
  <c r="G27" i="24" s="1"/>
  <c r="F27" i="25"/>
  <c r="G27" i="25" s="1"/>
  <c r="F27" i="26"/>
  <c r="F27" i="27"/>
  <c r="G27" i="27" s="1"/>
  <c r="F27" i="28"/>
  <c r="G27" i="28" s="1"/>
  <c r="F27" i="29"/>
  <c r="F11" i="43"/>
  <c r="AN46" i="4"/>
  <c r="H46" i="4" s="1"/>
  <c r="F34" i="17"/>
  <c r="P36" i="44"/>
  <c r="P36" i="28"/>
  <c r="F36" i="35"/>
  <c r="F36" i="41"/>
  <c r="O38" i="4"/>
  <c r="P38" i="4" s="1"/>
  <c r="C38" i="4" s="1"/>
  <c r="O26" i="4"/>
  <c r="P26" i="4" s="1"/>
  <c r="C26" i="4" s="1"/>
  <c r="F33" i="28"/>
  <c r="F33" i="19"/>
  <c r="F33" i="26"/>
  <c r="G33" i="26" s="1"/>
  <c r="P33" i="16"/>
  <c r="F33" i="33"/>
  <c r="F33" i="20"/>
  <c r="F33" i="34"/>
  <c r="F33" i="27"/>
  <c r="P33" i="32"/>
  <c r="F33" i="36"/>
  <c r="P33" i="49"/>
  <c r="P10" i="50"/>
  <c r="N40" i="50"/>
  <c r="N40" i="17"/>
  <c r="N40" i="29"/>
  <c r="N40" i="32"/>
  <c r="N40" i="36"/>
  <c r="N40" i="34"/>
  <c r="N40" i="42"/>
  <c r="N40" i="49"/>
  <c r="N40" i="18"/>
  <c r="N40" i="23"/>
  <c r="N40" i="27"/>
  <c r="N40" i="31"/>
  <c r="N40" i="21"/>
  <c r="N40" i="28"/>
  <c r="N40" i="37"/>
  <c r="N35" i="48"/>
  <c r="N35" i="50"/>
  <c r="N35" i="49"/>
  <c r="N35" i="51"/>
  <c r="O41" i="4"/>
  <c r="P41" i="4" s="1"/>
  <c r="C41" i="4" s="1"/>
  <c r="O46" i="4"/>
  <c r="P46" i="4" s="1"/>
  <c r="C46" i="4" s="1"/>
  <c r="P43" i="17" s="1"/>
  <c r="P19" i="15"/>
  <c r="P32" i="52"/>
  <c r="P32" i="48"/>
  <c r="P32" i="32"/>
  <c r="F32" i="41"/>
  <c r="P12" i="13"/>
  <c r="F12" i="17"/>
  <c r="P12" i="16"/>
  <c r="F12" i="19"/>
  <c r="F12" i="12"/>
  <c r="P12" i="15"/>
  <c r="P12" i="18"/>
  <c r="AI28" i="4"/>
  <c r="G28" i="4" s="1"/>
  <c r="AI26" i="4"/>
  <c r="G26" i="4" s="1"/>
  <c r="J23" i="25" s="1"/>
  <c r="AI24" i="4"/>
  <c r="G24" i="4" s="1"/>
  <c r="J21" i="13" s="1"/>
  <c r="AI20" i="4"/>
  <c r="G20" i="4" s="1"/>
  <c r="AI18" i="4"/>
  <c r="G18" i="4" s="1"/>
  <c r="AI16" i="4"/>
  <c r="G16" i="4" s="1"/>
  <c r="AI12" i="4"/>
  <c r="G12" i="4" s="1"/>
  <c r="J9" i="28" s="1"/>
  <c r="AI10" i="4"/>
  <c r="G10" i="4" s="1"/>
  <c r="J7" i="50" s="1"/>
  <c r="F29" i="25"/>
  <c r="P29" i="49"/>
  <c r="P29" i="29"/>
  <c r="F29" i="39"/>
  <c r="F29" i="26"/>
  <c r="P29" i="52"/>
  <c r="P29" i="34"/>
  <c r="F29" i="17"/>
  <c r="G29" i="17" s="1"/>
  <c r="F29" i="23"/>
  <c r="G29" i="23" s="1"/>
  <c r="F29" i="27"/>
  <c r="F29" i="30"/>
  <c r="F29" i="37"/>
  <c r="F29" i="41"/>
  <c r="P32" i="15"/>
  <c r="F32" i="27"/>
  <c r="F32" i="13"/>
  <c r="P32" i="39"/>
  <c r="F32" i="8"/>
  <c r="G32" i="8" s="1"/>
  <c r="F40" i="13"/>
  <c r="F40" i="14"/>
  <c r="P40" i="15"/>
  <c r="P40" i="16"/>
  <c r="P40" i="17"/>
  <c r="F40" i="19"/>
  <c r="F40" i="20"/>
  <c r="G40" i="20" s="1"/>
  <c r="P40" i="20"/>
  <c r="F40" i="22"/>
  <c r="P40" i="23"/>
  <c r="P40" i="31"/>
  <c r="P40" i="25"/>
  <c r="F40" i="27"/>
  <c r="P40" i="29"/>
  <c r="F40" i="32"/>
  <c r="P40" i="33"/>
  <c r="F40" i="36"/>
  <c r="P40" i="37"/>
  <c r="F40" i="39"/>
  <c r="P40" i="41"/>
  <c r="P40" i="34"/>
  <c r="P40" i="38"/>
  <c r="F40" i="44"/>
  <c r="G40" i="44" s="1"/>
  <c r="F40" i="43"/>
  <c r="P40" i="49"/>
  <c r="F40" i="50"/>
  <c r="F40" i="51"/>
  <c r="P40" i="13"/>
  <c r="F40" i="15"/>
  <c r="G40" i="15" s="1"/>
  <c r="P40" i="14"/>
  <c r="P40" i="18"/>
  <c r="F40" i="18"/>
  <c r="P40" i="19"/>
  <c r="P40" i="21"/>
  <c r="F40" i="21"/>
  <c r="F40" i="23"/>
  <c r="F40" i="24"/>
  <c r="G40" i="24" s="1"/>
  <c r="F40" i="25"/>
  <c r="F40" i="26"/>
  <c r="P40" i="27"/>
  <c r="F40" i="31"/>
  <c r="P40" i="30"/>
  <c r="F40" i="33"/>
  <c r="P40" i="35"/>
  <c r="F40" i="37"/>
  <c r="F40" i="38"/>
  <c r="F40" i="41"/>
  <c r="P40" i="32"/>
  <c r="P40" i="36"/>
  <c r="F40" i="42"/>
  <c r="P40" i="44"/>
  <c r="P40" i="43"/>
  <c r="P40" i="48"/>
  <c r="P40" i="50"/>
  <c r="P40" i="51"/>
  <c r="F25" i="13"/>
  <c r="F25" i="52"/>
  <c r="P25" i="51"/>
  <c r="P25" i="50"/>
  <c r="F40" i="52"/>
  <c r="F12" i="22"/>
  <c r="G12" i="22" s="1"/>
  <c r="F12" i="26"/>
  <c r="F12" i="28"/>
  <c r="P12" i="30"/>
  <c r="P12" i="34"/>
  <c r="F12" i="24"/>
  <c r="F12" i="38"/>
  <c r="F12" i="40"/>
  <c r="F12" i="42"/>
  <c r="G12" i="42" s="1"/>
  <c r="P12" i="20"/>
  <c r="P12" i="22"/>
  <c r="P12" i="27"/>
  <c r="F12" i="31"/>
  <c r="F12" i="33"/>
  <c r="P12" i="23"/>
  <c r="P12" i="36"/>
  <c r="P12" i="38"/>
  <c r="P12" i="41"/>
  <c r="F12" i="43"/>
  <c r="AI32" i="4"/>
  <c r="G32" i="4" s="1"/>
  <c r="J29" i="48" s="1"/>
  <c r="AI38" i="4"/>
  <c r="G38" i="4" s="1"/>
  <c r="J35" i="17" s="1"/>
  <c r="AI30" i="4"/>
  <c r="G30" i="4" s="1"/>
  <c r="AI22" i="4"/>
  <c r="G22" i="4" s="1"/>
  <c r="AI14" i="4"/>
  <c r="G14" i="4" s="1"/>
  <c r="J11" i="35" s="1"/>
  <c r="AI9" i="4"/>
  <c r="G9" i="4" s="1"/>
  <c r="J7" i="15"/>
  <c r="J23" i="23"/>
  <c r="J35" i="19"/>
  <c r="J35" i="27"/>
  <c r="J35" i="29"/>
  <c r="J35" i="41"/>
  <c r="J35" i="12"/>
  <c r="J35" i="15"/>
  <c r="J35" i="28"/>
  <c r="J35" i="36"/>
  <c r="J35" i="52"/>
  <c r="J35" i="31"/>
  <c r="J35" i="42"/>
  <c r="J35" i="40"/>
  <c r="J35" i="37"/>
  <c r="J35" i="38"/>
  <c r="AI34" i="4"/>
  <c r="G34" i="4" s="1"/>
  <c r="J31" i="16" s="1"/>
  <c r="J21" i="48"/>
  <c r="F43" i="30"/>
  <c r="P43" i="37"/>
  <c r="F43" i="39"/>
  <c r="F43" i="23"/>
  <c r="P43" i="40"/>
  <c r="F43" i="16"/>
  <c r="P43" i="15"/>
  <c r="J15" i="49"/>
  <c r="J15" i="34"/>
  <c r="J15" i="17"/>
  <c r="J15" i="29"/>
  <c r="J15" i="24"/>
  <c r="J15" i="23"/>
  <c r="J15" i="39"/>
  <c r="J15" i="15"/>
  <c r="J15" i="22"/>
  <c r="J15" i="37"/>
  <c r="J15" i="33"/>
  <c r="J15" i="44"/>
  <c r="J15" i="19"/>
  <c r="J15" i="52"/>
  <c r="J15" i="8"/>
  <c r="J15" i="28"/>
  <c r="J15" i="18"/>
  <c r="J15" i="40"/>
  <c r="J15" i="48"/>
  <c r="J15" i="32"/>
  <c r="J15" i="35"/>
  <c r="J15" i="14"/>
  <c r="J15" i="21"/>
  <c r="J15" i="36"/>
  <c r="J15" i="42"/>
  <c r="J15" i="27"/>
  <c r="J15" i="38"/>
  <c r="J15" i="30"/>
  <c r="J15" i="43"/>
  <c r="AI40" i="4"/>
  <c r="G40" i="4" s="1"/>
  <c r="J37" i="13" s="1"/>
  <c r="X14" i="37"/>
  <c r="X14" i="38"/>
  <c r="X14" i="49"/>
  <c r="X14" i="30"/>
  <c r="X14" i="18"/>
  <c r="X14" i="40"/>
  <c r="X14" i="43"/>
  <c r="X14" i="23"/>
  <c r="X14" i="12"/>
  <c r="X14" i="20"/>
  <c r="X14" i="19"/>
  <c r="X14" i="29"/>
  <c r="P23" i="8"/>
  <c r="F23" i="16"/>
  <c r="G23" i="16" s="1"/>
  <c r="P33" i="43"/>
  <c r="P33" i="42"/>
  <c r="F33" i="8"/>
  <c r="P33" i="24"/>
  <c r="F33" i="41"/>
  <c r="G33" i="41" s="1"/>
  <c r="P33" i="31"/>
  <c r="F39" i="17"/>
  <c r="G39" i="17" s="1"/>
  <c r="F39" i="48"/>
  <c r="P39" i="33"/>
  <c r="X22" i="22"/>
  <c r="X22" i="38"/>
  <c r="X22" i="40"/>
  <c r="X22" i="48"/>
  <c r="X22" i="21"/>
  <c r="X22" i="52"/>
  <c r="X22" i="31"/>
  <c r="X22" i="39"/>
  <c r="X22" i="34"/>
  <c r="X22" i="23"/>
  <c r="X22" i="44"/>
  <c r="X22" i="37"/>
  <c r="X22" i="29"/>
  <c r="X22" i="26"/>
  <c r="X22" i="36"/>
  <c r="X22" i="35"/>
  <c r="X22" i="19"/>
  <c r="X22" i="32"/>
  <c r="X22" i="30"/>
  <c r="X22" i="43"/>
  <c r="X22" i="27"/>
  <c r="X22" i="49"/>
  <c r="X22" i="12"/>
  <c r="X22" i="50"/>
  <c r="X22" i="14"/>
  <c r="X22" i="25"/>
  <c r="X22" i="51"/>
  <c r="X22" i="33"/>
  <c r="X22" i="20"/>
  <c r="X22" i="42"/>
  <c r="X22" i="41"/>
  <c r="X22" i="16"/>
  <c r="X22" i="15"/>
  <c r="X22" i="18"/>
  <c r="X22" i="8"/>
  <c r="X22" i="28"/>
  <c r="V40" i="30"/>
  <c r="V40" i="19"/>
  <c r="V40" i="14"/>
  <c r="V40" i="33"/>
  <c r="V40" i="23"/>
  <c r="V40" i="18"/>
  <c r="V40" i="15"/>
  <c r="V40" i="16"/>
  <c r="V40" i="38"/>
  <c r="V40" i="21"/>
  <c r="V40" i="36"/>
  <c r="V40" i="28"/>
  <c r="V40" i="12"/>
  <c r="V40" i="34"/>
  <c r="V40" i="40"/>
  <c r="V40" i="29"/>
  <c r="V40" i="43"/>
  <c r="V40" i="49"/>
  <c r="V40" i="31"/>
  <c r="V40" i="41"/>
  <c r="V40" i="25"/>
  <c r="V40" i="8"/>
  <c r="V40" i="52"/>
  <c r="V40" i="50"/>
  <c r="V40" i="17"/>
  <c r="V40" i="48"/>
  <c r="V40" i="22"/>
  <c r="V40" i="39"/>
  <c r="V40" i="20"/>
  <c r="V40" i="32"/>
  <c r="V40" i="35"/>
  <c r="V40" i="27"/>
  <c r="V40" i="42"/>
  <c r="V40" i="44"/>
  <c r="V40" i="51"/>
  <c r="V40" i="26"/>
  <c r="F23" i="28"/>
  <c r="G23" i="28" s="1"/>
  <c r="F39" i="31"/>
  <c r="G39" i="31" s="1"/>
  <c r="P39" i="41"/>
  <c r="P39" i="26"/>
  <c r="P39" i="31"/>
  <c r="P39" i="14"/>
  <c r="P39" i="16"/>
  <c r="F39" i="51"/>
  <c r="F39" i="29"/>
  <c r="P39" i="8"/>
  <c r="P39" i="18"/>
  <c r="P39" i="20"/>
  <c r="P39" i="30"/>
  <c r="P33" i="33"/>
  <c r="P33" i="36"/>
  <c r="P33" i="15"/>
  <c r="F33" i="16"/>
  <c r="G33" i="16" s="1"/>
  <c r="P33" i="17"/>
  <c r="F33" i="51"/>
  <c r="G33" i="51" s="1"/>
  <c r="F33" i="50"/>
  <c r="F33" i="17"/>
  <c r="G33" i="17" s="1"/>
  <c r="P33" i="22"/>
  <c r="F33" i="44"/>
  <c r="G33" i="44"/>
  <c r="F33" i="40"/>
  <c r="P33" i="52"/>
  <c r="F33" i="42"/>
  <c r="P33" i="14"/>
  <c r="P33" i="20"/>
  <c r="F33" i="30"/>
  <c r="G33" i="30" s="1"/>
  <c r="P33" i="8"/>
  <c r="F33" i="24"/>
  <c r="P33" i="51"/>
  <c r="P33" i="12"/>
  <c r="P33" i="28"/>
  <c r="P33" i="50"/>
  <c r="F33" i="18"/>
  <c r="F33" i="31"/>
  <c r="G33" i="31" s="1"/>
  <c r="F33" i="43"/>
  <c r="P33" i="40"/>
  <c r="P33" i="13"/>
  <c r="F33" i="22"/>
  <c r="P33" i="26"/>
  <c r="F33" i="49"/>
  <c r="F33" i="14"/>
  <c r="P33" i="38"/>
  <c r="F33" i="25"/>
  <c r="P33" i="37"/>
  <c r="F33" i="48"/>
  <c r="F33" i="29"/>
  <c r="P33" i="41"/>
  <c r="F33" i="39"/>
  <c r="P33" i="35"/>
  <c r="P33" i="27"/>
  <c r="F33" i="23"/>
  <c r="G33" i="23" s="1"/>
  <c r="F33" i="15"/>
  <c r="P33" i="34"/>
  <c r="P33" i="19"/>
  <c r="P33" i="48"/>
  <c r="F33" i="37"/>
  <c r="P33" i="23"/>
  <c r="F33" i="38"/>
  <c r="P33" i="18"/>
  <c r="F15" i="33"/>
  <c r="G15" i="33" s="1"/>
  <c r="P13" i="37"/>
  <c r="F13" i="14"/>
  <c r="F13" i="33"/>
  <c r="G13" i="33" s="1"/>
  <c r="P13" i="19"/>
  <c r="F13" i="41"/>
  <c r="F13" i="13"/>
  <c r="F36" i="15"/>
  <c r="P36" i="52"/>
  <c r="P36" i="49"/>
  <c r="P36" i="23"/>
  <c r="F36" i="18"/>
  <c r="G36" i="18" s="1"/>
  <c r="P36" i="25"/>
  <c r="F36" i="44"/>
  <c r="G36" i="44" s="1"/>
  <c r="F36" i="42"/>
  <c r="P36" i="40"/>
  <c r="P36" i="20"/>
  <c r="F36" i="31"/>
  <c r="F36" i="28"/>
  <c r="P36" i="37"/>
  <c r="F14" i="19"/>
  <c r="G14" i="19" s="1"/>
  <c r="P14" i="39"/>
  <c r="V17" i="50"/>
  <c r="V17" i="20"/>
  <c r="V17" i="40"/>
  <c r="V17" i="31"/>
  <c r="V17" i="24"/>
  <c r="V17" i="18"/>
  <c r="V17" i="41"/>
  <c r="V17" i="36"/>
  <c r="V17" i="52"/>
  <c r="V17" i="12"/>
  <c r="V17" i="42"/>
  <c r="V17" i="13"/>
  <c r="V17" i="44"/>
  <c r="V17" i="48"/>
  <c r="V17" i="25"/>
  <c r="V17" i="49"/>
  <c r="V17" i="28"/>
  <c r="V17" i="33"/>
  <c r="V17" i="51"/>
  <c r="V17" i="23"/>
  <c r="V17" i="19"/>
  <c r="V17" i="30"/>
  <c r="V17" i="32"/>
  <c r="V17" i="39"/>
  <c r="V17" i="29"/>
  <c r="V17" i="15"/>
  <c r="V17" i="21"/>
  <c r="V17" i="16"/>
  <c r="V17" i="35"/>
  <c r="V17" i="14"/>
  <c r="V17" i="43"/>
  <c r="V17" i="17"/>
  <c r="V17" i="8"/>
  <c r="V17" i="38"/>
  <c r="V17" i="34"/>
  <c r="N43" i="38"/>
  <c r="N43" i="16"/>
  <c r="N43" i="50"/>
  <c r="N43" i="22"/>
  <c r="N43" i="8"/>
  <c r="P29" i="8"/>
  <c r="P29" i="33"/>
  <c r="F29" i="8"/>
  <c r="G29" i="8" s="1"/>
  <c r="P29" i="23"/>
  <c r="P29" i="50"/>
  <c r="P29" i="44"/>
  <c r="P29" i="17"/>
  <c r="F29" i="43"/>
  <c r="P29" i="20"/>
  <c r="F29" i="15"/>
  <c r="P29" i="39"/>
  <c r="F29" i="51"/>
  <c r="G29" i="51" s="1"/>
  <c r="P13" i="34"/>
  <c r="P13" i="33"/>
  <c r="F13" i="27"/>
  <c r="F13" i="28"/>
  <c r="G13" i="28" s="1"/>
  <c r="P13" i="44"/>
  <c r="P13" i="51"/>
  <c r="F13" i="8"/>
  <c r="F13" i="17"/>
  <c r="G13" i="17" s="1"/>
  <c r="F13" i="34"/>
  <c r="F13" i="32"/>
  <c r="F13" i="44"/>
  <c r="P13" i="23"/>
  <c r="P13" i="29"/>
  <c r="F13" i="23"/>
  <c r="G13" i="23" s="1"/>
  <c r="F13" i="39"/>
  <c r="P13" i="15"/>
  <c r="P13" i="42"/>
  <c r="F13" i="35"/>
  <c r="F13" i="29"/>
  <c r="P13" i="8"/>
  <c r="F13" i="30"/>
  <c r="P13" i="50"/>
  <c r="F13" i="15"/>
  <c r="G13" i="15" s="1"/>
  <c r="P13" i="48"/>
  <c r="P13" i="12"/>
  <c r="P13" i="36"/>
  <c r="P13" i="35"/>
  <c r="P13" i="43"/>
  <c r="F13" i="25"/>
  <c r="F13" i="43"/>
  <c r="F13" i="37"/>
  <c r="F13" i="18"/>
  <c r="G13" i="18" s="1"/>
  <c r="P13" i="26"/>
  <c r="P13" i="21"/>
  <c r="F13" i="42"/>
  <c r="P13" i="20"/>
  <c r="P13" i="39"/>
  <c r="F13" i="38"/>
  <c r="P13" i="41"/>
  <c r="P13" i="49"/>
  <c r="P13" i="13"/>
  <c r="F13" i="26"/>
  <c r="F13" i="52"/>
  <c r="P13" i="27"/>
  <c r="F13" i="22"/>
  <c r="F13" i="40"/>
  <c r="P13" i="18"/>
  <c r="P13" i="30"/>
  <c r="F13" i="24"/>
  <c r="F13" i="20"/>
  <c r="P13" i="14"/>
  <c r="P13" i="28"/>
  <c r="P13" i="17"/>
  <c r="F15" i="22"/>
  <c r="F34" i="30"/>
  <c r="P34" i="27"/>
  <c r="X20" i="36"/>
  <c r="X20" i="19"/>
  <c r="X20" i="21"/>
  <c r="X20" i="43"/>
  <c r="X20" i="23"/>
  <c r="X20" i="25"/>
  <c r="X20" i="31"/>
  <c r="X20" i="37"/>
  <c r="X20" i="52"/>
  <c r="X20" i="30"/>
  <c r="X20" i="49"/>
  <c r="X20" i="34"/>
  <c r="X20" i="40"/>
  <c r="X20" i="17"/>
  <c r="X20" i="48"/>
  <c r="X20" i="42"/>
  <c r="X20" i="35"/>
  <c r="X20" i="38"/>
  <c r="X20" i="20"/>
  <c r="X20" i="16"/>
  <c r="V9" i="25"/>
  <c r="V9" i="16"/>
  <c r="V9" i="34"/>
  <c r="V9" i="12"/>
  <c r="V9" i="40"/>
  <c r="V9" i="33"/>
  <c r="V9" i="42"/>
  <c r="V9" i="49"/>
  <c r="V9" i="52"/>
  <c r="V9" i="35"/>
  <c r="V9" i="41"/>
  <c r="V9" i="28"/>
  <c r="V9" i="30"/>
  <c r="V9" i="18"/>
  <c r="V9" i="23"/>
  <c r="V9" i="38"/>
  <c r="V9" i="43"/>
  <c r="V9" i="14"/>
  <c r="V9" i="15"/>
  <c r="V9" i="36"/>
  <c r="V9" i="24"/>
  <c r="V9" i="8"/>
  <c r="V9" i="19"/>
  <c r="V9" i="17"/>
  <c r="V9" i="13"/>
  <c r="V9" i="37"/>
  <c r="V9" i="48"/>
  <c r="V9" i="20"/>
  <c r="V33" i="14"/>
  <c r="V33" i="22"/>
  <c r="V33" i="34"/>
  <c r="V33" i="52"/>
  <c r="V33" i="43"/>
  <c r="V33" i="21"/>
  <c r="V33" i="29"/>
  <c r="V33" i="32"/>
  <c r="V33" i="12"/>
  <c r="V33" i="50"/>
  <c r="V33" i="13"/>
  <c r="V33" i="23"/>
  <c r="V33" i="18"/>
  <c r="V33" i="51"/>
  <c r="V33" i="28"/>
  <c r="V33" i="19"/>
  <c r="V33" i="8"/>
  <c r="V33" i="17"/>
  <c r="V33" i="27"/>
  <c r="V33" i="20"/>
  <c r="V33" i="25"/>
  <c r="V33" i="49"/>
  <c r="V33" i="48"/>
  <c r="V33" i="26"/>
  <c r="V33" i="44"/>
  <c r="V33" i="24"/>
  <c r="V33" i="39"/>
  <c r="V33" i="38"/>
  <c r="V33" i="33"/>
  <c r="V33" i="30"/>
  <c r="V33" i="16"/>
  <c r="X32" i="22"/>
  <c r="X32" i="32"/>
  <c r="X32" i="51"/>
  <c r="X32" i="12"/>
  <c r="X32" i="35"/>
  <c r="X32" i="26"/>
  <c r="X32" i="40"/>
  <c r="X32" i="18"/>
  <c r="X32" i="13"/>
  <c r="X32" i="23"/>
  <c r="X32" i="38"/>
  <c r="X32" i="15"/>
  <c r="X32" i="29"/>
  <c r="X32" i="50"/>
  <c r="X32" i="36"/>
  <c r="X32" i="44"/>
  <c r="X32" i="16"/>
  <c r="X32" i="33"/>
  <c r="X32" i="48"/>
  <c r="X32" i="24"/>
  <c r="X32" i="34"/>
  <c r="X32" i="20"/>
  <c r="X32" i="49"/>
  <c r="X32" i="31"/>
  <c r="X32" i="25"/>
  <c r="X32" i="17"/>
  <c r="X32" i="41"/>
  <c r="X32" i="28"/>
  <c r="X32" i="39"/>
  <c r="X7" i="39"/>
  <c r="X7" i="13"/>
  <c r="X7" i="14"/>
  <c r="X7" i="40"/>
  <c r="X7" i="41"/>
  <c r="X7" i="49"/>
  <c r="X7" i="21"/>
  <c r="N35" i="18"/>
  <c r="N35" i="29"/>
  <c r="N35" i="28"/>
  <c r="N35" i="38"/>
  <c r="N35" i="16"/>
  <c r="N35" i="44"/>
  <c r="N35" i="35"/>
  <c r="N35" i="39"/>
  <c r="N35" i="8"/>
  <c r="N35" i="22"/>
  <c r="N35" i="25"/>
  <c r="N35" i="36"/>
  <c r="N35" i="43"/>
  <c r="N35" i="20"/>
  <c r="N35" i="15"/>
  <c r="N35" i="30"/>
  <c r="N35" i="24"/>
  <c r="N35" i="27"/>
  <c r="N35" i="14"/>
  <c r="N35" i="41"/>
  <c r="N35" i="34"/>
  <c r="N35" i="17"/>
  <c r="N35" i="23"/>
  <c r="N34" i="49"/>
  <c r="N34" i="19"/>
  <c r="N34" i="36"/>
  <c r="N34" i="17"/>
  <c r="N34" i="34"/>
  <c r="N34" i="8"/>
  <c r="N34" i="27"/>
  <c r="N34" i="16"/>
  <c r="N34" i="42"/>
  <c r="N34" i="18"/>
  <c r="N34" i="39"/>
  <c r="N34" i="26"/>
  <c r="N34" i="52"/>
  <c r="N34" i="24"/>
  <c r="N34" i="25"/>
  <c r="N34" i="32"/>
  <c r="N34" i="33"/>
  <c r="N34" i="15"/>
  <c r="N34" i="13"/>
  <c r="N34" i="50"/>
  <c r="N34" i="37"/>
  <c r="N34" i="35"/>
  <c r="N34" i="44"/>
  <c r="N34" i="30"/>
  <c r="N34" i="31"/>
  <c r="N34" i="20"/>
  <c r="N34" i="21"/>
  <c r="N34" i="48"/>
  <c r="N34" i="23"/>
  <c r="N34" i="14"/>
  <c r="N34" i="43"/>
  <c r="N34" i="40"/>
  <c r="N34" i="38"/>
  <c r="N34" i="29"/>
  <c r="N30" i="48"/>
  <c r="N30" i="52"/>
  <c r="N30" i="49"/>
  <c r="N30" i="17"/>
  <c r="N30" i="16"/>
  <c r="N30" i="37"/>
  <c r="N30" i="18"/>
  <c r="N30" i="35"/>
  <c r="N30" i="38"/>
  <c r="N30" i="43"/>
  <c r="N30" i="50"/>
  <c r="N30" i="29"/>
  <c r="N30" i="25"/>
  <c r="N30" i="26"/>
  <c r="N30" i="40"/>
  <c r="N30" i="22"/>
  <c r="N30" i="21"/>
  <c r="N30" i="28"/>
  <c r="N30" i="41"/>
  <c r="N30" i="31"/>
  <c r="N30" i="36"/>
  <c r="N30" i="32"/>
  <c r="N30" i="27"/>
  <c r="N30" i="8"/>
  <c r="N30" i="51"/>
  <c r="N30" i="24"/>
  <c r="N30" i="39"/>
  <c r="N30" i="44"/>
  <c r="N30" i="34"/>
  <c r="N30" i="13"/>
  <c r="N28" i="50"/>
  <c r="N28" i="19"/>
  <c r="N28" i="23"/>
  <c r="N28" i="36"/>
  <c r="N28" i="14"/>
  <c r="N28" i="39"/>
  <c r="N28" i="38"/>
  <c r="N28" i="48"/>
  <c r="N28" i="33"/>
  <c r="N28" i="15"/>
  <c r="N28" i="22"/>
  <c r="N28" i="20"/>
  <c r="N28" i="28"/>
  <c r="N28" i="30"/>
  <c r="N28" i="17"/>
  <c r="N28" i="25"/>
  <c r="N28" i="27"/>
  <c r="N28" i="18"/>
  <c r="N28" i="34"/>
  <c r="N28" i="26"/>
  <c r="N28" i="40"/>
  <c r="N28" i="8"/>
  <c r="N28" i="21"/>
  <c r="N28" i="42"/>
  <c r="N28" i="29"/>
  <c r="N28" i="32"/>
  <c r="N28" i="51"/>
  <c r="N28" i="41"/>
  <c r="N28" i="49"/>
  <c r="N26" i="50"/>
  <c r="N26" i="52"/>
  <c r="N26" i="20"/>
  <c r="N26" i="29"/>
  <c r="N26" i="38"/>
  <c r="N26" i="12"/>
  <c r="N26" i="21"/>
  <c r="N26" i="28"/>
  <c r="N26" i="36"/>
  <c r="N26" i="43"/>
  <c r="N26" i="49"/>
  <c r="N26" i="14"/>
  <c r="N26" i="25"/>
  <c r="N26" i="35"/>
  <c r="N26" i="16"/>
  <c r="N26" i="24"/>
  <c r="N26" i="34"/>
  <c r="N26" i="13"/>
  <c r="N26" i="17"/>
  <c r="N26" i="31"/>
  <c r="N26" i="41"/>
  <c r="N26" i="19"/>
  <c r="N26" i="30"/>
  <c r="N26" i="39"/>
  <c r="N26" i="48"/>
  <c r="N26" i="23"/>
  <c r="N26" i="44"/>
  <c r="N26" i="33"/>
  <c r="N26" i="8"/>
  <c r="N26" i="27"/>
  <c r="N26" i="18"/>
  <c r="N26" i="37"/>
  <c r="N26" i="51"/>
  <c r="N26" i="22"/>
  <c r="N26" i="32"/>
  <c r="N26" i="42"/>
  <c r="N26" i="40"/>
  <c r="N26" i="26"/>
  <c r="N24" i="13"/>
  <c r="N24" i="51"/>
  <c r="N24" i="16"/>
  <c r="N24" i="20"/>
  <c r="N24" i="30"/>
  <c r="N24" i="39"/>
  <c r="N24" i="23"/>
  <c r="N24" i="52"/>
  <c r="N24" i="37"/>
  <c r="N24" i="49"/>
  <c r="N24" i="26"/>
  <c r="N24" i="14"/>
  <c r="N24" i="35"/>
  <c r="N24" i="8"/>
  <c r="N24" i="31"/>
  <c r="N24" i="15"/>
  <c r="N24" i="29"/>
  <c r="N24" i="34"/>
  <c r="N24" i="42"/>
  <c r="N24" i="25"/>
  <c r="N24" i="36"/>
  <c r="N24" i="50"/>
  <c r="N24" i="38"/>
  <c r="N24" i="43"/>
  <c r="X20" i="39"/>
  <c r="X20" i="32"/>
  <c r="X20" i="26"/>
  <c r="X20" i="22"/>
  <c r="X20" i="15"/>
  <c r="V19" i="24"/>
  <c r="V19" i="13"/>
  <c r="V19" i="35"/>
  <c r="V19" i="39"/>
  <c r="V19" i="38"/>
  <c r="V19" i="40"/>
  <c r="V19" i="23"/>
  <c r="V19" i="21"/>
  <c r="V19" i="22"/>
  <c r="V19" i="30"/>
  <c r="V19" i="50"/>
  <c r="V19" i="29"/>
  <c r="V19" i="43"/>
  <c r="V19" i="14"/>
  <c r="V19" i="34"/>
  <c r="V19" i="52"/>
  <c r="V19" i="28"/>
  <c r="V19" i="25"/>
  <c r="V19" i="19"/>
  <c r="V19" i="36"/>
  <c r="V19" i="32"/>
  <c r="V19" i="8"/>
  <c r="V19" i="31"/>
  <c r="V19" i="42"/>
  <c r="V19" i="48"/>
  <c r="X5" i="14"/>
  <c r="X5" i="40"/>
  <c r="X5" i="50"/>
  <c r="X5" i="18"/>
  <c r="X5" i="16"/>
  <c r="X5" i="31"/>
  <c r="X5" i="43"/>
  <c r="X5" i="34"/>
  <c r="X5" i="26"/>
  <c r="X5" i="13"/>
  <c r="X5" i="27"/>
  <c r="X5" i="37"/>
  <c r="X5" i="29"/>
  <c r="X5" i="35"/>
  <c r="X5" i="32"/>
  <c r="X5" i="51"/>
  <c r="X5" i="52"/>
  <c r="X5" i="30"/>
  <c r="X5" i="33"/>
  <c r="X5" i="15"/>
  <c r="V9" i="29"/>
  <c r="V33" i="40"/>
  <c r="V36" i="28"/>
  <c r="V36" i="37"/>
  <c r="V36" i="15"/>
  <c r="V36" i="52"/>
  <c r="V36" i="41"/>
  <c r="V36" i="49"/>
  <c r="V36" i="44"/>
  <c r="V36" i="13"/>
  <c r="V36" i="17"/>
  <c r="V36" i="51"/>
  <c r="V36" i="29"/>
  <c r="V36" i="50"/>
  <c r="V36" i="31"/>
  <c r="V36" i="8"/>
  <c r="V36" i="36"/>
  <c r="V36" i="39"/>
  <c r="V36" i="12"/>
  <c r="X18" i="33"/>
  <c r="X18" i="19"/>
  <c r="X18" i="29"/>
  <c r="X18" i="40"/>
  <c r="X18" i="8"/>
  <c r="X18" i="16"/>
  <c r="X18" i="17"/>
  <c r="X18" i="34"/>
  <c r="X18" i="13"/>
  <c r="X18" i="15"/>
  <c r="X18" i="49"/>
  <c r="X18" i="51"/>
  <c r="X18" i="39"/>
  <c r="X18" i="23"/>
  <c r="X18" i="31"/>
  <c r="V7" i="18"/>
  <c r="V7" i="19"/>
  <c r="V7" i="30"/>
  <c r="V7" i="31"/>
  <c r="V7" i="51"/>
  <c r="V7" i="17"/>
  <c r="V7" i="29"/>
  <c r="V7" i="20"/>
  <c r="V7" i="8"/>
  <c r="V7" i="40"/>
  <c r="V7" i="35"/>
  <c r="V7" i="42"/>
  <c r="V7" i="26"/>
  <c r="V7" i="50"/>
  <c r="X38" i="8"/>
  <c r="X38" i="49"/>
  <c r="X38" i="39"/>
  <c r="X38" i="50"/>
  <c r="X38" i="15"/>
  <c r="X38" i="23"/>
  <c r="X38" i="26"/>
  <c r="X38" i="32"/>
  <c r="X38" i="37"/>
  <c r="X38" i="43"/>
  <c r="X38" i="13"/>
  <c r="X38" i="18"/>
  <c r="X38" i="30"/>
  <c r="X38" i="19"/>
  <c r="X38" i="27"/>
  <c r="X38" i="29"/>
  <c r="X38" i="38"/>
  <c r="P28" i="49"/>
  <c r="P28" i="48"/>
  <c r="F28" i="13"/>
  <c r="G28" i="13" s="1"/>
  <c r="P28" i="22"/>
  <c r="F28" i="25"/>
  <c r="F28" i="37"/>
  <c r="F28" i="38"/>
  <c r="P28" i="18"/>
  <c r="P8" i="37"/>
  <c r="F8" i="20"/>
  <c r="F8" i="8"/>
  <c r="G8" i="8" s="1"/>
  <c r="X43" i="43"/>
  <c r="X43" i="27"/>
  <c r="X43" i="12"/>
  <c r="X43" i="34"/>
  <c r="X43" i="21"/>
  <c r="X39" i="42"/>
  <c r="X39" i="28"/>
  <c r="X39" i="31"/>
  <c r="X37" i="38"/>
  <c r="X27" i="14"/>
  <c r="X27" i="29"/>
  <c r="X27" i="17"/>
  <c r="X27" i="37"/>
  <c r="X27" i="20"/>
  <c r="X27" i="52"/>
  <c r="X23" i="49"/>
  <c r="X23" i="39"/>
  <c r="X23" i="48"/>
  <c r="X23" i="29"/>
  <c r="X23" i="13"/>
  <c r="X11" i="19"/>
  <c r="X11" i="18"/>
  <c r="X11" i="23"/>
  <c r="X11" i="25"/>
  <c r="X11" i="42"/>
  <c r="X11" i="34"/>
  <c r="N42" i="22"/>
  <c r="N42" i="21"/>
  <c r="N42" i="24"/>
  <c r="N42" i="17"/>
  <c r="N42" i="48"/>
  <c r="N42" i="49"/>
  <c r="N42" i="38"/>
  <c r="N42" i="37"/>
  <c r="V6" i="37"/>
  <c r="V6" i="39"/>
  <c r="V6" i="34"/>
  <c r="V6" i="25"/>
  <c r="V6" i="44"/>
  <c r="V6" i="28"/>
  <c r="V6" i="13"/>
  <c r="V6" i="48"/>
  <c r="V6" i="19"/>
  <c r="V30" i="37"/>
  <c r="V37" i="27"/>
  <c r="V37" i="18"/>
  <c r="V37" i="13"/>
  <c r="V37" i="39"/>
  <c r="V37" i="23"/>
  <c r="V37" i="33"/>
  <c r="V37" i="35"/>
  <c r="V37" i="50"/>
  <c r="V37" i="16"/>
  <c r="V37" i="29"/>
  <c r="V37" i="31"/>
  <c r="V37" i="19"/>
  <c r="V37" i="26"/>
  <c r="V37" i="41"/>
  <c r="V37" i="44"/>
  <c r="V37" i="38"/>
  <c r="V37" i="49"/>
  <c r="V37" i="20"/>
  <c r="V37" i="15"/>
  <c r="V36" i="16"/>
  <c r="V10" i="17"/>
  <c r="V10" i="21"/>
  <c r="F28" i="43"/>
  <c r="P10" i="19"/>
  <c r="P10" i="41"/>
  <c r="F10" i="29"/>
  <c r="F10" i="32"/>
  <c r="X24" i="38"/>
  <c r="E7" i="36"/>
  <c r="F27" i="50"/>
  <c r="P27" i="52"/>
  <c r="P27" i="50"/>
  <c r="F27" i="52"/>
  <c r="G27" i="52" s="1"/>
  <c r="AI42" i="4"/>
  <c r="G42" i="4" s="1"/>
  <c r="J39" i="31" s="1"/>
  <c r="AH42" i="4"/>
  <c r="F42" i="4" s="1"/>
  <c r="T39" i="35" s="1"/>
  <c r="AH14" i="4"/>
  <c r="F14" i="4" s="1"/>
  <c r="T11" i="19" s="1"/>
  <c r="AH40" i="4"/>
  <c r="F40" i="4" s="1"/>
  <c r="T37" i="40" s="1"/>
  <c r="AH9" i="4"/>
  <c r="F9" i="4" s="1"/>
  <c r="E26" i="36"/>
  <c r="E41" i="36"/>
  <c r="E19" i="36"/>
  <c r="E34" i="36"/>
  <c r="E39" i="36"/>
  <c r="E33" i="36"/>
  <c r="G33" i="36" s="1"/>
  <c r="E11" i="36"/>
  <c r="E21" i="36"/>
  <c r="E38" i="36"/>
  <c r="E14" i="36"/>
  <c r="E21" i="31"/>
  <c r="E6" i="28"/>
  <c r="E38" i="28"/>
  <c r="E26" i="28"/>
  <c r="E33" i="14"/>
  <c r="G33" i="14" s="1"/>
  <c r="N36" i="52"/>
  <c r="N36" i="48"/>
  <c r="N36" i="50"/>
  <c r="E5" i="50"/>
  <c r="E7" i="50"/>
  <c r="E11" i="50"/>
  <c r="E13" i="50"/>
  <c r="E15" i="50"/>
  <c r="E19" i="50"/>
  <c r="E21" i="50"/>
  <c r="E23" i="50"/>
  <c r="E27" i="50"/>
  <c r="E29" i="50"/>
  <c r="E31" i="50"/>
  <c r="E35" i="50"/>
  <c r="E37" i="50"/>
  <c r="E39" i="50"/>
  <c r="E43" i="50"/>
  <c r="E6" i="50"/>
  <c r="E8" i="50"/>
  <c r="E10" i="50"/>
  <c r="E12" i="50"/>
  <c r="E14" i="50"/>
  <c r="E16" i="50"/>
  <c r="E18" i="50"/>
  <c r="E20" i="50"/>
  <c r="E22" i="50"/>
  <c r="E24" i="50"/>
  <c r="E26" i="50"/>
  <c r="E28" i="50"/>
  <c r="E30" i="50"/>
  <c r="E32" i="50"/>
  <c r="E34" i="50"/>
  <c r="E36" i="50"/>
  <c r="E38" i="50"/>
  <c r="E40" i="50"/>
  <c r="G40" i="50" s="1"/>
  <c r="E42" i="50"/>
  <c r="P12" i="50"/>
  <c r="P12" i="52"/>
  <c r="F12" i="48"/>
  <c r="F12" i="50"/>
  <c r="F12" i="49"/>
  <c r="P12" i="51"/>
  <c r="P25" i="49"/>
  <c r="P25" i="48"/>
  <c r="P25" i="14"/>
  <c r="E19" i="43"/>
  <c r="E15" i="43"/>
  <c r="E24" i="43"/>
  <c r="E27" i="43"/>
  <c r="E33" i="43"/>
  <c r="G33" i="43" s="1"/>
  <c r="E38" i="43"/>
  <c r="E34" i="43"/>
  <c r="E37" i="43"/>
  <c r="E39" i="43"/>
  <c r="E23" i="43"/>
  <c r="E26" i="43"/>
  <c r="E10" i="43"/>
  <c r="E35" i="43"/>
  <c r="E17" i="43"/>
  <c r="E9" i="38"/>
  <c r="E13" i="38"/>
  <c r="G13" i="38" s="1"/>
  <c r="E16" i="38"/>
  <c r="E34" i="38"/>
  <c r="E37" i="38"/>
  <c r="E18" i="38"/>
  <c r="E11" i="34"/>
  <c r="E20" i="29"/>
  <c r="E24" i="29"/>
  <c r="E33" i="18"/>
  <c r="G33" i="18" s="1"/>
  <c r="E25" i="18"/>
  <c r="E7" i="18"/>
  <c r="E24" i="12"/>
  <c r="E27" i="12"/>
  <c r="E34" i="12"/>
  <c r="E37" i="12"/>
  <c r="E26" i="12"/>
  <c r="N20" i="41"/>
  <c r="N20" i="13"/>
  <c r="N18" i="50"/>
  <c r="N18" i="48"/>
  <c r="N16" i="50"/>
  <c r="N16" i="8"/>
  <c r="N16" i="51"/>
  <c r="J12" i="46"/>
  <c r="V18" i="13"/>
  <c r="V18" i="43"/>
  <c r="V18" i="51"/>
  <c r="V26" i="48"/>
  <c r="V26" i="52"/>
  <c r="V26" i="19"/>
  <c r="V26" i="26"/>
  <c r="V26" i="34"/>
  <c r="V26" i="42"/>
  <c r="V26" i="15"/>
  <c r="V26" i="25"/>
  <c r="V26" i="32"/>
  <c r="V26" i="41"/>
  <c r="V26" i="50"/>
  <c r="V26" i="16"/>
  <c r="V26" i="24"/>
  <c r="V26" i="36"/>
  <c r="V26" i="8"/>
  <c r="V26" i="23"/>
  <c r="V26" i="35"/>
  <c r="V26" i="13"/>
  <c r="X34" i="18"/>
  <c r="X34" i="26"/>
  <c r="X34" i="35"/>
  <c r="X34" i="40"/>
  <c r="X34" i="51"/>
  <c r="X34" i="17"/>
  <c r="X34" i="27"/>
  <c r="X34" i="34"/>
  <c r="X34" i="12"/>
  <c r="X34" i="24"/>
  <c r="X34" i="37"/>
  <c r="X34" i="50"/>
  <c r="X12" i="20"/>
  <c r="X12" i="27"/>
  <c r="X12" i="30"/>
  <c r="X12" i="28"/>
  <c r="X12" i="38"/>
  <c r="X12" i="22"/>
  <c r="X12" i="37"/>
  <c r="X12" i="48"/>
  <c r="X12" i="52"/>
  <c r="F40" i="30"/>
  <c r="G40" i="30" s="1"/>
  <c r="P40" i="52"/>
  <c r="P11" i="49"/>
  <c r="F5" i="18"/>
  <c r="P5" i="19"/>
  <c r="E20" i="35"/>
  <c r="E27" i="35"/>
  <c r="G27" i="35" s="1"/>
  <c r="E12" i="25"/>
  <c r="G12" i="25" s="1"/>
  <c r="E33" i="25"/>
  <c r="G33" i="25" s="1"/>
  <c r="E25" i="25"/>
  <c r="E13" i="25"/>
  <c r="E37" i="25"/>
  <c r="E32" i="25"/>
  <c r="E23" i="25"/>
  <c r="E7" i="25"/>
  <c r="E10" i="25"/>
  <c r="E24" i="20"/>
  <c r="E29" i="16"/>
  <c r="E17" i="16"/>
  <c r="E18" i="16"/>
  <c r="E25" i="16"/>
  <c r="E6" i="16"/>
  <c r="E14" i="16"/>
  <c r="N8" i="51"/>
  <c r="N8" i="13"/>
  <c r="N8" i="50"/>
  <c r="E9" i="40"/>
  <c r="J42" i="30"/>
  <c r="J42" i="8"/>
  <c r="E10" i="49"/>
  <c r="E18" i="49"/>
  <c r="E26" i="49"/>
  <c r="E34" i="49"/>
  <c r="E42" i="49"/>
  <c r="E8" i="49"/>
  <c r="E20" i="49"/>
  <c r="E30" i="49"/>
  <c r="E40" i="49"/>
  <c r="E31" i="49"/>
  <c r="E32" i="49"/>
  <c r="E16" i="49"/>
  <c r="E39" i="48"/>
  <c r="E23" i="48"/>
  <c r="AI25" i="4"/>
  <c r="G25" i="4" s="1"/>
  <c r="AI17" i="4"/>
  <c r="G17" i="4" s="1"/>
  <c r="AI37" i="4"/>
  <c r="G37" i="4" s="1"/>
  <c r="J31" i="20"/>
  <c r="AI29" i="4"/>
  <c r="G29" i="4" s="1"/>
  <c r="J26" i="33" s="1"/>
  <c r="AH16" i="4"/>
  <c r="F16" i="4" s="1"/>
  <c r="AI21" i="4"/>
  <c r="G21" i="4" s="1"/>
  <c r="AI44" i="4"/>
  <c r="G44" i="4" s="1"/>
  <c r="J41" i="34" s="1"/>
  <c r="AI27" i="4"/>
  <c r="G27" i="4" s="1"/>
  <c r="AI13" i="4"/>
  <c r="G13" i="4" s="1"/>
  <c r="J10" i="21" s="1"/>
  <c r="AH38" i="4"/>
  <c r="F38" i="4" s="1"/>
  <c r="T37" i="12"/>
  <c r="T37" i="50"/>
  <c r="AI46" i="4"/>
  <c r="G46" i="4" s="1"/>
  <c r="J43" i="19" s="1"/>
  <c r="AH46" i="4"/>
  <c r="F46" i="4" s="1"/>
  <c r="J37" i="41"/>
  <c r="J37" i="33"/>
  <c r="J37" i="24"/>
  <c r="T11" i="14"/>
  <c r="J41" i="31"/>
  <c r="J41" i="41"/>
  <c r="J41" i="44"/>
  <c r="J41" i="49"/>
  <c r="T39" i="39"/>
  <c r="J24" i="25"/>
  <c r="J24" i="20"/>
  <c r="J24" i="51"/>
  <c r="J24" i="28"/>
  <c r="J24" i="17"/>
  <c r="J24" i="36"/>
  <c r="J24" i="34"/>
  <c r="J24" i="49"/>
  <c r="J24" i="22"/>
  <c r="J39" i="12"/>
  <c r="T28" i="40"/>
  <c r="T28" i="38"/>
  <c r="T28" i="23"/>
  <c r="T28" i="34"/>
  <c r="T28" i="19"/>
  <c r="T43" i="30"/>
  <c r="T43" i="17"/>
  <c r="T43" i="13"/>
  <c r="T43" i="38"/>
  <c r="T43" i="31"/>
  <c r="T43" i="34"/>
  <c r="T43" i="21"/>
  <c r="T43" i="16"/>
  <c r="T43" i="43"/>
  <c r="T43" i="27"/>
  <c r="T43" i="24"/>
  <c r="T43" i="36"/>
  <c r="T43" i="33"/>
  <c r="T43" i="40"/>
  <c r="T43" i="15"/>
  <c r="T43" i="50"/>
  <c r="T43" i="42"/>
  <c r="T43" i="37"/>
  <c r="T43" i="48"/>
  <c r="T43" i="19"/>
  <c r="T43" i="35"/>
  <c r="T43" i="14"/>
  <c r="T43" i="22"/>
  <c r="T43" i="20"/>
  <c r="T43" i="39"/>
  <c r="T43" i="25"/>
  <c r="T43" i="52"/>
  <c r="T43" i="12"/>
  <c r="T43" i="32"/>
  <c r="T43" i="41"/>
  <c r="T43" i="29"/>
  <c r="T43" i="26"/>
  <c r="T43" i="28"/>
  <c r="T43" i="23"/>
  <c r="T43" i="8"/>
  <c r="T43" i="49"/>
  <c r="T43" i="18"/>
  <c r="J43" i="30"/>
  <c r="J43" i="15"/>
  <c r="J43" i="29"/>
  <c r="J43" i="36"/>
  <c r="J43" i="12"/>
  <c r="J43" i="16"/>
  <c r="T16" i="39"/>
  <c r="T16" i="16"/>
  <c r="T16" i="19"/>
  <c r="T16" i="21"/>
  <c r="T16" i="36"/>
  <c r="T16" i="42"/>
  <c r="T16" i="26"/>
  <c r="T16" i="8"/>
  <c r="T16" i="29"/>
  <c r="T16" i="33"/>
  <c r="T24" i="8"/>
  <c r="T24" i="14"/>
  <c r="T24" i="44"/>
  <c r="T24" i="35"/>
  <c r="T24" i="41"/>
  <c r="T24" i="16"/>
  <c r="T24" i="38"/>
  <c r="T24" i="17"/>
  <c r="T24" i="15"/>
  <c r="T24" i="27"/>
  <c r="J26" i="31"/>
  <c r="J26" i="43"/>
  <c r="J26" i="14"/>
  <c r="J26" i="18"/>
  <c r="J26" i="29"/>
  <c r="J26" i="51"/>
  <c r="J26" i="19"/>
  <c r="J26" i="8"/>
  <c r="J26" i="48"/>
  <c r="J26" i="40"/>
  <c r="J26" i="24"/>
  <c r="J26" i="27"/>
  <c r="J26" i="36"/>
  <c r="J26" i="16"/>
  <c r="J26" i="39"/>
  <c r="J26" i="12"/>
  <c r="J26" i="32"/>
  <c r="T20" i="43"/>
  <c r="T6" i="44"/>
  <c r="T6" i="50"/>
  <c r="T6" i="25"/>
  <c r="T6" i="52"/>
  <c r="T6" i="36"/>
  <c r="T6" i="51"/>
  <c r="T6" i="32"/>
  <c r="T6" i="40"/>
  <c r="T6" i="27"/>
  <c r="T6" i="43"/>
  <c r="T6" i="24"/>
  <c r="T6" i="38"/>
  <c r="T6" i="23"/>
  <c r="T6" i="16"/>
  <c r="T6" i="12"/>
  <c r="T6" i="31"/>
  <c r="T6" i="22"/>
  <c r="T6" i="29"/>
  <c r="T6" i="20"/>
  <c r="T6" i="19"/>
  <c r="T6" i="39"/>
  <c r="T6" i="33"/>
  <c r="T6" i="42"/>
  <c r="T6" i="18"/>
  <c r="T6" i="34"/>
  <c r="T6" i="37"/>
  <c r="T6" i="28"/>
  <c r="T6" i="49"/>
  <c r="T6" i="13"/>
  <c r="T6" i="17"/>
  <c r="T6" i="8"/>
  <c r="T6" i="26"/>
  <c r="T6" i="41"/>
  <c r="T6" i="30"/>
  <c r="T6" i="48"/>
  <c r="T6" i="21"/>
  <c r="T6" i="35"/>
  <c r="J14" i="51"/>
  <c r="J14" i="38"/>
  <c r="J14" i="24"/>
  <c r="J14" i="12"/>
  <c r="J14" i="35"/>
  <c r="J14" i="16"/>
  <c r="J14" i="22"/>
  <c r="J14" i="32"/>
  <c r="J14" i="33"/>
  <c r="J7" i="42" l="1"/>
  <c r="J7" i="13"/>
  <c r="J7" i="12"/>
  <c r="V39" i="23"/>
  <c r="V39" i="32"/>
  <c r="V39" i="17"/>
  <c r="V39" i="13"/>
  <c r="V39" i="38"/>
  <c r="V39" i="15"/>
  <c r="V39" i="43"/>
  <c r="V39" i="24"/>
  <c r="V39" i="28"/>
  <c r="V39" i="34"/>
  <c r="V39" i="22"/>
  <c r="V39" i="27"/>
  <c r="V39" i="20"/>
  <c r="V39" i="36"/>
  <c r="V39" i="42"/>
  <c r="V39" i="25"/>
  <c r="V39" i="44"/>
  <c r="V39" i="33"/>
  <c r="V39" i="50"/>
  <c r="V39" i="35"/>
  <c r="V39" i="30"/>
  <c r="V39" i="12"/>
  <c r="V39" i="39"/>
  <c r="V39" i="51"/>
  <c r="V39" i="29"/>
  <c r="V39" i="37"/>
  <c r="V39" i="49"/>
  <c r="V39" i="19"/>
  <c r="V39" i="52"/>
  <c r="V39" i="40"/>
  <c r="V39" i="16"/>
  <c r="V39" i="48"/>
  <c r="V39" i="31"/>
  <c r="V39" i="8"/>
  <c r="V23" i="13"/>
  <c r="V23" i="18"/>
  <c r="V23" i="39"/>
  <c r="V23" i="19"/>
  <c r="V23" i="29"/>
  <c r="V23" i="27"/>
  <c r="V23" i="49"/>
  <c r="V23" i="31"/>
  <c r="V23" i="17"/>
  <c r="V23" i="8"/>
  <c r="V23" i="38"/>
  <c r="V23" i="24"/>
  <c r="V23" i="44"/>
  <c r="V23" i="30"/>
  <c r="V23" i="35"/>
  <c r="V23" i="23"/>
  <c r="V10" i="20"/>
  <c r="V10" i="15"/>
  <c r="V30" i="42"/>
  <c r="X25" i="8"/>
  <c r="V30" i="39"/>
  <c r="V10" i="24"/>
  <c r="V10" i="18"/>
  <c r="X40" i="51"/>
  <c r="V10" i="25"/>
  <c r="V10" i="35"/>
  <c r="V30" i="25"/>
  <c r="V30" i="51"/>
  <c r="V30" i="24"/>
  <c r="V10" i="36"/>
  <c r="V10" i="23"/>
  <c r="V10" i="51"/>
  <c r="X40" i="28"/>
  <c r="X40" i="29"/>
  <c r="V29" i="37"/>
  <c r="V10" i="13"/>
  <c r="V10" i="8"/>
  <c r="V10" i="41"/>
  <c r="V30" i="12"/>
  <c r="X13" i="13"/>
  <c r="V30" i="32"/>
  <c r="V30" i="49"/>
  <c r="V10" i="39"/>
  <c r="V10" i="32"/>
  <c r="V10" i="28"/>
  <c r="X40" i="48"/>
  <c r="X40" i="19"/>
  <c r="V10" i="31"/>
  <c r="V10" i="52"/>
  <c r="V10" i="14"/>
  <c r="V30" i="28"/>
  <c r="X9" i="36"/>
  <c r="V30" i="26"/>
  <c r="V30" i="8"/>
  <c r="V10" i="50"/>
  <c r="V10" i="29"/>
  <c r="X40" i="17"/>
  <c r="X40" i="18"/>
  <c r="V30" i="30"/>
  <c r="V10" i="27"/>
  <c r="V10" i="19"/>
  <c r="V10" i="49"/>
  <c r="V30" i="50"/>
  <c r="V30" i="29"/>
  <c r="V10" i="44"/>
  <c r="V10" i="40"/>
  <c r="X40" i="20"/>
  <c r="X40" i="12"/>
  <c r="V10" i="26"/>
  <c r="V10" i="34"/>
  <c r="V30" i="22"/>
  <c r="V10" i="33"/>
  <c r="V10" i="43"/>
  <c r="X40" i="52"/>
  <c r="V29" i="31"/>
  <c r="V10" i="12"/>
  <c r="V10" i="42"/>
  <c r="V30" i="38"/>
  <c r="V30" i="41"/>
  <c r="V10" i="16"/>
  <c r="V10" i="37"/>
  <c r="X40" i="24"/>
  <c r="G40" i="18"/>
  <c r="G27" i="40"/>
  <c r="G13" i="37"/>
  <c r="G40" i="25"/>
  <c r="G33" i="33"/>
  <c r="G13" i="41"/>
  <c r="G36" i="19"/>
  <c r="E26" i="42"/>
  <c r="E27" i="34"/>
  <c r="G27" i="42"/>
  <c r="G27" i="34"/>
  <c r="G10" i="52"/>
  <c r="G29" i="30"/>
  <c r="G27" i="33"/>
  <c r="J37" i="50"/>
  <c r="J37" i="21"/>
  <c r="J37" i="34"/>
  <c r="V29" i="43"/>
  <c r="V29" i="14"/>
  <c r="F5" i="50"/>
  <c r="F5" i="26"/>
  <c r="X24" i="20"/>
  <c r="P10" i="13"/>
  <c r="P10" i="23"/>
  <c r="P10" i="40"/>
  <c r="X9" i="44"/>
  <c r="X13" i="38"/>
  <c r="X25" i="30"/>
  <c r="X37" i="32"/>
  <c r="F15" i="40"/>
  <c r="F10" i="48"/>
  <c r="F10" i="30"/>
  <c r="F10" i="40"/>
  <c r="F10" i="15"/>
  <c r="G10" i="15" s="1"/>
  <c r="P5" i="44"/>
  <c r="F5" i="39"/>
  <c r="F5" i="36"/>
  <c r="V14" i="12"/>
  <c r="X29" i="23"/>
  <c r="V29" i="20"/>
  <c r="AN15" i="4"/>
  <c r="H15" i="4" s="1"/>
  <c r="T8" i="19"/>
  <c r="J37" i="44"/>
  <c r="J37" i="27"/>
  <c r="J37" i="26"/>
  <c r="V29" i="36"/>
  <c r="V29" i="49"/>
  <c r="P5" i="49"/>
  <c r="P5" i="17"/>
  <c r="X24" i="30"/>
  <c r="F10" i="36"/>
  <c r="P10" i="12"/>
  <c r="F10" i="27"/>
  <c r="X25" i="22"/>
  <c r="X33" i="44"/>
  <c r="P15" i="39"/>
  <c r="F10" i="31"/>
  <c r="F10" i="34"/>
  <c r="F5" i="43"/>
  <c r="P5" i="40"/>
  <c r="P5" i="36"/>
  <c r="F5" i="33"/>
  <c r="X41" i="27"/>
  <c r="V14" i="14"/>
  <c r="X29" i="24"/>
  <c r="F5" i="40"/>
  <c r="V29" i="51"/>
  <c r="T8" i="16"/>
  <c r="J37" i="25"/>
  <c r="J37" i="39"/>
  <c r="V29" i="27"/>
  <c r="P5" i="23"/>
  <c r="P5" i="25"/>
  <c r="P5" i="51"/>
  <c r="P5" i="15"/>
  <c r="X24" i="52"/>
  <c r="F10" i="33"/>
  <c r="P10" i="34"/>
  <c r="P10" i="25"/>
  <c r="X25" i="15"/>
  <c r="X33" i="48"/>
  <c r="F15" i="13"/>
  <c r="P10" i="52"/>
  <c r="F10" i="26"/>
  <c r="G10" i="26" s="1"/>
  <c r="F10" i="35"/>
  <c r="F5" i="41"/>
  <c r="F5" i="37"/>
  <c r="P5" i="33"/>
  <c r="P5" i="31"/>
  <c r="X41" i="40"/>
  <c r="X29" i="28"/>
  <c r="P5" i="42"/>
  <c r="F10" i="42"/>
  <c r="G10" i="42" s="1"/>
  <c r="G10" i="49"/>
  <c r="T8" i="44"/>
  <c r="J39" i="33"/>
  <c r="J37" i="35"/>
  <c r="J37" i="23"/>
  <c r="V29" i="23"/>
  <c r="F5" i="15"/>
  <c r="G5" i="15" s="1"/>
  <c r="F5" i="19"/>
  <c r="G5" i="19" s="1"/>
  <c r="P5" i="50"/>
  <c r="F5" i="16"/>
  <c r="X24" i="41"/>
  <c r="F10" i="28"/>
  <c r="G10" i="28" s="1"/>
  <c r="F10" i="50"/>
  <c r="G10" i="50" s="1"/>
  <c r="P10" i="17"/>
  <c r="X9" i="22"/>
  <c r="X33" i="23"/>
  <c r="P15" i="18"/>
  <c r="P10" i="49"/>
  <c r="F15" i="41"/>
  <c r="F10" i="23"/>
  <c r="P10" i="28"/>
  <c r="P5" i="37"/>
  <c r="P5" i="34"/>
  <c r="F5" i="30"/>
  <c r="F5" i="28"/>
  <c r="V14" i="44"/>
  <c r="X21" i="31"/>
  <c r="X33" i="43"/>
  <c r="F10" i="16"/>
  <c r="P10" i="38"/>
  <c r="X24" i="48"/>
  <c r="V29" i="42"/>
  <c r="T8" i="17"/>
  <c r="J39" i="30"/>
  <c r="J37" i="16"/>
  <c r="J37" i="36"/>
  <c r="V29" i="17"/>
  <c r="P5" i="20"/>
  <c r="F5" i="27"/>
  <c r="P5" i="48"/>
  <c r="F5" i="14"/>
  <c r="X24" i="34"/>
  <c r="F10" i="22"/>
  <c r="G10" i="22" s="1"/>
  <c r="P10" i="37"/>
  <c r="F10" i="38"/>
  <c r="X9" i="16"/>
  <c r="X37" i="18"/>
  <c r="F15" i="25"/>
  <c r="P10" i="48"/>
  <c r="F10" i="18"/>
  <c r="G10" i="18" s="1"/>
  <c r="P10" i="29"/>
  <c r="F5" i="34"/>
  <c r="P5" i="30"/>
  <c r="P5" i="29"/>
  <c r="V14" i="32"/>
  <c r="X21" i="13"/>
  <c r="P10" i="24"/>
  <c r="P10" i="20"/>
  <c r="X24" i="44"/>
  <c r="V29" i="28"/>
  <c r="T8" i="51"/>
  <c r="J39" i="22"/>
  <c r="J37" i="37"/>
  <c r="J37" i="40"/>
  <c r="V29" i="40"/>
  <c r="F5" i="24"/>
  <c r="P5" i="18"/>
  <c r="G27" i="12"/>
  <c r="F5" i="12"/>
  <c r="G5" i="12" s="1"/>
  <c r="X24" i="35"/>
  <c r="X24" i="19"/>
  <c r="F10" i="13"/>
  <c r="F10" i="25"/>
  <c r="G10" i="25" s="1"/>
  <c r="P10" i="36"/>
  <c r="X9" i="40"/>
  <c r="X37" i="43"/>
  <c r="F15" i="38"/>
  <c r="G15" i="38" s="1"/>
  <c r="P10" i="51"/>
  <c r="P10" i="44"/>
  <c r="P10" i="16"/>
  <c r="F10" i="20"/>
  <c r="G10" i="20" s="1"/>
  <c r="P5" i="32"/>
  <c r="F5" i="29"/>
  <c r="P5" i="43"/>
  <c r="V14" i="43"/>
  <c r="X37" i="41"/>
  <c r="P10" i="8"/>
  <c r="X24" i="23"/>
  <c r="V29" i="22"/>
  <c r="J39" i="36"/>
  <c r="J37" i="19"/>
  <c r="V29" i="34"/>
  <c r="P5" i="14"/>
  <c r="P5" i="8"/>
  <c r="F5" i="8"/>
  <c r="X24" i="36"/>
  <c r="F10" i="21"/>
  <c r="G10" i="21" s="1"/>
  <c r="P10" i="42"/>
  <c r="F10" i="8"/>
  <c r="G10" i="8" s="1"/>
  <c r="P10" i="27"/>
  <c r="X9" i="27"/>
  <c r="X37" i="31"/>
  <c r="F10" i="51"/>
  <c r="G10" i="51" s="1"/>
  <c r="P10" i="39"/>
  <c r="F10" i="12"/>
  <c r="P10" i="18"/>
  <c r="F5" i="31"/>
  <c r="P5" i="26"/>
  <c r="P5" i="41"/>
  <c r="X13" i="18"/>
  <c r="V14" i="29"/>
  <c r="G12" i="44"/>
  <c r="E20" i="40"/>
  <c r="E27" i="8"/>
  <c r="E5" i="8"/>
  <c r="G12" i="50"/>
  <c r="E19" i="40"/>
  <c r="E26" i="35"/>
  <c r="E10" i="35"/>
  <c r="E32" i="40"/>
  <c r="E18" i="40"/>
  <c r="E33" i="15"/>
  <c r="E17" i="15"/>
  <c r="E26" i="8"/>
  <c r="E33" i="40"/>
  <c r="E17" i="40"/>
  <c r="E32" i="15"/>
  <c r="E35" i="8"/>
  <c r="E15" i="37"/>
  <c r="E7" i="35"/>
  <c r="E12" i="8"/>
  <c r="E34" i="8"/>
  <c r="E23" i="8"/>
  <c r="E30" i="40"/>
  <c r="E14" i="40"/>
  <c r="E29" i="40"/>
  <c r="E13" i="40"/>
  <c r="E38" i="12"/>
  <c r="E16" i="29"/>
  <c r="E13" i="29"/>
  <c r="G13" i="29" s="1"/>
  <c r="E15" i="40"/>
  <c r="E39" i="38"/>
  <c r="G43" i="16"/>
  <c r="E31" i="40"/>
  <c r="E35" i="40"/>
  <c r="G40" i="52"/>
  <c r="G5" i="37"/>
  <c r="E29" i="29"/>
  <c r="E7" i="37"/>
  <c r="E12" i="40"/>
  <c r="G12" i="40" s="1"/>
  <c r="E5" i="40"/>
  <c r="E8" i="40"/>
  <c r="E38" i="40"/>
  <c r="E6" i="40"/>
  <c r="E38" i="8"/>
  <c r="G34" i="17"/>
  <c r="G29" i="41"/>
  <c r="G27" i="16"/>
  <c r="E40" i="21"/>
  <c r="G40" i="21" s="1"/>
  <c r="E23" i="29"/>
  <c r="E35" i="37"/>
  <c r="E16" i="37"/>
  <c r="E25" i="41"/>
  <c r="E26" i="41"/>
  <c r="E28" i="25"/>
  <c r="G28" i="25" s="1"/>
  <c r="E37" i="33"/>
  <c r="E32" i="38"/>
  <c r="E17" i="38"/>
  <c r="E31" i="12"/>
  <c r="E15" i="12"/>
  <c r="E25" i="21"/>
  <c r="E12" i="13"/>
  <c r="E24" i="21"/>
  <c r="E30" i="37"/>
  <c r="E14" i="37"/>
  <c r="E38" i="33"/>
  <c r="E22" i="33"/>
  <c r="E6" i="33"/>
  <c r="E12" i="32"/>
  <c r="E24" i="31"/>
  <c r="E30" i="29"/>
  <c r="E14" i="29"/>
  <c r="E32" i="18"/>
  <c r="E8" i="14"/>
  <c r="E27" i="13"/>
  <c r="G27" i="13" s="1"/>
  <c r="E11" i="13"/>
  <c r="E37" i="21"/>
  <c r="E33" i="29"/>
  <c r="G33" i="29" s="1"/>
  <c r="E23" i="37"/>
  <c r="E36" i="37"/>
  <c r="E34" i="41"/>
  <c r="E9" i="29"/>
  <c r="E5" i="21"/>
  <c r="E28" i="37"/>
  <c r="G28" i="37" s="1"/>
  <c r="E27" i="41"/>
  <c r="E11" i="41"/>
  <c r="E30" i="38"/>
  <c r="E14" i="38"/>
  <c r="E39" i="14"/>
  <c r="E26" i="21"/>
  <c r="E14" i="18"/>
  <c r="E26" i="16"/>
  <c r="E10" i="16"/>
  <c r="E16" i="15"/>
  <c r="E13" i="8"/>
  <c r="G13" i="8" s="1"/>
  <c r="E29" i="37"/>
  <c r="E40" i="37"/>
  <c r="G40" i="37" s="1"/>
  <c r="E36" i="29"/>
  <c r="E28" i="38"/>
  <c r="G28" i="38" s="1"/>
  <c r="E12" i="38"/>
  <c r="G12" i="38" s="1"/>
  <c r="E27" i="37"/>
  <c r="E29" i="34"/>
  <c r="E35" i="33"/>
  <c r="E19" i="33"/>
  <c r="E27" i="29"/>
  <c r="E29" i="26"/>
  <c r="G29" i="26" s="1"/>
  <c r="E13" i="26"/>
  <c r="E25" i="24"/>
  <c r="E9" i="24"/>
  <c r="E33" i="20"/>
  <c r="E17" i="20"/>
  <c r="E8" i="13"/>
  <c r="E39" i="49"/>
  <c r="E23" i="49"/>
  <c r="G5" i="24"/>
  <c r="E19" i="37"/>
  <c r="E42" i="37"/>
  <c r="E21" i="29"/>
  <c r="E34" i="42"/>
  <c r="E24" i="41"/>
  <c r="E8" i="41"/>
  <c r="E36" i="39"/>
  <c r="E26" i="37"/>
  <c r="E10" i="37"/>
  <c r="E26" i="29"/>
  <c r="E10" i="29"/>
  <c r="E12" i="18"/>
  <c r="G12" i="18" s="1"/>
  <c r="E5" i="14"/>
  <c r="G5" i="14" s="1"/>
  <c r="E25" i="12"/>
  <c r="E9" i="12"/>
  <c r="E23" i="13"/>
  <c r="E7" i="13"/>
  <c r="E11" i="8"/>
  <c r="E26" i="44"/>
  <c r="E11" i="44"/>
  <c r="E26" i="38"/>
  <c r="E10" i="38"/>
  <c r="G10" i="38" s="1"/>
  <c r="E25" i="29"/>
  <c r="G25" i="29" s="1"/>
  <c r="E17" i="25"/>
  <c r="E20" i="37"/>
  <c r="E32" i="41"/>
  <c r="G32" i="41" s="1"/>
  <c r="E36" i="41"/>
  <c r="G36" i="41" s="1"/>
  <c r="E17" i="29"/>
  <c r="E38" i="16"/>
  <c r="E22" i="16"/>
  <c r="G13" i="14"/>
  <c r="G12" i="24"/>
  <c r="E17" i="37"/>
  <c r="E15" i="29"/>
  <c r="E37" i="29"/>
  <c r="E39" i="29"/>
  <c r="G39" i="29" s="1"/>
  <c r="E7" i="29"/>
  <c r="E34" i="13"/>
  <c r="G34" i="13" s="1"/>
  <c r="E43" i="48"/>
  <c r="E27" i="48"/>
  <c r="E11" i="48"/>
  <c r="E11" i="37"/>
  <c r="E38" i="41"/>
  <c r="E42" i="41"/>
  <c r="E12" i="29"/>
  <c r="E31" i="29"/>
  <c r="E5" i="41"/>
  <c r="G5" i="41" s="1"/>
  <c r="E22" i="37"/>
  <c r="E6" i="37"/>
  <c r="E38" i="29"/>
  <c r="E22" i="29"/>
  <c r="E6" i="29"/>
  <c r="E19" i="13"/>
  <c r="G8" i="20"/>
  <c r="G40" i="41"/>
  <c r="E34" i="37"/>
  <c r="E5" i="29"/>
  <c r="G5" i="29" s="1"/>
  <c r="E18" i="41"/>
  <c r="G40" i="38"/>
  <c r="E32" i="29"/>
  <c r="E14" i="41"/>
  <c r="E24" i="25"/>
  <c r="E33" i="24"/>
  <c r="E17" i="24"/>
  <c r="E32" i="13"/>
  <c r="G32" i="13" s="1"/>
  <c r="E15" i="49"/>
  <c r="E18" i="37"/>
  <c r="E34" i="29"/>
  <c r="E18" i="29"/>
  <c r="E5" i="18"/>
  <c r="G5" i="18" s="1"/>
  <c r="E33" i="12"/>
  <c r="E17" i="12"/>
  <c r="E31" i="13"/>
  <c r="E15" i="13"/>
  <c r="G15" i="13" s="1"/>
  <c r="G27" i="37"/>
  <c r="E21" i="37"/>
  <c r="E25" i="37"/>
  <c r="E9" i="41"/>
  <c r="E33" i="37"/>
  <c r="G33" i="37" s="1"/>
  <c r="E11" i="14"/>
  <c r="J23" i="26"/>
  <c r="X14" i="52"/>
  <c r="X14" i="27"/>
  <c r="X14" i="14"/>
  <c r="X14" i="39"/>
  <c r="X14" i="32"/>
  <c r="X14" i="21"/>
  <c r="X14" i="25"/>
  <c r="X14" i="48"/>
  <c r="X14" i="24"/>
  <c r="X14" i="44"/>
  <c r="X14" i="26"/>
  <c r="X14" i="8"/>
  <c r="X14" i="36"/>
  <c r="X14" i="35"/>
  <c r="X14" i="13"/>
  <c r="X14" i="22"/>
  <c r="X14" i="42"/>
  <c r="X14" i="51"/>
  <c r="X14" i="33"/>
  <c r="X14" i="15"/>
  <c r="J10" i="20"/>
  <c r="T39" i="27"/>
  <c r="T39" i="18"/>
  <c r="J41" i="39"/>
  <c r="J41" i="18"/>
  <c r="J10" i="25"/>
  <c r="J39" i="23"/>
  <c r="T39" i="48"/>
  <c r="T39" i="38"/>
  <c r="J41" i="37"/>
  <c r="J41" i="24"/>
  <c r="P19" i="27"/>
  <c r="V20" i="38"/>
  <c r="V20" i="17"/>
  <c r="V20" i="30"/>
  <c r="V20" i="40"/>
  <c r="V20" i="19"/>
  <c r="V20" i="33"/>
  <c r="V20" i="8"/>
  <c r="V20" i="22"/>
  <c r="V20" i="36"/>
  <c r="V20" i="50"/>
  <c r="V20" i="20"/>
  <c r="V20" i="42"/>
  <c r="V20" i="51"/>
  <c r="V20" i="26"/>
  <c r="V20" i="43"/>
  <c r="V20" i="25"/>
  <c r="V20" i="48"/>
  <c r="V20" i="23"/>
  <c r="V20" i="52"/>
  <c r="V20" i="31"/>
  <c r="V20" i="14"/>
  <c r="V20" i="32"/>
  <c r="V20" i="18"/>
  <c r="V20" i="39"/>
  <c r="V20" i="16"/>
  <c r="V20" i="24"/>
  <c r="V20" i="34"/>
  <c r="V20" i="37"/>
  <c r="V20" i="12"/>
  <c r="V20" i="28"/>
  <c r="J26" i="35"/>
  <c r="J26" i="52"/>
  <c r="J26" i="15"/>
  <c r="J43" i="43"/>
  <c r="J39" i="13"/>
  <c r="T39" i="12"/>
  <c r="J41" i="20"/>
  <c r="J41" i="27"/>
  <c r="J41" i="36"/>
  <c r="J24" i="12"/>
  <c r="J24" i="35"/>
  <c r="F36" i="16"/>
  <c r="X14" i="17"/>
  <c r="P36" i="27"/>
  <c r="V20" i="13"/>
  <c r="P19" i="49"/>
  <c r="F19" i="19"/>
  <c r="P19" i="44"/>
  <c r="P19" i="52"/>
  <c r="P19" i="20"/>
  <c r="P19" i="36"/>
  <c r="F19" i="29"/>
  <c r="G19" i="29" s="1"/>
  <c r="P19" i="31"/>
  <c r="P19" i="38"/>
  <c r="F19" i="15"/>
  <c r="G19" i="15" s="1"/>
  <c r="F19" i="17"/>
  <c r="F19" i="24"/>
  <c r="F19" i="27"/>
  <c r="F19" i="32"/>
  <c r="G19" i="32" s="1"/>
  <c r="P19" i="14"/>
  <c r="P19" i="30"/>
  <c r="F19" i="23"/>
  <c r="P34" i="29"/>
  <c r="F34" i="51"/>
  <c r="G34" i="51" s="1"/>
  <c r="F34" i="15"/>
  <c r="G34" i="15" s="1"/>
  <c r="F34" i="25"/>
  <c r="P34" i="44"/>
  <c r="F34" i="44"/>
  <c r="P34" i="22"/>
  <c r="P34" i="38"/>
  <c r="V31" i="15"/>
  <c r="V31" i="16"/>
  <c r="V31" i="50"/>
  <c r="V31" i="19"/>
  <c r="V31" i="31"/>
  <c r="V31" i="49"/>
  <c r="V31" i="24"/>
  <c r="V31" i="29"/>
  <c r="V31" i="33"/>
  <c r="V31" i="13"/>
  <c r="V31" i="40"/>
  <c r="V31" i="17"/>
  <c r="V31" i="30"/>
  <c r="V31" i="42"/>
  <c r="V31" i="34"/>
  <c r="V31" i="52"/>
  <c r="V31" i="25"/>
  <c r="V31" i="48"/>
  <c r="V31" i="18"/>
  <c r="V31" i="27"/>
  <c r="V31" i="23"/>
  <c r="V31" i="22"/>
  <c r="V31" i="20"/>
  <c r="V31" i="12"/>
  <c r="V31" i="8"/>
  <c r="V31" i="44"/>
  <c r="V31" i="37"/>
  <c r="V31" i="51"/>
  <c r="V31" i="41"/>
  <c r="T39" i="16"/>
  <c r="J23" i="16"/>
  <c r="J23" i="31"/>
  <c r="J23" i="27"/>
  <c r="J41" i="52"/>
  <c r="J26" i="42"/>
  <c r="J26" i="49"/>
  <c r="J39" i="24"/>
  <c r="J39" i="43"/>
  <c r="T39" i="52"/>
  <c r="J41" i="33"/>
  <c r="J41" i="21"/>
  <c r="F36" i="43"/>
  <c r="F36" i="21"/>
  <c r="G36" i="21" s="1"/>
  <c r="X14" i="31"/>
  <c r="P19" i="8"/>
  <c r="N43" i="30"/>
  <c r="N43" i="33"/>
  <c r="N43" i="23"/>
  <c r="N43" i="35"/>
  <c r="N43" i="25"/>
  <c r="V11" i="35"/>
  <c r="V11" i="28"/>
  <c r="V11" i="32"/>
  <c r="V11" i="31"/>
  <c r="V11" i="30"/>
  <c r="V11" i="34"/>
  <c r="V11" i="49"/>
  <c r="V11" i="12"/>
  <c r="V11" i="51"/>
  <c r="V11" i="26"/>
  <c r="J41" i="16"/>
  <c r="J41" i="50"/>
  <c r="J39" i="16"/>
  <c r="F36" i="51"/>
  <c r="P36" i="18"/>
  <c r="J6" i="51"/>
  <c r="J6" i="48"/>
  <c r="J6" i="23"/>
  <c r="J6" i="38"/>
  <c r="F19" i="37"/>
  <c r="F35" i="33"/>
  <c r="P35" i="49"/>
  <c r="P19" i="33"/>
  <c r="J41" i="15"/>
  <c r="J26" i="21"/>
  <c r="F19" i="12"/>
  <c r="G19" i="12" s="1"/>
  <c r="P36" i="51"/>
  <c r="J41" i="38"/>
  <c r="J26" i="23"/>
  <c r="J41" i="32"/>
  <c r="J26" i="28"/>
  <c r="J26" i="13"/>
  <c r="J39" i="26"/>
  <c r="T39" i="29"/>
  <c r="J41" i="43"/>
  <c r="J41" i="14"/>
  <c r="F36" i="34"/>
  <c r="P36" i="19"/>
  <c r="X14" i="16"/>
  <c r="J19" i="12"/>
  <c r="J19" i="8"/>
  <c r="P19" i="37"/>
  <c r="P36" i="33"/>
  <c r="N16" i="23"/>
  <c r="N16" i="38"/>
  <c r="N16" i="24"/>
  <c r="N16" i="39"/>
  <c r="N16" i="25"/>
  <c r="N16" i="40"/>
  <c r="N16" i="29"/>
  <c r="N16" i="42"/>
  <c r="N16" i="16"/>
  <c r="N16" i="31"/>
  <c r="N16" i="44"/>
  <c r="N16" i="32"/>
  <c r="N16" i="43"/>
  <c r="N16" i="14"/>
  <c r="N16" i="18"/>
  <c r="N16" i="21"/>
  <c r="N16" i="20"/>
  <c r="N16" i="22"/>
  <c r="N16" i="27"/>
  <c r="N16" i="30"/>
  <c r="N16" i="34"/>
  <c r="N16" i="15"/>
  <c r="N16" i="37"/>
  <c r="N16" i="26"/>
  <c r="N16" i="41"/>
  <c r="N16" i="28"/>
  <c r="N16" i="33"/>
  <c r="N16" i="35"/>
  <c r="N16" i="19"/>
  <c r="N16" i="36"/>
  <c r="N12" i="36"/>
  <c r="N12" i="51"/>
  <c r="N12" i="37"/>
  <c r="N12" i="52"/>
  <c r="N12" i="35"/>
  <c r="N12" i="48"/>
  <c r="N12" i="26"/>
  <c r="N12" i="50"/>
  <c r="N12" i="28"/>
  <c r="N12" i="30"/>
  <c r="N12" i="8"/>
  <c r="N12" i="12"/>
  <c r="N12" i="39"/>
  <c r="N12" i="43"/>
  <c r="N12" i="16"/>
  <c r="N12" i="40"/>
  <c r="N12" i="20"/>
  <c r="N12" i="44"/>
  <c r="N12" i="21"/>
  <c r="N12" i="18"/>
  <c r="N12" i="17"/>
  <c r="N12" i="38"/>
  <c r="N12" i="19"/>
  <c r="N12" i="24"/>
  <c r="N12" i="23"/>
  <c r="N12" i="31"/>
  <c r="N12" i="42"/>
  <c r="N12" i="25"/>
  <c r="N12" i="27"/>
  <c r="N12" i="32"/>
  <c r="N12" i="29"/>
  <c r="N12" i="34"/>
  <c r="N12" i="49"/>
  <c r="J41" i="19"/>
  <c r="J41" i="26"/>
  <c r="J41" i="35"/>
  <c r="T39" i="23"/>
  <c r="J26" i="50"/>
  <c r="J26" i="41"/>
  <c r="J39" i="48"/>
  <c r="T39" i="43"/>
  <c r="J41" i="51"/>
  <c r="J41" i="17"/>
  <c r="P34" i="31"/>
  <c r="F19" i="36"/>
  <c r="F36" i="17"/>
  <c r="J41" i="42"/>
  <c r="J14" i="13"/>
  <c r="J14" i="15"/>
  <c r="P34" i="21"/>
  <c r="P36" i="12"/>
  <c r="F36" i="30"/>
  <c r="G36" i="30" s="1"/>
  <c r="X14" i="41"/>
  <c r="F19" i="28"/>
  <c r="G19" i="28" s="1"/>
  <c r="T39" i="33"/>
  <c r="J41" i="22"/>
  <c r="J41" i="48"/>
  <c r="T39" i="40"/>
  <c r="J41" i="30"/>
  <c r="J39" i="34"/>
  <c r="J41" i="25"/>
  <c r="J26" i="44"/>
  <c r="J26" i="26"/>
  <c r="J39" i="27"/>
  <c r="T39" i="42"/>
  <c r="J41" i="13"/>
  <c r="J26" i="17"/>
  <c r="J39" i="14"/>
  <c r="T39" i="28"/>
  <c r="J41" i="23"/>
  <c r="J41" i="8"/>
  <c r="T43" i="44"/>
  <c r="T43" i="51"/>
  <c r="T6" i="15"/>
  <c r="T6" i="14"/>
  <c r="F34" i="29"/>
  <c r="P19" i="12"/>
  <c r="P36" i="14"/>
  <c r="P36" i="29"/>
  <c r="P36" i="42"/>
  <c r="P36" i="48"/>
  <c r="F36" i="8"/>
  <c r="P36" i="21"/>
  <c r="P36" i="41"/>
  <c r="F36" i="52"/>
  <c r="G36" i="52" s="1"/>
  <c r="F36" i="22"/>
  <c r="G36" i="22" s="1"/>
  <c r="F36" i="32"/>
  <c r="P36" i="31"/>
  <c r="F36" i="20"/>
  <c r="P36" i="26"/>
  <c r="F36" i="49"/>
  <c r="P36" i="38"/>
  <c r="F36" i="37"/>
  <c r="G36" i="37" s="1"/>
  <c r="F36" i="24"/>
  <c r="P36" i="39"/>
  <c r="F36" i="29"/>
  <c r="G36" i="29" s="1"/>
  <c r="F36" i="13"/>
  <c r="P36" i="32"/>
  <c r="F36" i="50"/>
  <c r="G36" i="50" s="1"/>
  <c r="F36" i="39"/>
  <c r="G36" i="39" s="1"/>
  <c r="P36" i="17"/>
  <c r="F36" i="36"/>
  <c r="P36" i="22"/>
  <c r="P36" i="35"/>
  <c r="F36" i="14"/>
  <c r="G36" i="14" s="1"/>
  <c r="P36" i="8"/>
  <c r="P36" i="30"/>
  <c r="P36" i="24"/>
  <c r="F36" i="26"/>
  <c r="F36" i="48"/>
  <c r="P36" i="36"/>
  <c r="P36" i="34"/>
  <c r="P36" i="50"/>
  <c r="P36" i="13"/>
  <c r="F36" i="23"/>
  <c r="G36" i="23" s="1"/>
  <c r="P36" i="15"/>
  <c r="F36" i="27"/>
  <c r="F36" i="38"/>
  <c r="P36" i="43"/>
  <c r="T39" i="31"/>
  <c r="J39" i="35"/>
  <c r="J39" i="18"/>
  <c r="T39" i="49"/>
  <c r="J26" i="34"/>
  <c r="J26" i="38"/>
  <c r="J26" i="37"/>
  <c r="J26" i="25"/>
  <c r="J26" i="20"/>
  <c r="J39" i="37"/>
  <c r="T39" i="30"/>
  <c r="J41" i="28"/>
  <c r="J41" i="12"/>
  <c r="J43" i="35"/>
  <c r="J43" i="31"/>
  <c r="F34" i="21"/>
  <c r="G34" i="21" s="1"/>
  <c r="F36" i="25"/>
  <c r="G36" i="25" s="1"/>
  <c r="V27" i="50"/>
  <c r="V27" i="52"/>
  <c r="V27" i="20"/>
  <c r="V27" i="12"/>
  <c r="V27" i="26"/>
  <c r="V27" i="16"/>
  <c r="V27" i="18"/>
  <c r="V27" i="30"/>
  <c r="V27" i="23"/>
  <c r="V27" i="36"/>
  <c r="V27" i="39"/>
  <c r="V27" i="34"/>
  <c r="V27" i="33"/>
  <c r="V27" i="41"/>
  <c r="V27" i="43"/>
  <c r="V27" i="49"/>
  <c r="V27" i="51"/>
  <c r="V27" i="35"/>
  <c r="V27" i="15"/>
  <c r="V27" i="27"/>
  <c r="V27" i="42"/>
  <c r="V27" i="48"/>
  <c r="N40" i="30"/>
  <c r="N40" i="14"/>
  <c r="N40" i="40"/>
  <c r="N40" i="19"/>
  <c r="N40" i="44"/>
  <c r="N40" i="22"/>
  <c r="N40" i="15"/>
  <c r="N40" i="26"/>
  <c r="N40" i="16"/>
  <c r="N40" i="48"/>
  <c r="N40" i="38"/>
  <c r="N40" i="24"/>
  <c r="N40" i="51"/>
  <c r="N40" i="12"/>
  <c r="N40" i="33"/>
  <c r="N40" i="20"/>
  <c r="N40" i="8"/>
  <c r="N40" i="39"/>
  <c r="N40" i="25"/>
  <c r="N40" i="52"/>
  <c r="N40" i="43"/>
  <c r="N40" i="13"/>
  <c r="N40" i="35"/>
  <c r="N24" i="41"/>
  <c r="N24" i="24"/>
  <c r="N24" i="40"/>
  <c r="N24" i="19"/>
  <c r="N24" i="21"/>
  <c r="N24" i="44"/>
  <c r="N24" i="12"/>
  <c r="N24" i="48"/>
  <c r="N24" i="28"/>
  <c r="N24" i="18"/>
  <c r="N24" i="33"/>
  <c r="N24" i="22"/>
  <c r="N24" i="27"/>
  <c r="N24" i="32"/>
  <c r="N24" i="17"/>
  <c r="J26" i="22"/>
  <c r="J26" i="30"/>
  <c r="J43" i="13"/>
  <c r="J39" i="20"/>
  <c r="T39" i="51"/>
  <c r="J41" i="29"/>
  <c r="J41" i="40"/>
  <c r="T37" i="42"/>
  <c r="F34" i="50"/>
  <c r="G34" i="50" s="1"/>
  <c r="F36" i="33"/>
  <c r="X14" i="34"/>
  <c r="N40" i="41"/>
  <c r="F36" i="12"/>
  <c r="V20" i="35"/>
  <c r="P36" i="16"/>
  <c r="P35" i="16"/>
  <c r="X14" i="50"/>
  <c r="F36" i="40"/>
  <c r="G36" i="40" s="1"/>
  <c r="V20" i="29"/>
  <c r="V27" i="37"/>
  <c r="P39" i="51"/>
  <c r="F39" i="50"/>
  <c r="G39" i="50" s="1"/>
  <c r="F39" i="28"/>
  <c r="G39" i="28" s="1"/>
  <c r="J35" i="51"/>
  <c r="F29" i="42"/>
  <c r="G13" i="36"/>
  <c r="V6" i="18"/>
  <c r="V36" i="30"/>
  <c r="E21" i="39"/>
  <c r="X40" i="50"/>
  <c r="X40" i="31"/>
  <c r="X40" i="22"/>
  <c r="X24" i="15"/>
  <c r="E40" i="39"/>
  <c r="E6" i="34"/>
  <c r="E25" i="39"/>
  <c r="X24" i="43"/>
  <c r="E38" i="39"/>
  <c r="E9" i="43"/>
  <c r="E6" i="18"/>
  <c r="E12" i="17"/>
  <c r="G12" i="17" s="1"/>
  <c r="E24" i="15"/>
  <c r="AN35" i="4"/>
  <c r="H35" i="4" s="1"/>
  <c r="AN25" i="4"/>
  <c r="H25" i="4" s="1"/>
  <c r="N22" i="52" s="1"/>
  <c r="E35" i="48"/>
  <c r="E19" i="48"/>
  <c r="X24" i="12"/>
  <c r="E29" i="39"/>
  <c r="G29" i="39" s="1"/>
  <c r="E21" i="43"/>
  <c r="E28" i="43"/>
  <c r="G28" i="43" s="1"/>
  <c r="E12" i="43"/>
  <c r="E34" i="44"/>
  <c r="E19" i="44"/>
  <c r="E25" i="42"/>
  <c r="E9" i="42"/>
  <c r="E15" i="41"/>
  <c r="E27" i="39"/>
  <c r="E11" i="39"/>
  <c r="E19" i="38"/>
  <c r="E24" i="36"/>
  <c r="E8" i="36"/>
  <c r="E30" i="35"/>
  <c r="E14" i="35"/>
  <c r="E5" i="34"/>
  <c r="G5" i="34" s="1"/>
  <c r="E26" i="33"/>
  <c r="E10" i="33"/>
  <c r="G10" i="33" s="1"/>
  <c r="E16" i="32"/>
  <c r="E38" i="30"/>
  <c r="E22" i="30"/>
  <c r="E12" i="31"/>
  <c r="E30" i="27"/>
  <c r="E36" i="26"/>
  <c r="E26" i="25"/>
  <c r="E39" i="23"/>
  <c r="E23" i="23"/>
  <c r="E29" i="22"/>
  <c r="E13" i="22"/>
  <c r="E19" i="21"/>
  <c r="E31" i="19"/>
  <c r="E15" i="19"/>
  <c r="T42" i="48"/>
  <c r="E28" i="52"/>
  <c r="E12" i="52"/>
  <c r="E35" i="51"/>
  <c r="E19" i="51"/>
  <c r="E43" i="52"/>
  <c r="E41" i="44"/>
  <c r="E41" i="39"/>
  <c r="E40" i="13"/>
  <c r="V14" i="40"/>
  <c r="V6" i="30"/>
  <c r="V6" i="17"/>
  <c r="V36" i="27"/>
  <c r="E37" i="39"/>
  <c r="E16" i="42"/>
  <c r="E30" i="42"/>
  <c r="X40" i="36"/>
  <c r="X40" i="8"/>
  <c r="X24" i="28"/>
  <c r="E28" i="39"/>
  <c r="E22" i="34"/>
  <c r="E30" i="43"/>
  <c r="E26" i="39"/>
  <c r="E10" i="39"/>
  <c r="E33" i="38"/>
  <c r="G33" i="38" s="1"/>
  <c r="E35" i="26"/>
  <c r="E19" i="26"/>
  <c r="E26" i="17"/>
  <c r="E10" i="17"/>
  <c r="E24" i="39"/>
  <c r="E14" i="43"/>
  <c r="G13" i="35"/>
  <c r="F39" i="38"/>
  <c r="P39" i="21"/>
  <c r="G27" i="29"/>
  <c r="G10" i="12"/>
  <c r="V36" i="26"/>
  <c r="X40" i="43"/>
  <c r="X40" i="38"/>
  <c r="X24" i="51"/>
  <c r="E20" i="39"/>
  <c r="E31" i="43"/>
  <c r="E34" i="18"/>
  <c r="E18" i="18"/>
  <c r="E40" i="17"/>
  <c r="E24" i="17"/>
  <c r="E8" i="17"/>
  <c r="E30" i="16"/>
  <c r="E36" i="15"/>
  <c r="G36" i="15" s="1"/>
  <c r="E20" i="15"/>
  <c r="E41" i="50"/>
  <c r="E25" i="50"/>
  <c r="E9" i="50"/>
  <c r="E31" i="48"/>
  <c r="E15" i="48"/>
  <c r="P39" i="32"/>
  <c r="J35" i="21"/>
  <c r="G27" i="32"/>
  <c r="V36" i="40"/>
  <c r="V36" i="32"/>
  <c r="X40" i="37"/>
  <c r="X40" i="39"/>
  <c r="X24" i="13"/>
  <c r="X24" i="26"/>
  <c r="E17" i="39"/>
  <c r="E11" i="43"/>
  <c r="G11" i="43" s="1"/>
  <c r="E40" i="43"/>
  <c r="E39" i="39"/>
  <c r="G39" i="39" s="1"/>
  <c r="E23" i="39"/>
  <c r="E7" i="39"/>
  <c r="E32" i="34"/>
  <c r="E36" i="28"/>
  <c r="E5" i="28"/>
  <c r="E32" i="26"/>
  <c r="E16" i="26"/>
  <c r="E22" i="25"/>
  <c r="E29" i="24"/>
  <c r="E13" i="24"/>
  <c r="G13" i="24" s="1"/>
  <c r="E35" i="23"/>
  <c r="E19" i="23"/>
  <c r="E25" i="22"/>
  <c r="E9" i="22"/>
  <c r="E31" i="21"/>
  <c r="E15" i="21"/>
  <c r="E27" i="19"/>
  <c r="E13" i="13"/>
  <c r="AN41" i="4"/>
  <c r="H41" i="4" s="1"/>
  <c r="E24" i="52"/>
  <c r="E8" i="52"/>
  <c r="E31" i="51"/>
  <c r="E15" i="51"/>
  <c r="E39" i="52"/>
  <c r="E41" i="42"/>
  <c r="E41" i="38"/>
  <c r="E36" i="13"/>
  <c r="G36" i="13" s="1"/>
  <c r="E13" i="39"/>
  <c r="G13" i="39" s="1"/>
  <c r="E10" i="36"/>
  <c r="G10" i="36" s="1"/>
  <c r="E7" i="43"/>
  <c r="E22" i="39"/>
  <c r="E6" i="39"/>
  <c r="E31" i="26"/>
  <c r="E15" i="26"/>
  <c r="E21" i="25"/>
  <c r="AN17" i="4"/>
  <c r="H17" i="4" s="1"/>
  <c r="J35" i="23"/>
  <c r="V6" i="32"/>
  <c r="V6" i="26"/>
  <c r="X38" i="42"/>
  <c r="V36" i="21"/>
  <c r="V36" i="19"/>
  <c r="E43" i="43"/>
  <c r="E31" i="42"/>
  <c r="E35" i="42"/>
  <c r="X40" i="13"/>
  <c r="X40" i="23"/>
  <c r="V22" i="51"/>
  <c r="X24" i="39"/>
  <c r="E12" i="39"/>
  <c r="G12" i="39" s="1"/>
  <c r="E42" i="39"/>
  <c r="E36" i="33"/>
  <c r="E14" i="26"/>
  <c r="E43" i="30"/>
  <c r="P39" i="23"/>
  <c r="G5" i="30"/>
  <c r="X40" i="42"/>
  <c r="X40" i="15"/>
  <c r="V22" i="16"/>
  <c r="X24" i="18"/>
  <c r="E20" i="43"/>
  <c r="E5" i="43"/>
  <c r="E33" i="42"/>
  <c r="E39" i="41"/>
  <c r="E23" i="41"/>
  <c r="E7" i="41"/>
  <c r="E35" i="39"/>
  <c r="E19" i="39"/>
  <c r="E5" i="39"/>
  <c r="E27" i="38"/>
  <c r="E11" i="38"/>
  <c r="E32" i="36"/>
  <c r="E38" i="35"/>
  <c r="E22" i="35"/>
  <c r="E6" i="35"/>
  <c r="E28" i="34"/>
  <c r="E12" i="34"/>
  <c r="G12" i="34" s="1"/>
  <c r="E34" i="33"/>
  <c r="E18" i="33"/>
  <c r="E40" i="32"/>
  <c r="G40" i="32" s="1"/>
  <c r="E24" i="32"/>
  <c r="E8" i="32"/>
  <c r="E30" i="30"/>
  <c r="E14" i="30"/>
  <c r="E20" i="31"/>
  <c r="E32" i="28"/>
  <c r="E16" i="28"/>
  <c r="E28" i="26"/>
  <c r="E12" i="26"/>
  <c r="E34" i="25"/>
  <c r="G34" i="25" s="1"/>
  <c r="E18" i="25"/>
  <c r="E31" i="23"/>
  <c r="E15" i="23"/>
  <c r="E27" i="21"/>
  <c r="E11" i="21"/>
  <c r="E23" i="19"/>
  <c r="G23" i="19" s="1"/>
  <c r="E20" i="52"/>
  <c r="E43" i="51"/>
  <c r="E27" i="51"/>
  <c r="E11" i="51"/>
  <c r="E35" i="52"/>
  <c r="E41" i="41"/>
  <c r="E41" i="37"/>
  <c r="V36" i="34"/>
  <c r="X40" i="21"/>
  <c r="X40" i="40"/>
  <c r="V22" i="20"/>
  <c r="V36" i="20"/>
  <c r="X24" i="31"/>
  <c r="E34" i="39"/>
  <c r="E18" i="39"/>
  <c r="E27" i="26"/>
  <c r="G27" i="26" s="1"/>
  <c r="E11" i="26"/>
  <c r="G19" i="36"/>
  <c r="G13" i="52"/>
  <c r="F29" i="33"/>
  <c r="G29" i="33" s="1"/>
  <c r="P29" i="30"/>
  <c r="P39" i="43"/>
  <c r="J35" i="18"/>
  <c r="J35" i="35"/>
  <c r="P29" i="28"/>
  <c r="V6" i="36"/>
  <c r="V6" i="52"/>
  <c r="V6" i="50"/>
  <c r="E43" i="39"/>
  <c r="G43" i="39" s="1"/>
  <c r="X40" i="49"/>
  <c r="X40" i="32"/>
  <c r="V36" i="33"/>
  <c r="X24" i="14"/>
  <c r="E33" i="39"/>
  <c r="G33" i="39" s="1"/>
  <c r="AN44" i="4"/>
  <c r="H44" i="4" s="1"/>
  <c r="G13" i="26"/>
  <c r="G13" i="32"/>
  <c r="P29" i="36"/>
  <c r="P39" i="52"/>
  <c r="J35" i="43"/>
  <c r="J35" i="24"/>
  <c r="J7" i="48"/>
  <c r="F29" i="18"/>
  <c r="G29" i="18" s="1"/>
  <c r="E42" i="43"/>
  <c r="X40" i="44"/>
  <c r="X40" i="35"/>
  <c r="E8" i="39"/>
  <c r="E33" i="50"/>
  <c r="G33" i="50" s="1"/>
  <c r="E17" i="50"/>
  <c r="E7" i="48"/>
  <c r="F39" i="44"/>
  <c r="G29" i="37"/>
  <c r="X40" i="41"/>
  <c r="X40" i="34"/>
  <c r="X40" i="27"/>
  <c r="E21" i="26"/>
  <c r="E34" i="40"/>
  <c r="E25" i="40"/>
  <c r="E16" i="43"/>
  <c r="E38" i="44"/>
  <c r="E23" i="44"/>
  <c r="E7" i="44"/>
  <c r="E29" i="42"/>
  <c r="E35" i="41"/>
  <c r="E19" i="41"/>
  <c r="E31" i="39"/>
  <c r="E15" i="39"/>
  <c r="E38" i="38"/>
  <c r="E7" i="38"/>
  <c r="E28" i="36"/>
  <c r="E12" i="36"/>
  <c r="E40" i="34"/>
  <c r="E24" i="34"/>
  <c r="E14" i="33"/>
  <c r="E36" i="32"/>
  <c r="E20" i="32"/>
  <c r="E5" i="32"/>
  <c r="G5" i="32" s="1"/>
  <c r="E26" i="30"/>
  <c r="E10" i="30"/>
  <c r="E28" i="28"/>
  <c r="G28" i="28" s="1"/>
  <c r="E12" i="28"/>
  <c r="E40" i="26"/>
  <c r="E30" i="25"/>
  <c r="E15" i="25"/>
  <c r="E27" i="23"/>
  <c r="G27" i="23" s="1"/>
  <c r="E11" i="23"/>
  <c r="E33" i="22"/>
  <c r="G33" i="22" s="1"/>
  <c r="E17" i="22"/>
  <c r="E39" i="21"/>
  <c r="E23" i="21"/>
  <c r="E7" i="21"/>
  <c r="E35" i="19"/>
  <c r="E19" i="19"/>
  <c r="G19" i="19" s="1"/>
  <c r="E41" i="43"/>
  <c r="E16" i="52"/>
  <c r="E39" i="51"/>
  <c r="G39" i="51" s="1"/>
  <c r="E23" i="51"/>
  <c r="E31" i="52"/>
  <c r="E37" i="37"/>
  <c r="F39" i="40"/>
  <c r="G39" i="40" s="1"/>
  <c r="P39" i="25"/>
  <c r="V36" i="24"/>
  <c r="X38" i="33"/>
  <c r="E16" i="39"/>
  <c r="X40" i="25"/>
  <c r="X40" i="33"/>
  <c r="X40" i="26"/>
  <c r="E9" i="39"/>
  <c r="E38" i="26"/>
  <c r="E5" i="44"/>
  <c r="E37" i="44"/>
  <c r="E30" i="39"/>
  <c r="E14" i="39"/>
  <c r="E22" i="38"/>
  <c r="E6" i="38"/>
  <c r="E39" i="26"/>
  <c r="E23" i="26"/>
  <c r="E7" i="26"/>
  <c r="E29" i="25"/>
  <c r="G29" i="25" s="1"/>
  <c r="E8" i="18"/>
  <c r="E36" i="16"/>
  <c r="E5" i="16"/>
  <c r="G5" i="16" s="1"/>
  <c r="P23" i="17"/>
  <c r="P23" i="16"/>
  <c r="P23" i="26"/>
  <c r="F23" i="26"/>
  <c r="P23" i="36"/>
  <c r="F23" i="20"/>
  <c r="G23" i="20" s="1"/>
  <c r="P23" i="51"/>
  <c r="P23" i="25"/>
  <c r="F23" i="31"/>
  <c r="G23" i="31" s="1"/>
  <c r="P23" i="33"/>
  <c r="F23" i="49"/>
  <c r="P23" i="37"/>
  <c r="P23" i="13"/>
  <c r="P15" i="50"/>
  <c r="F15" i="34"/>
  <c r="P15" i="15"/>
  <c r="P15" i="41"/>
  <c r="P15" i="51"/>
  <c r="P15" i="36"/>
  <c r="F15" i="16"/>
  <c r="G15" i="16" s="1"/>
  <c r="F15" i="51"/>
  <c r="P15" i="42"/>
  <c r="P15" i="12"/>
  <c r="F15" i="15"/>
  <c r="G15" i="15" s="1"/>
  <c r="F15" i="44"/>
  <c r="F15" i="36"/>
  <c r="F15" i="48"/>
  <c r="P15" i="27"/>
  <c r="F15" i="26"/>
  <c r="F15" i="37"/>
  <c r="G15" i="37" s="1"/>
  <c r="F15" i="28"/>
  <c r="G15" i="28" s="1"/>
  <c r="P11" i="12"/>
  <c r="G10" i="43"/>
  <c r="G27" i="43"/>
  <c r="F28" i="29"/>
  <c r="G28" i="29" s="1"/>
  <c r="P28" i="23"/>
  <c r="F28" i="34"/>
  <c r="F28" i="27"/>
  <c r="F28" i="42"/>
  <c r="G28" i="42" s="1"/>
  <c r="P28" i="15"/>
  <c r="F28" i="49"/>
  <c r="P28" i="50"/>
  <c r="F28" i="48"/>
  <c r="P34" i="8"/>
  <c r="F34" i="31"/>
  <c r="G34" i="31" s="1"/>
  <c r="F34" i="20"/>
  <c r="G34" i="20" s="1"/>
  <c r="F34" i="38"/>
  <c r="F34" i="16"/>
  <c r="G34" i="16" s="1"/>
  <c r="P34" i="48"/>
  <c r="P34" i="37"/>
  <c r="F34" i="8"/>
  <c r="G34" i="8" s="1"/>
  <c r="P34" i="51"/>
  <c r="P34" i="13"/>
  <c r="F34" i="26"/>
  <c r="G34" i="26" s="1"/>
  <c r="P34" i="42"/>
  <c r="F15" i="49"/>
  <c r="P15" i="23"/>
  <c r="P15" i="26"/>
  <c r="P15" i="13"/>
  <c r="F15" i="39"/>
  <c r="F15" i="50"/>
  <c r="G15" i="50" s="1"/>
  <c r="P15" i="32"/>
  <c r="F15" i="30"/>
  <c r="G15" i="30" s="1"/>
  <c r="F15" i="27"/>
  <c r="P15" i="22"/>
  <c r="F34" i="49"/>
  <c r="G34" i="49" s="1"/>
  <c r="P23" i="40"/>
  <c r="P23" i="42"/>
  <c r="P23" i="31"/>
  <c r="F23" i="19"/>
  <c r="P43" i="52"/>
  <c r="F43" i="21"/>
  <c r="G43" i="21" s="1"/>
  <c r="P43" i="14"/>
  <c r="P43" i="50"/>
  <c r="F43" i="34"/>
  <c r="G43" i="34" s="1"/>
  <c r="F43" i="22"/>
  <c r="G43" i="22" s="1"/>
  <c r="F43" i="28"/>
  <c r="G43" i="28" s="1"/>
  <c r="F32" i="17"/>
  <c r="F32" i="33"/>
  <c r="F32" i="50"/>
  <c r="G32" i="50" s="1"/>
  <c r="P32" i="24"/>
  <c r="P32" i="42"/>
  <c r="P32" i="49"/>
  <c r="F32" i="32"/>
  <c r="P15" i="38"/>
  <c r="P35" i="31"/>
  <c r="F35" i="21"/>
  <c r="P34" i="19"/>
  <c r="P15" i="49"/>
  <c r="P28" i="27"/>
  <c r="P43" i="49"/>
  <c r="P43" i="34"/>
  <c r="F43" i="43"/>
  <c r="F43" i="48"/>
  <c r="F43" i="31"/>
  <c r="F43" i="18"/>
  <c r="G43" i="18" s="1"/>
  <c r="F43" i="15"/>
  <c r="G43" i="15" s="1"/>
  <c r="P43" i="20"/>
  <c r="P43" i="29"/>
  <c r="F43" i="50"/>
  <c r="G43" i="50" s="1"/>
  <c r="P43" i="21"/>
  <c r="F43" i="51"/>
  <c r="P43" i="18"/>
  <c r="F43" i="38"/>
  <c r="F43" i="20"/>
  <c r="G43" i="20" s="1"/>
  <c r="P43" i="22"/>
  <c r="P43" i="51"/>
  <c r="P43" i="16"/>
  <c r="F43" i="49"/>
  <c r="F43" i="44"/>
  <c r="G43" i="44" s="1"/>
  <c r="F43" i="27"/>
  <c r="F43" i="14"/>
  <c r="G43" i="14" s="1"/>
  <c r="F43" i="8"/>
  <c r="F43" i="52"/>
  <c r="P43" i="44"/>
  <c r="F43" i="29"/>
  <c r="G43" i="29" s="1"/>
  <c r="P43" i="39"/>
  <c r="P43" i="41"/>
  <c r="F43" i="37"/>
  <c r="G43" i="37" s="1"/>
  <c r="P43" i="26"/>
  <c r="P43" i="24"/>
  <c r="F34" i="14"/>
  <c r="G34" i="14" s="1"/>
  <c r="P34" i="16"/>
  <c r="P34" i="14"/>
  <c r="P34" i="30"/>
  <c r="P34" i="23"/>
  <c r="F34" i="39"/>
  <c r="P34" i="12"/>
  <c r="P34" i="36"/>
  <c r="P34" i="49"/>
  <c r="P32" i="8"/>
  <c r="F32" i="52"/>
  <c r="P32" i="22"/>
  <c r="P32" i="35"/>
  <c r="F32" i="43"/>
  <c r="P32" i="16"/>
  <c r="P32" i="38"/>
  <c r="F32" i="40"/>
  <c r="G32" i="40" s="1"/>
  <c r="P32" i="19"/>
  <c r="P32" i="50"/>
  <c r="F32" i="37"/>
  <c r="G32" i="37" s="1"/>
  <c r="F32" i="16"/>
  <c r="G32" i="16" s="1"/>
  <c r="P32" i="12"/>
  <c r="P32" i="17"/>
  <c r="F32" i="22"/>
  <c r="F32" i="49"/>
  <c r="G32" i="49" s="1"/>
  <c r="F32" i="51"/>
  <c r="G32" i="51" s="1"/>
  <c r="F32" i="24"/>
  <c r="G32" i="24" s="1"/>
  <c r="F32" i="31"/>
  <c r="P32" i="18"/>
  <c r="P32" i="23"/>
  <c r="P32" i="44"/>
  <c r="P32" i="26"/>
  <c r="F32" i="29"/>
  <c r="G32" i="29" s="1"/>
  <c r="P32" i="51"/>
  <c r="F32" i="18"/>
  <c r="G32" i="18" s="1"/>
  <c r="F32" i="34"/>
  <c r="G32" i="34" s="1"/>
  <c r="F32" i="12"/>
  <c r="P32" i="37"/>
  <c r="P32" i="20"/>
  <c r="P32" i="29"/>
  <c r="P32" i="30"/>
  <c r="F32" i="35"/>
  <c r="G32" i="35" s="1"/>
  <c r="P32" i="41"/>
  <c r="P32" i="40"/>
  <c r="P11" i="34"/>
  <c r="P11" i="36"/>
  <c r="P11" i="22"/>
  <c r="P11" i="18"/>
  <c r="F11" i="22"/>
  <c r="G11" i="22" s="1"/>
  <c r="F11" i="31"/>
  <c r="G11" i="31" s="1"/>
  <c r="F11" i="37"/>
  <c r="F11" i="51"/>
  <c r="P28" i="28"/>
  <c r="P28" i="16"/>
  <c r="F28" i="30"/>
  <c r="G28" i="30" s="1"/>
  <c r="P28" i="37"/>
  <c r="F28" i="15"/>
  <c r="P28" i="29"/>
  <c r="F28" i="36"/>
  <c r="P28" i="44"/>
  <c r="P28" i="19"/>
  <c r="F28" i="33"/>
  <c r="P28" i="39"/>
  <c r="F28" i="18"/>
  <c r="G28" i="18" s="1"/>
  <c r="P28" i="30"/>
  <c r="F28" i="39"/>
  <c r="F28" i="40"/>
  <c r="P28" i="8"/>
  <c r="P28" i="25"/>
  <c r="F28" i="35"/>
  <c r="G28" i="35" s="1"/>
  <c r="P28" i="42"/>
  <c r="F28" i="22"/>
  <c r="G28" i="22" s="1"/>
  <c r="P28" i="34"/>
  <c r="F28" i="41"/>
  <c r="G28" i="41" s="1"/>
  <c r="P11" i="52"/>
  <c r="G39" i="36"/>
  <c r="F28" i="26"/>
  <c r="P28" i="38"/>
  <c r="P28" i="26"/>
  <c r="F28" i="19"/>
  <c r="P28" i="41"/>
  <c r="P28" i="24"/>
  <c r="P28" i="13"/>
  <c r="F28" i="12"/>
  <c r="G28" i="12" s="1"/>
  <c r="F28" i="14"/>
  <c r="F34" i="22"/>
  <c r="G34" i="22" s="1"/>
  <c r="F34" i="35"/>
  <c r="G34" i="35" s="1"/>
  <c r="F34" i="48"/>
  <c r="P34" i="35"/>
  <c r="F34" i="24"/>
  <c r="G34" i="24" s="1"/>
  <c r="F34" i="42"/>
  <c r="G34" i="42" s="1"/>
  <c r="F34" i="52"/>
  <c r="G34" i="52" s="1"/>
  <c r="P34" i="33"/>
  <c r="P34" i="50"/>
  <c r="P34" i="20"/>
  <c r="P34" i="40"/>
  <c r="F34" i="33"/>
  <c r="P15" i="52"/>
  <c r="F15" i="42"/>
  <c r="G15" i="42" s="1"/>
  <c r="P15" i="16"/>
  <c r="P15" i="35"/>
  <c r="P15" i="34"/>
  <c r="F15" i="8"/>
  <c r="G15" i="8" s="1"/>
  <c r="P15" i="8"/>
  <c r="P15" i="17"/>
  <c r="P15" i="43"/>
  <c r="P15" i="33"/>
  <c r="P23" i="28"/>
  <c r="F23" i="38"/>
  <c r="F23" i="37"/>
  <c r="G23" i="37" s="1"/>
  <c r="F23" i="39"/>
  <c r="P43" i="27"/>
  <c r="F43" i="24"/>
  <c r="G43" i="24" s="1"/>
  <c r="P43" i="8"/>
  <c r="P43" i="36"/>
  <c r="F43" i="42"/>
  <c r="G43" i="42" s="1"/>
  <c r="F43" i="25"/>
  <c r="G43" i="25" s="1"/>
  <c r="F43" i="36"/>
  <c r="G43" i="36" s="1"/>
  <c r="P43" i="31"/>
  <c r="F32" i="14"/>
  <c r="P32" i="27"/>
  <c r="F32" i="30"/>
  <c r="F32" i="38"/>
  <c r="G32" i="38" s="1"/>
  <c r="P32" i="25"/>
  <c r="P32" i="36"/>
  <c r="P32" i="33"/>
  <c r="P32" i="43"/>
  <c r="F15" i="19"/>
  <c r="P34" i="52"/>
  <c r="P15" i="21"/>
  <c r="P28" i="43"/>
  <c r="P11" i="38"/>
  <c r="F11" i="12"/>
  <c r="G11" i="12" s="1"/>
  <c r="P11" i="48"/>
  <c r="P28" i="36"/>
  <c r="P28" i="31"/>
  <c r="F28" i="16"/>
  <c r="G28" i="16" s="1"/>
  <c r="P28" i="52"/>
  <c r="P28" i="33"/>
  <c r="F28" i="31"/>
  <c r="F28" i="50"/>
  <c r="G28" i="50" s="1"/>
  <c r="P28" i="51"/>
  <c r="F28" i="51"/>
  <c r="G28" i="51" s="1"/>
  <c r="P34" i="39"/>
  <c r="F34" i="36"/>
  <c r="G34" i="36" s="1"/>
  <c r="F34" i="18"/>
  <c r="G34" i="18" s="1"/>
  <c r="P34" i="25"/>
  <c r="F34" i="43"/>
  <c r="G34" i="43" s="1"/>
  <c r="P34" i="34"/>
  <c r="P34" i="15"/>
  <c r="F34" i="37"/>
  <c r="F34" i="27"/>
  <c r="P34" i="17"/>
  <c r="F34" i="32"/>
  <c r="G34" i="32" s="1"/>
  <c r="F34" i="34"/>
  <c r="F34" i="12"/>
  <c r="G34" i="12" s="1"/>
  <c r="P15" i="25"/>
  <c r="F15" i="20"/>
  <c r="G15" i="20" s="1"/>
  <c r="P15" i="40"/>
  <c r="F15" i="14"/>
  <c r="G15" i="14" s="1"/>
  <c r="P15" i="14"/>
  <c r="P15" i="44"/>
  <c r="F15" i="23"/>
  <c r="F15" i="43"/>
  <c r="P15" i="28"/>
  <c r="P34" i="43"/>
  <c r="F23" i="35"/>
  <c r="G23" i="35" s="1"/>
  <c r="F23" i="12"/>
  <c r="G23" i="12" s="1"/>
  <c r="F23" i="14"/>
  <c r="G23" i="14" s="1"/>
  <c r="P43" i="32"/>
  <c r="F43" i="32"/>
  <c r="G43" i="32" s="1"/>
  <c r="F43" i="12"/>
  <c r="G43" i="12" s="1"/>
  <c r="P43" i="28"/>
  <c r="F43" i="19"/>
  <c r="G43" i="19" s="1"/>
  <c r="F43" i="35"/>
  <c r="G43" i="35" s="1"/>
  <c r="P43" i="43"/>
  <c r="P43" i="30"/>
  <c r="F32" i="21"/>
  <c r="G32" i="21" s="1"/>
  <c r="P32" i="31"/>
  <c r="P32" i="13"/>
  <c r="F32" i="15"/>
  <c r="P32" i="28"/>
  <c r="P32" i="21"/>
  <c r="F32" i="25"/>
  <c r="G32" i="25" s="1"/>
  <c r="P32" i="34"/>
  <c r="F34" i="41"/>
  <c r="F15" i="12"/>
  <c r="G15" i="12" s="1"/>
  <c r="P11" i="40"/>
  <c r="F28" i="44"/>
  <c r="G28" i="44" s="1"/>
  <c r="P28" i="35"/>
  <c r="F28" i="24"/>
  <c r="G12" i="30"/>
  <c r="G15" i="49"/>
  <c r="G27" i="48"/>
  <c r="G15" i="48"/>
  <c r="P39" i="12"/>
  <c r="F39" i="19"/>
  <c r="F39" i="27"/>
  <c r="P39" i="28"/>
  <c r="P39" i="15"/>
  <c r="F39" i="34"/>
  <c r="G39" i="34" s="1"/>
  <c r="P39" i="22"/>
  <c r="P39" i="49"/>
  <c r="F39" i="37"/>
  <c r="G39" i="37" s="1"/>
  <c r="F39" i="25"/>
  <c r="G39" i="25" s="1"/>
  <c r="F39" i="18"/>
  <c r="G39" i="18" s="1"/>
  <c r="F39" i="30"/>
  <c r="G39" i="30" s="1"/>
  <c r="P39" i="29"/>
  <c r="P39" i="24"/>
  <c r="G28" i="24"/>
  <c r="G12" i="43"/>
  <c r="G10" i="29"/>
  <c r="F39" i="20"/>
  <c r="G39" i="20" s="1"/>
  <c r="F39" i="36"/>
  <c r="P39" i="44"/>
  <c r="F39" i="23"/>
  <c r="P39" i="27"/>
  <c r="F39" i="42"/>
  <c r="P39" i="34"/>
  <c r="F39" i="12"/>
  <c r="G39" i="12" s="1"/>
  <c r="P39" i="50"/>
  <c r="P39" i="35"/>
  <c r="F39" i="8"/>
  <c r="G39" i="8" s="1"/>
  <c r="P39" i="48"/>
  <c r="F39" i="24"/>
  <c r="G39" i="24" s="1"/>
  <c r="G28" i="40"/>
  <c r="F5" i="38"/>
  <c r="P5" i="38"/>
  <c r="F5" i="35"/>
  <c r="P5" i="35"/>
  <c r="F5" i="44"/>
  <c r="P5" i="28"/>
  <c r="G5" i="50"/>
  <c r="X15" i="43"/>
  <c r="X15" i="41"/>
  <c r="X15" i="29"/>
  <c r="X15" i="14"/>
  <c r="X15" i="37"/>
  <c r="X15" i="52"/>
  <c r="X15" i="30"/>
  <c r="X15" i="48"/>
  <c r="X15" i="33"/>
  <c r="X15" i="26"/>
  <c r="X15" i="17"/>
  <c r="X15" i="22"/>
  <c r="X15" i="15"/>
  <c r="X15" i="12"/>
  <c r="X15" i="42"/>
  <c r="X15" i="8"/>
  <c r="X15" i="31"/>
  <c r="X15" i="35"/>
  <c r="X15" i="38"/>
  <c r="X15" i="32"/>
  <c r="X15" i="49"/>
  <c r="X15" i="51"/>
  <c r="X15" i="24"/>
  <c r="X15" i="36"/>
  <c r="X15" i="23"/>
  <c r="X15" i="50"/>
  <c r="X15" i="34"/>
  <c r="X15" i="21"/>
  <c r="X15" i="13"/>
  <c r="X15" i="44"/>
  <c r="X15" i="27"/>
  <c r="X15" i="20"/>
  <c r="X15" i="28"/>
  <c r="X15" i="40"/>
  <c r="X15" i="19"/>
  <c r="X15" i="18"/>
  <c r="X15" i="16"/>
  <c r="X15" i="39"/>
  <c r="X15" i="25"/>
  <c r="V35" i="34"/>
  <c r="V35" i="23"/>
  <c r="V35" i="50"/>
  <c r="V35" i="49"/>
  <c r="V35" i="15"/>
  <c r="V35" i="13"/>
  <c r="V35" i="24"/>
  <c r="V35" i="12"/>
  <c r="V35" i="39"/>
  <c r="V35" i="22"/>
  <c r="V35" i="29"/>
  <c r="V35" i="20"/>
  <c r="V35" i="32"/>
  <c r="V35" i="38"/>
  <c r="V35" i="31"/>
  <c r="V35" i="48"/>
  <c r="V35" i="51"/>
  <c r="V35" i="21"/>
  <c r="V35" i="18"/>
  <c r="V35" i="43"/>
  <c r="V35" i="41"/>
  <c r="V35" i="30"/>
  <c r="X43" i="51"/>
  <c r="X43" i="38"/>
  <c r="X43" i="39"/>
  <c r="X43" i="16"/>
  <c r="X43" i="18"/>
  <c r="X43" i="20"/>
  <c r="X43" i="22"/>
  <c r="X43" i="24"/>
  <c r="X43" i="44"/>
  <c r="X43" i="35"/>
  <c r="X43" i="33"/>
  <c r="X43" i="50"/>
  <c r="X43" i="32"/>
  <c r="X43" i="29"/>
  <c r="X43" i="26"/>
  <c r="X43" i="25"/>
  <c r="X43" i="13"/>
  <c r="X43" i="14"/>
  <c r="X39" i="43"/>
  <c r="X39" i="44"/>
  <c r="X39" i="18"/>
  <c r="X39" i="19"/>
  <c r="X39" i="51"/>
  <c r="X39" i="30"/>
  <c r="X39" i="16"/>
  <c r="X39" i="33"/>
  <c r="X39" i="13"/>
  <c r="X39" i="34"/>
  <c r="X39" i="8"/>
  <c r="X39" i="20"/>
  <c r="X39" i="48"/>
  <c r="X39" i="50"/>
  <c r="X39" i="22"/>
  <c r="X39" i="36"/>
  <c r="X39" i="38"/>
  <c r="X39" i="39"/>
  <c r="X39" i="35"/>
  <c r="X39" i="37"/>
  <c r="X39" i="15"/>
  <c r="X39" i="49"/>
  <c r="X39" i="32"/>
  <c r="X39" i="21"/>
  <c r="X31" i="18"/>
  <c r="X31" i="24"/>
  <c r="X31" i="16"/>
  <c r="X31" i="49"/>
  <c r="X31" i="26"/>
  <c r="X31" i="21"/>
  <c r="X31" i="37"/>
  <c r="X31" i="17"/>
  <c r="X31" i="14"/>
  <c r="X31" i="13"/>
  <c r="X31" i="50"/>
  <c r="X31" i="39"/>
  <c r="X31" i="33"/>
  <c r="X31" i="12"/>
  <c r="X31" i="42"/>
  <c r="X31" i="48"/>
  <c r="X31" i="34"/>
  <c r="X25" i="17"/>
  <c r="X25" i="44"/>
  <c r="X25" i="27"/>
  <c r="X25" i="33"/>
  <c r="X25" i="28"/>
  <c r="X25" i="16"/>
  <c r="X25" i="20"/>
  <c r="X25" i="40"/>
  <c r="X25" i="34"/>
  <c r="X25" i="13"/>
  <c r="X25" i="49"/>
  <c r="X25" i="14"/>
  <c r="X25" i="52"/>
  <c r="X25" i="42"/>
  <c r="X25" i="51"/>
  <c r="X25" i="19"/>
  <c r="X25" i="37"/>
  <c r="X21" i="41"/>
  <c r="X21" i="19"/>
  <c r="X21" i="16"/>
  <c r="X21" i="24"/>
  <c r="X21" i="21"/>
  <c r="X21" i="22"/>
  <c r="X21" i="17"/>
  <c r="X21" i="43"/>
  <c r="X21" i="8"/>
  <c r="X21" i="18"/>
  <c r="X21" i="12"/>
  <c r="X21" i="25"/>
  <c r="X21" i="20"/>
  <c r="X21" i="44"/>
  <c r="X21" i="28"/>
  <c r="X21" i="30"/>
  <c r="X21" i="29"/>
  <c r="X21" i="15"/>
  <c r="X21" i="36"/>
  <c r="X21" i="33"/>
  <c r="X21" i="27"/>
  <c r="X21" i="32"/>
  <c r="X21" i="35"/>
  <c r="X21" i="50"/>
  <c r="X21" i="34"/>
  <c r="X21" i="40"/>
  <c r="X21" i="37"/>
  <c r="X21" i="51"/>
  <c r="X21" i="26"/>
  <c r="X13" i="19"/>
  <c r="X13" i="34"/>
  <c r="X13" i="49"/>
  <c r="X13" i="35"/>
  <c r="X13" i="25"/>
  <c r="X13" i="8"/>
  <c r="X13" i="51"/>
  <c r="X13" i="42"/>
  <c r="X13" i="36"/>
  <c r="X13" i="17"/>
  <c r="X13" i="24"/>
  <c r="X13" i="22"/>
  <c r="X13" i="48"/>
  <c r="X13" i="33"/>
  <c r="X13" i="26"/>
  <c r="X13" i="28"/>
  <c r="X13" i="52"/>
  <c r="X13" i="29"/>
  <c r="X13" i="50"/>
  <c r="X13" i="12"/>
  <c r="X13" i="21"/>
  <c r="X13" i="20"/>
  <c r="X13" i="44"/>
  <c r="X13" i="23"/>
  <c r="X13" i="37"/>
  <c r="X7" i="19"/>
  <c r="X7" i="15"/>
  <c r="X7" i="16"/>
  <c r="X9" i="25"/>
  <c r="X9" i="34"/>
  <c r="X9" i="38"/>
  <c r="X9" i="15"/>
  <c r="X9" i="28"/>
  <c r="X9" i="20"/>
  <c r="X11" i="37"/>
  <c r="X11" i="27"/>
  <c r="X11" i="35"/>
  <c r="X11" i="33"/>
  <c r="X11" i="52"/>
  <c r="X13" i="32"/>
  <c r="X13" i="31"/>
  <c r="X13" i="30"/>
  <c r="X23" i="31"/>
  <c r="X23" i="20"/>
  <c r="X23" i="27"/>
  <c r="X23" i="16"/>
  <c r="X23" i="30"/>
  <c r="X25" i="24"/>
  <c r="X25" i="36"/>
  <c r="X25" i="35"/>
  <c r="X25" i="48"/>
  <c r="X25" i="43"/>
  <c r="X27" i="24"/>
  <c r="X27" i="42"/>
  <c r="X27" i="50"/>
  <c r="X27" i="34"/>
  <c r="X27" i="35"/>
  <c r="X27" i="19"/>
  <c r="X33" i="34"/>
  <c r="X33" i="26"/>
  <c r="X33" i="22"/>
  <c r="X37" i="15"/>
  <c r="X37" i="21"/>
  <c r="X37" i="52"/>
  <c r="X37" i="12"/>
  <c r="X37" i="17"/>
  <c r="X39" i="27"/>
  <c r="X39" i="24"/>
  <c r="X39" i="40"/>
  <c r="X43" i="17"/>
  <c r="X43" i="40"/>
  <c r="X43" i="23"/>
  <c r="X43" i="37"/>
  <c r="X43" i="52"/>
  <c r="X7" i="44"/>
  <c r="X7" i="28"/>
  <c r="X7" i="52"/>
  <c r="X7" i="20"/>
  <c r="X7" i="48"/>
  <c r="X7" i="29"/>
  <c r="X7" i="22"/>
  <c r="X31" i="51"/>
  <c r="X31" i="40"/>
  <c r="X31" i="30"/>
  <c r="X31" i="28"/>
  <c r="X31" i="27"/>
  <c r="X31" i="22"/>
  <c r="X13" i="43"/>
  <c r="X19" i="14"/>
  <c r="X19" i="41"/>
  <c r="X19" i="27"/>
  <c r="X41" i="28"/>
  <c r="X41" i="48"/>
  <c r="X29" i="27"/>
  <c r="X29" i="12"/>
  <c r="X29" i="17"/>
  <c r="X21" i="48"/>
  <c r="X21" i="14"/>
  <c r="X39" i="12"/>
  <c r="X33" i="27"/>
  <c r="X33" i="21"/>
  <c r="V35" i="17"/>
  <c r="V34" i="8"/>
  <c r="V34" i="16"/>
  <c r="V34" i="32"/>
  <c r="V34" i="15"/>
  <c r="V34" i="30"/>
  <c r="V34" i="13"/>
  <c r="V34" i="17"/>
  <c r="V34" i="34"/>
  <c r="V34" i="18"/>
  <c r="V34" i="33"/>
  <c r="V34" i="49"/>
  <c r="V34" i="21"/>
  <c r="V34" i="35"/>
  <c r="V34" i="19"/>
  <c r="V34" i="36"/>
  <c r="V34" i="48"/>
  <c r="V34" i="22"/>
  <c r="V34" i="41"/>
  <c r="V34" i="20"/>
  <c r="V34" i="37"/>
  <c r="V34" i="50"/>
  <c r="V34" i="24"/>
  <c r="V34" i="42"/>
  <c r="V34" i="23"/>
  <c r="V34" i="38"/>
  <c r="V34" i="51"/>
  <c r="V34" i="26"/>
  <c r="V34" i="44"/>
  <c r="V34" i="25"/>
  <c r="V34" i="39"/>
  <c r="V34" i="52"/>
  <c r="V34" i="40"/>
  <c r="V34" i="29"/>
  <c r="V34" i="28"/>
  <c r="V34" i="12"/>
  <c r="V34" i="43"/>
  <c r="V34" i="31"/>
  <c r="V8" i="49"/>
  <c r="V8" i="23"/>
  <c r="V8" i="33"/>
  <c r="V8" i="34"/>
  <c r="V8" i="37"/>
  <c r="V8" i="28"/>
  <c r="V8" i="35"/>
  <c r="V8" i="38"/>
  <c r="V8" i="43"/>
  <c r="V8" i="48"/>
  <c r="V8" i="29"/>
  <c r="V8" i="40"/>
  <c r="V8" i="42"/>
  <c r="V8" i="15"/>
  <c r="V8" i="22"/>
  <c r="V8" i="41"/>
  <c r="V8" i="44"/>
  <c r="V8" i="32"/>
  <c r="V8" i="51"/>
  <c r="V8" i="8"/>
  <c r="V8" i="24"/>
  <c r="V8" i="19"/>
  <c r="V8" i="16"/>
  <c r="V8" i="14"/>
  <c r="V8" i="25"/>
  <c r="V8" i="20"/>
  <c r="V8" i="21"/>
  <c r="V8" i="36"/>
  <c r="V8" i="52"/>
  <c r="V8" i="26"/>
  <c r="V8" i="30"/>
  <c r="V8" i="39"/>
  <c r="V8" i="12"/>
  <c r="V8" i="27"/>
  <c r="V8" i="31"/>
  <c r="V8" i="17"/>
  <c r="X9" i="48"/>
  <c r="X9" i="24"/>
  <c r="X9" i="23"/>
  <c r="X9" i="14"/>
  <c r="X9" i="29"/>
  <c r="X11" i="40"/>
  <c r="X11" i="8"/>
  <c r="X11" i="48"/>
  <c r="X11" i="15"/>
  <c r="X13" i="16"/>
  <c r="X13" i="27"/>
  <c r="X23" i="21"/>
  <c r="X23" i="14"/>
  <c r="X23" i="37"/>
  <c r="X23" i="33"/>
  <c r="X25" i="41"/>
  <c r="X25" i="50"/>
  <c r="X25" i="18"/>
  <c r="X25" i="39"/>
  <c r="X25" i="29"/>
  <c r="X25" i="26"/>
  <c r="X27" i="43"/>
  <c r="X27" i="28"/>
  <c r="X27" i="18"/>
  <c r="X27" i="21"/>
  <c r="X33" i="19"/>
  <c r="X33" i="20"/>
  <c r="X33" i="30"/>
  <c r="X37" i="49"/>
  <c r="X37" i="39"/>
  <c r="X37" i="33"/>
  <c r="X39" i="26"/>
  <c r="X39" i="23"/>
  <c r="X39" i="14"/>
  <c r="X39" i="29"/>
  <c r="X43" i="31"/>
  <c r="X43" i="48"/>
  <c r="X43" i="19"/>
  <c r="X43" i="28"/>
  <c r="X43" i="30"/>
  <c r="X7" i="36"/>
  <c r="X7" i="32"/>
  <c r="X7" i="23"/>
  <c r="X7" i="8"/>
  <c r="X7" i="17"/>
  <c r="X7" i="35"/>
  <c r="X7" i="50"/>
  <c r="X31" i="38"/>
  <c r="X31" i="43"/>
  <c r="X31" i="8"/>
  <c r="X31" i="41"/>
  <c r="X31" i="20"/>
  <c r="X31" i="31"/>
  <c r="V35" i="27"/>
  <c r="X13" i="15"/>
  <c r="X19" i="48"/>
  <c r="X19" i="33"/>
  <c r="X41" i="29"/>
  <c r="X29" i="49"/>
  <c r="X21" i="52"/>
  <c r="X21" i="38"/>
  <c r="X39" i="17"/>
  <c r="X43" i="42"/>
  <c r="V15" i="18"/>
  <c r="V15" i="33"/>
  <c r="V15" i="39"/>
  <c r="V15" i="51"/>
  <c r="V15" i="13"/>
  <c r="V15" i="32"/>
  <c r="V15" i="36"/>
  <c r="V15" i="43"/>
  <c r="V15" i="16"/>
  <c r="V15" i="38"/>
  <c r="V15" i="24"/>
  <c r="V15" i="37"/>
  <c r="V15" i="17"/>
  <c r="V15" i="19"/>
  <c r="V15" i="29"/>
  <c r="V15" i="28"/>
  <c r="X41" i="30"/>
  <c r="X41" i="15"/>
  <c r="X41" i="51"/>
  <c r="X41" i="50"/>
  <c r="X41" i="38"/>
  <c r="X41" i="26"/>
  <c r="X41" i="25"/>
  <c r="X41" i="41"/>
  <c r="X41" i="8"/>
  <c r="X41" i="20"/>
  <c r="X41" i="23"/>
  <c r="X41" i="17"/>
  <c r="X41" i="52"/>
  <c r="X41" i="43"/>
  <c r="X41" i="36"/>
  <c r="X41" i="39"/>
  <c r="X41" i="49"/>
  <c r="X41" i="37"/>
  <c r="X41" i="12"/>
  <c r="X41" i="22"/>
  <c r="X41" i="13"/>
  <c r="X41" i="19"/>
  <c r="X41" i="44"/>
  <c r="X41" i="42"/>
  <c r="X41" i="35"/>
  <c r="X41" i="33"/>
  <c r="X41" i="32"/>
  <c r="X41" i="31"/>
  <c r="X41" i="16"/>
  <c r="X41" i="24"/>
  <c r="X37" i="13"/>
  <c r="X37" i="44"/>
  <c r="X37" i="51"/>
  <c r="X37" i="14"/>
  <c r="X37" i="37"/>
  <c r="X37" i="23"/>
  <c r="X37" i="16"/>
  <c r="X37" i="20"/>
  <c r="X37" i="36"/>
  <c r="X37" i="19"/>
  <c r="X37" i="30"/>
  <c r="X37" i="29"/>
  <c r="X37" i="28"/>
  <c r="X37" i="27"/>
  <c r="X37" i="26"/>
  <c r="X37" i="48"/>
  <c r="X37" i="40"/>
  <c r="X37" i="50"/>
  <c r="X37" i="35"/>
  <c r="X33" i="51"/>
  <c r="X33" i="41"/>
  <c r="X33" i="35"/>
  <c r="X33" i="38"/>
  <c r="X33" i="28"/>
  <c r="X33" i="24"/>
  <c r="X33" i="16"/>
  <c r="X33" i="17"/>
  <c r="X33" i="25"/>
  <c r="X33" i="15"/>
  <c r="X33" i="39"/>
  <c r="X33" i="33"/>
  <c r="X33" i="49"/>
  <c r="X33" i="14"/>
  <c r="X33" i="32"/>
  <c r="X33" i="8"/>
  <c r="X33" i="37"/>
  <c r="X33" i="52"/>
  <c r="X33" i="12"/>
  <c r="X33" i="18"/>
  <c r="X33" i="50"/>
  <c r="X33" i="40"/>
  <c r="X29" i="18"/>
  <c r="X29" i="31"/>
  <c r="X29" i="41"/>
  <c r="X29" i="52"/>
  <c r="X29" i="16"/>
  <c r="X29" i="26"/>
  <c r="X29" i="37"/>
  <c r="X29" i="51"/>
  <c r="X29" i="22"/>
  <c r="X29" i="15"/>
  <c r="X29" i="20"/>
  <c r="X29" i="33"/>
  <c r="X29" i="43"/>
  <c r="X29" i="13"/>
  <c r="X29" i="21"/>
  <c r="X29" i="29"/>
  <c r="X29" i="40"/>
  <c r="X29" i="44"/>
  <c r="X29" i="39"/>
  <c r="X29" i="14"/>
  <c r="X29" i="25"/>
  <c r="X29" i="36"/>
  <c r="X29" i="48"/>
  <c r="X29" i="8"/>
  <c r="X29" i="19"/>
  <c r="X29" i="32"/>
  <c r="X29" i="42"/>
  <c r="X29" i="35"/>
  <c r="X29" i="30"/>
  <c r="X27" i="32"/>
  <c r="X27" i="31"/>
  <c r="X27" i="41"/>
  <c r="X27" i="38"/>
  <c r="X27" i="36"/>
  <c r="X27" i="15"/>
  <c r="X27" i="16"/>
  <c r="X27" i="12"/>
  <c r="X27" i="8"/>
  <c r="X27" i="30"/>
  <c r="X27" i="49"/>
  <c r="X27" i="23"/>
  <c r="X27" i="27"/>
  <c r="X27" i="48"/>
  <c r="X27" i="26"/>
  <c r="X23" i="24"/>
  <c r="X23" i="40"/>
  <c r="X23" i="44"/>
  <c r="X23" i="28"/>
  <c r="X23" i="19"/>
  <c r="X23" i="15"/>
  <c r="X23" i="38"/>
  <c r="X23" i="32"/>
  <c r="X23" i="12"/>
  <c r="X23" i="23"/>
  <c r="X23" i="51"/>
  <c r="X23" i="26"/>
  <c r="X23" i="50"/>
  <c r="X23" i="42"/>
  <c r="X23" i="22"/>
  <c r="X23" i="8"/>
  <c r="X23" i="34"/>
  <c r="X23" i="43"/>
  <c r="X19" i="8"/>
  <c r="X19" i="31"/>
  <c r="X19" i="34"/>
  <c r="X19" i="44"/>
  <c r="X19" i="26"/>
  <c r="X19" i="39"/>
  <c r="X19" i="22"/>
  <c r="X19" i="50"/>
  <c r="X19" i="16"/>
  <c r="X19" i="49"/>
  <c r="X19" i="25"/>
  <c r="X19" i="38"/>
  <c r="X19" i="13"/>
  <c r="X19" i="42"/>
  <c r="X19" i="37"/>
  <c r="X19" i="23"/>
  <c r="X19" i="36"/>
  <c r="X19" i="30"/>
  <c r="X19" i="32"/>
  <c r="X19" i="17"/>
  <c r="X19" i="19"/>
  <c r="X19" i="35"/>
  <c r="X19" i="21"/>
  <c r="X19" i="40"/>
  <c r="X19" i="12"/>
  <c r="X19" i="51"/>
  <c r="X19" i="18"/>
  <c r="X19" i="24"/>
  <c r="X19" i="15"/>
  <c r="X11" i="44"/>
  <c r="X11" i="16"/>
  <c r="X11" i="14"/>
  <c r="X11" i="12"/>
  <c r="X11" i="41"/>
  <c r="X11" i="21"/>
  <c r="X11" i="24"/>
  <c r="X11" i="22"/>
  <c r="X11" i="31"/>
  <c r="X11" i="51"/>
  <c r="X11" i="30"/>
  <c r="X11" i="29"/>
  <c r="X11" i="49"/>
  <c r="X11" i="38"/>
  <c r="X11" i="36"/>
  <c r="X11" i="20"/>
  <c r="X9" i="26"/>
  <c r="X9" i="21"/>
  <c r="X9" i="52"/>
  <c r="X9" i="51"/>
  <c r="X9" i="35"/>
  <c r="X9" i="31"/>
  <c r="X9" i="33"/>
  <c r="X9" i="32"/>
  <c r="X9" i="42"/>
  <c r="X9" i="39"/>
  <c r="X9" i="18"/>
  <c r="X9" i="12"/>
  <c r="X9" i="17"/>
  <c r="X9" i="13"/>
  <c r="X9" i="30"/>
  <c r="X9" i="41"/>
  <c r="X9" i="50"/>
  <c r="X9" i="49"/>
  <c r="X9" i="8"/>
  <c r="X9" i="19"/>
  <c r="X11" i="26"/>
  <c r="X11" i="28"/>
  <c r="X11" i="17"/>
  <c r="X11" i="43"/>
  <c r="X11" i="13"/>
  <c r="X13" i="40"/>
  <c r="X13" i="41"/>
  <c r="X23" i="36"/>
  <c r="X23" i="17"/>
  <c r="X23" i="18"/>
  <c r="X23" i="35"/>
  <c r="X23" i="25"/>
  <c r="X25" i="21"/>
  <c r="X25" i="32"/>
  <c r="X25" i="23"/>
  <c r="X25" i="38"/>
  <c r="X25" i="31"/>
  <c r="X27" i="39"/>
  <c r="X27" i="40"/>
  <c r="X27" i="13"/>
  <c r="X27" i="44"/>
  <c r="X27" i="33"/>
  <c r="X27" i="51"/>
  <c r="X33" i="42"/>
  <c r="X33" i="13"/>
  <c r="X33" i="31"/>
  <c r="X37" i="42"/>
  <c r="X37" i="25"/>
  <c r="X37" i="24"/>
  <c r="X37" i="22"/>
  <c r="X37" i="8"/>
  <c r="X39" i="41"/>
  <c r="X39" i="52"/>
  <c r="X39" i="25"/>
  <c r="X43" i="8"/>
  <c r="X43" i="41"/>
  <c r="X43" i="49"/>
  <c r="X43" i="15"/>
  <c r="X43" i="36"/>
  <c r="X7" i="24"/>
  <c r="X7" i="38"/>
  <c r="X7" i="12"/>
  <c r="X7" i="43"/>
  <c r="X7" i="25"/>
  <c r="X7" i="42"/>
  <c r="X7" i="18"/>
  <c r="X7" i="33"/>
  <c r="X31" i="32"/>
  <c r="X31" i="44"/>
  <c r="X31" i="52"/>
  <c r="X31" i="19"/>
  <c r="X31" i="35"/>
  <c r="V35" i="52"/>
  <c r="X13" i="39"/>
  <c r="X19" i="29"/>
  <c r="X19" i="28"/>
  <c r="X41" i="18"/>
  <c r="X41" i="34"/>
  <c r="X41" i="14"/>
  <c r="X29" i="34"/>
  <c r="X29" i="38"/>
  <c r="X21" i="39"/>
  <c r="X21" i="42"/>
  <c r="X21" i="49"/>
  <c r="X33" i="36"/>
  <c r="X23" i="41"/>
  <c r="X27" i="25"/>
  <c r="X25" i="25"/>
  <c r="X9" i="43"/>
  <c r="X20" i="27"/>
  <c r="X20" i="24"/>
  <c r="X20" i="44"/>
  <c r="X20" i="8"/>
  <c r="V30" i="15"/>
  <c r="V30" i="35"/>
  <c r="V30" i="34"/>
  <c r="V22" i="42"/>
  <c r="V22" i="17"/>
  <c r="V22" i="21"/>
  <c r="V22" i="12"/>
  <c r="V22" i="31"/>
  <c r="V22" i="41"/>
  <c r="V22" i="43"/>
  <c r="V22" i="30"/>
  <c r="V22" i="48"/>
  <c r="V22" i="15"/>
  <c r="V22" i="26"/>
  <c r="V22" i="35"/>
  <c r="V22" i="23"/>
  <c r="V22" i="29"/>
  <c r="V22" i="32"/>
  <c r="V22" i="13"/>
  <c r="V22" i="37"/>
  <c r="V22" i="50"/>
  <c r="V22" i="49"/>
  <c r="V22" i="28"/>
  <c r="V22" i="19"/>
  <c r="V22" i="36"/>
  <c r="V22" i="27"/>
  <c r="V22" i="8"/>
  <c r="V22" i="38"/>
  <c r="V22" i="18"/>
  <c r="V22" i="44"/>
  <c r="V22" i="40"/>
  <c r="V22" i="52"/>
  <c r="V22" i="25"/>
  <c r="X20" i="18"/>
  <c r="X20" i="13"/>
  <c r="V30" i="13"/>
  <c r="V30" i="31"/>
  <c r="V30" i="36"/>
  <c r="V30" i="18"/>
  <c r="V22" i="33"/>
  <c r="V22" i="39"/>
  <c r="V22" i="14"/>
  <c r="V5" i="39"/>
  <c r="V5" i="17"/>
  <c r="V5" i="38"/>
  <c r="V5" i="20"/>
  <c r="V5" i="26"/>
  <c r="V5" i="15"/>
  <c r="V5" i="25"/>
  <c r="V5" i="29"/>
  <c r="V5" i="27"/>
  <c r="V5" i="13"/>
  <c r="V5" i="21"/>
  <c r="V5" i="23"/>
  <c r="V5" i="40"/>
  <c r="V5" i="37"/>
  <c r="V5" i="16"/>
  <c r="V5" i="49"/>
  <c r="V5" i="34"/>
  <c r="V5" i="48"/>
  <c r="V5" i="32"/>
  <c r="V5" i="36"/>
  <c r="V5" i="18"/>
  <c r="V5" i="31"/>
  <c r="V5" i="8"/>
  <c r="V5" i="19"/>
  <c r="V5" i="51"/>
  <c r="V5" i="43"/>
  <c r="V5" i="52"/>
  <c r="V5" i="42"/>
  <c r="V5" i="12"/>
  <c r="V5" i="50"/>
  <c r="V5" i="35"/>
  <c r="V5" i="28"/>
  <c r="V5" i="33"/>
  <c r="V5" i="22"/>
  <c r="V5" i="30"/>
  <c r="V5" i="14"/>
  <c r="V5" i="24"/>
  <c r="V5" i="44"/>
  <c r="V5" i="41"/>
  <c r="V44" i="51"/>
  <c r="V44" i="52"/>
  <c r="V44" i="38"/>
  <c r="V44" i="30"/>
  <c r="V44" i="39"/>
  <c r="V44" i="31"/>
  <c r="V44" i="16"/>
  <c r="V44" i="44"/>
  <c r="V44" i="43"/>
  <c r="V44" i="36"/>
  <c r="V44" i="28"/>
  <c r="V44" i="37"/>
  <c r="V44" i="29"/>
  <c r="V44" i="18"/>
  <c r="V44" i="24"/>
  <c r="V44" i="48"/>
  <c r="V44" i="42"/>
  <c r="V44" i="34"/>
  <c r="V44" i="26"/>
  <c r="V44" i="35"/>
  <c r="V44" i="27"/>
  <c r="V44" i="13"/>
  <c r="V44" i="15"/>
  <c r="V44" i="19"/>
  <c r="V44" i="21"/>
  <c r="V44" i="23"/>
  <c r="V44" i="12"/>
  <c r="V44" i="20"/>
  <c r="V44" i="49"/>
  <c r="V44" i="50"/>
  <c r="V44" i="40"/>
  <c r="V44" i="32"/>
  <c r="V44" i="41"/>
  <c r="V44" i="33"/>
  <c r="V44" i="25"/>
  <c r="V44" i="14"/>
  <c r="V44" i="17"/>
  <c r="V44" i="8"/>
  <c r="V44" i="22"/>
  <c r="J14" i="17"/>
  <c r="J14" i="29"/>
  <c r="J14" i="48"/>
  <c r="J14" i="26"/>
  <c r="J14" i="39"/>
  <c r="J14" i="21"/>
  <c r="J14" i="36"/>
  <c r="J14" i="43"/>
  <c r="J14" i="40"/>
  <c r="J43" i="8"/>
  <c r="J43" i="39"/>
  <c r="J43" i="24"/>
  <c r="J43" i="44"/>
  <c r="J43" i="21"/>
  <c r="J43" i="40"/>
  <c r="J43" i="42"/>
  <c r="J43" i="14"/>
  <c r="J43" i="52"/>
  <c r="T37" i="35"/>
  <c r="T37" i="36"/>
  <c r="T37" i="32"/>
  <c r="J31" i="40"/>
  <c r="J11" i="38"/>
  <c r="J14" i="23"/>
  <c r="J14" i="37"/>
  <c r="J14" i="42"/>
  <c r="J14" i="19"/>
  <c r="J14" i="14"/>
  <c r="J14" i="30"/>
  <c r="J14" i="31"/>
  <c r="J14" i="52"/>
  <c r="J14" i="25"/>
  <c r="J14" i="50"/>
  <c r="J43" i="26"/>
  <c r="J43" i="33"/>
  <c r="J43" i="38"/>
  <c r="J43" i="28"/>
  <c r="J43" i="18"/>
  <c r="J43" i="51"/>
  <c r="J43" i="17"/>
  <c r="J43" i="49"/>
  <c r="J43" i="20"/>
  <c r="J43" i="23"/>
  <c r="T37" i="22"/>
  <c r="T37" i="15"/>
  <c r="T37" i="31"/>
  <c r="J31" i="24"/>
  <c r="J14" i="8"/>
  <c r="J14" i="44"/>
  <c r="J14" i="27"/>
  <c r="J14" i="49"/>
  <c r="J14" i="18"/>
  <c r="J14" i="34"/>
  <c r="J14" i="41"/>
  <c r="J14" i="28"/>
  <c r="J14" i="20"/>
  <c r="J43" i="41"/>
  <c r="J43" i="32"/>
  <c r="J43" i="37"/>
  <c r="J43" i="34"/>
  <c r="J43" i="22"/>
  <c r="J43" i="25"/>
  <c r="J43" i="50"/>
  <c r="J43" i="48"/>
  <c r="J43" i="27"/>
  <c r="T37" i="14"/>
  <c r="T37" i="34"/>
  <c r="T37" i="52"/>
  <c r="J21" i="15"/>
  <c r="J10" i="39"/>
  <c r="J10" i="33"/>
  <c r="T11" i="29"/>
  <c r="J9" i="49"/>
  <c r="J31" i="25"/>
  <c r="J31" i="8"/>
  <c r="J31" i="36"/>
  <c r="J21" i="34"/>
  <c r="J11" i="50"/>
  <c r="J11" i="20"/>
  <c r="J21" i="28"/>
  <c r="J10" i="34"/>
  <c r="J10" i="40"/>
  <c r="J10" i="12"/>
  <c r="T11" i="16"/>
  <c r="T11" i="28"/>
  <c r="J31" i="22"/>
  <c r="J31" i="39"/>
  <c r="J21" i="39"/>
  <c r="J21" i="42"/>
  <c r="J11" i="48"/>
  <c r="J21" i="14"/>
  <c r="J11" i="32"/>
  <c r="T20" i="38"/>
  <c r="J10" i="42"/>
  <c r="J10" i="38"/>
  <c r="T11" i="38"/>
  <c r="J31" i="31"/>
  <c r="J31" i="15"/>
  <c r="J21" i="27"/>
  <c r="J21" i="31"/>
  <c r="J11" i="13"/>
  <c r="J11" i="18"/>
  <c r="T20" i="15"/>
  <c r="T20" i="42"/>
  <c r="J10" i="26"/>
  <c r="J10" i="51"/>
  <c r="J10" i="43"/>
  <c r="J10" i="31"/>
  <c r="J10" i="50"/>
  <c r="J10" i="17"/>
  <c r="J10" i="13"/>
  <c r="J10" i="37"/>
  <c r="J10" i="14"/>
  <c r="J10" i="44"/>
  <c r="T11" i="24"/>
  <c r="T11" i="44"/>
  <c r="T11" i="41"/>
  <c r="T11" i="48"/>
  <c r="T11" i="42"/>
  <c r="J9" i="29"/>
  <c r="J31" i="27"/>
  <c r="J31" i="21"/>
  <c r="J31" i="52"/>
  <c r="J31" i="29"/>
  <c r="J31" i="37"/>
  <c r="J31" i="34"/>
  <c r="J31" i="32"/>
  <c r="J31" i="38"/>
  <c r="J31" i="51"/>
  <c r="J31" i="14"/>
  <c r="J21" i="26"/>
  <c r="J21" i="49"/>
  <c r="J21" i="23"/>
  <c r="J21" i="30"/>
  <c r="J21" i="21"/>
  <c r="J21" i="41"/>
  <c r="J19" i="33"/>
  <c r="J21" i="12"/>
  <c r="J21" i="35"/>
  <c r="T20" i="44"/>
  <c r="T20" i="26"/>
  <c r="J10" i="41"/>
  <c r="J10" i="30"/>
  <c r="J10" i="16"/>
  <c r="J10" i="18"/>
  <c r="J10" i="27"/>
  <c r="J10" i="29"/>
  <c r="J10" i="32"/>
  <c r="J10" i="35"/>
  <c r="J10" i="8"/>
  <c r="J10" i="15"/>
  <c r="T11" i="40"/>
  <c r="T11" i="39"/>
  <c r="T11" i="25"/>
  <c r="T11" i="34"/>
  <c r="T11" i="51"/>
  <c r="J9" i="22"/>
  <c r="J31" i="13"/>
  <c r="J31" i="17"/>
  <c r="J31" i="41"/>
  <c r="J31" i="19"/>
  <c r="J31" i="33"/>
  <c r="J31" i="12"/>
  <c r="J31" i="50"/>
  <c r="J31" i="18"/>
  <c r="J31" i="28"/>
  <c r="J21" i="32"/>
  <c r="J21" i="29"/>
  <c r="J21" i="16"/>
  <c r="J21" i="8"/>
  <c r="J21" i="51"/>
  <c r="J21" i="43"/>
  <c r="J21" i="19"/>
  <c r="J19" i="17"/>
  <c r="J21" i="17"/>
  <c r="T20" i="17"/>
  <c r="T20" i="40"/>
  <c r="T20" i="13"/>
  <c r="J10" i="48"/>
  <c r="J10" i="19"/>
  <c r="J10" i="24"/>
  <c r="J10" i="52"/>
  <c r="J10" i="23"/>
  <c r="J10" i="49"/>
  <c r="J10" i="28"/>
  <c r="J10" i="36"/>
  <c r="J10" i="22"/>
  <c r="T11" i="23"/>
  <c r="T11" i="50"/>
  <c r="T11" i="17"/>
  <c r="T11" i="32"/>
  <c r="J31" i="43"/>
  <c r="J31" i="26"/>
  <c r="J31" i="35"/>
  <c r="J31" i="23"/>
  <c r="J31" i="44"/>
  <c r="J31" i="42"/>
  <c r="J31" i="30"/>
  <c r="J31" i="48"/>
  <c r="J31" i="49"/>
  <c r="J21" i="24"/>
  <c r="J21" i="36"/>
  <c r="J21" i="25"/>
  <c r="J21" i="18"/>
  <c r="J21" i="52"/>
  <c r="J21" i="37"/>
  <c r="J21" i="40"/>
  <c r="J21" i="44"/>
  <c r="J21" i="22"/>
  <c r="J21" i="20"/>
  <c r="G43" i="52"/>
  <c r="G15" i="36"/>
  <c r="G15" i="44"/>
  <c r="G13" i="42"/>
  <c r="G36" i="28"/>
  <c r="G36" i="8"/>
  <c r="G33" i="42"/>
  <c r="G43" i="38"/>
  <c r="G43" i="51"/>
  <c r="G43" i="31"/>
  <c r="G12" i="31"/>
  <c r="G25" i="52"/>
  <c r="G8" i="13"/>
  <c r="G33" i="24"/>
  <c r="G5" i="8"/>
  <c r="G28" i="26"/>
  <c r="G34" i="29"/>
  <c r="G34" i="44"/>
  <c r="G34" i="30"/>
  <c r="G13" i="20"/>
  <c r="G13" i="40"/>
  <c r="G40" i="43"/>
  <c r="G32" i="30"/>
  <c r="G10" i="30"/>
  <c r="G27" i="39"/>
  <c r="G5" i="43"/>
  <c r="G12" i="26"/>
  <c r="G10" i="13"/>
  <c r="G15" i="25"/>
  <c r="G13" i="22"/>
  <c r="G36" i="51"/>
  <c r="G33" i="40"/>
  <c r="G39" i="23"/>
  <c r="G43" i="23"/>
  <c r="G43" i="30"/>
  <c r="G12" i="28"/>
  <c r="G40" i="26"/>
  <c r="G40" i="39"/>
  <c r="G32" i="12"/>
  <c r="G12" i="12"/>
  <c r="G19" i="17"/>
  <c r="G15" i="51"/>
  <c r="G27" i="14"/>
  <c r="G27" i="22"/>
  <c r="G10" i="31"/>
  <c r="G27" i="38"/>
  <c r="G5" i="35"/>
  <c r="G10" i="16"/>
  <c r="G25" i="44"/>
  <c r="G40" i="19"/>
  <c r="G32" i="22"/>
  <c r="G12" i="19"/>
  <c r="G19" i="23"/>
  <c r="G33" i="20"/>
  <c r="G36" i="35"/>
  <c r="G27" i="19"/>
  <c r="G27" i="21"/>
  <c r="G10" i="35"/>
  <c r="G27" i="41"/>
  <c r="G5" i="28"/>
  <c r="G40" i="22"/>
  <c r="G40" i="13"/>
  <c r="G32" i="17"/>
  <c r="G32" i="15"/>
  <c r="G29" i="42"/>
  <c r="G32" i="32"/>
  <c r="G36" i="17"/>
  <c r="G15" i="41"/>
  <c r="G28" i="17"/>
  <c r="G10" i="23"/>
  <c r="G27" i="51"/>
  <c r="G5" i="39"/>
  <c r="G5" i="36"/>
  <c r="E34" i="34"/>
  <c r="G34" i="34" s="1"/>
  <c r="T20" i="35"/>
  <c r="T20" i="20"/>
  <c r="T20" i="8"/>
  <c r="T20" i="29"/>
  <c r="T20" i="33"/>
  <c r="T20" i="41"/>
  <c r="T20" i="18"/>
  <c r="T20" i="31"/>
  <c r="T20" i="30"/>
  <c r="T20" i="37"/>
  <c r="T24" i="12"/>
  <c r="T24" i="49"/>
  <c r="T24" i="39"/>
  <c r="T24" i="23"/>
  <c r="T24" i="13"/>
  <c r="T24" i="50"/>
  <c r="T24" i="20"/>
  <c r="T24" i="26"/>
  <c r="T24" i="33"/>
  <c r="T24" i="51"/>
  <c r="T16" i="12"/>
  <c r="T16" i="48"/>
  <c r="T16" i="18"/>
  <c r="T16" i="22"/>
  <c r="T16" i="28"/>
  <c r="T16" i="43"/>
  <c r="T16" i="14"/>
  <c r="T16" i="25"/>
  <c r="T16" i="24"/>
  <c r="T16" i="50"/>
  <c r="T8" i="39"/>
  <c r="T8" i="15"/>
  <c r="T8" i="41"/>
  <c r="T8" i="22"/>
  <c r="T8" i="42"/>
  <c r="T28" i="25"/>
  <c r="T28" i="41"/>
  <c r="T28" i="29"/>
  <c r="T28" i="35"/>
  <c r="T28" i="18"/>
  <c r="J24" i="16"/>
  <c r="J24" i="29"/>
  <c r="J24" i="43"/>
  <c r="J24" i="37"/>
  <c r="J24" i="14"/>
  <c r="J24" i="18"/>
  <c r="J24" i="8"/>
  <c r="J24" i="21"/>
  <c r="J24" i="39"/>
  <c r="F8" i="35"/>
  <c r="G8" i="35" s="1"/>
  <c r="P8" i="31"/>
  <c r="F14" i="14"/>
  <c r="G14" i="14" s="1"/>
  <c r="P14" i="15"/>
  <c r="J29" i="23"/>
  <c r="P14" i="30"/>
  <c r="F35" i="30"/>
  <c r="G35" i="30" s="1"/>
  <c r="F35" i="37"/>
  <c r="G35" i="37" s="1"/>
  <c r="F35" i="36"/>
  <c r="G35" i="36" s="1"/>
  <c r="P35" i="23"/>
  <c r="P35" i="19"/>
  <c r="P35" i="29"/>
  <c r="F35" i="24"/>
  <c r="G35" i="24" s="1"/>
  <c r="P35" i="35"/>
  <c r="F35" i="12"/>
  <c r="G35" i="12" s="1"/>
  <c r="F35" i="40"/>
  <c r="G35" i="40" s="1"/>
  <c r="P35" i="18"/>
  <c r="P35" i="33"/>
  <c r="F35" i="29"/>
  <c r="G35" i="29" s="1"/>
  <c r="F35" i="22"/>
  <c r="G35" i="22" s="1"/>
  <c r="F35" i="15"/>
  <c r="G35" i="15" s="1"/>
  <c r="P35" i="38"/>
  <c r="P14" i="51"/>
  <c r="J27" i="33"/>
  <c r="J27" i="40"/>
  <c r="J27" i="51"/>
  <c r="J27" i="28"/>
  <c r="J27" i="19"/>
  <c r="N10" i="16"/>
  <c r="N10" i="17"/>
  <c r="N10" i="24"/>
  <c r="N10" i="31"/>
  <c r="N10" i="40"/>
  <c r="N10" i="30"/>
  <c r="N10" i="42"/>
  <c r="N10" i="41"/>
  <c r="N10" i="14"/>
  <c r="N10" i="19"/>
  <c r="N10" i="25"/>
  <c r="N10" i="32"/>
  <c r="N10" i="12"/>
  <c r="N10" i="20"/>
  <c r="N10" i="33"/>
  <c r="N10" i="36"/>
  <c r="N10" i="44"/>
  <c r="N10" i="18"/>
  <c r="N10" i="22"/>
  <c r="N10" i="27"/>
  <c r="N10" i="34"/>
  <c r="N10" i="28"/>
  <c r="N10" i="37"/>
  <c r="N10" i="21"/>
  <c r="N10" i="23"/>
  <c r="N10" i="35"/>
  <c r="N10" i="29"/>
  <c r="N10" i="43"/>
  <c r="N10" i="39"/>
  <c r="N10" i="13"/>
  <c r="N10" i="38"/>
  <c r="N10" i="26"/>
  <c r="N10" i="49"/>
  <c r="N10" i="15"/>
  <c r="N10" i="52"/>
  <c r="N41" i="42"/>
  <c r="N41" i="27"/>
  <c r="N41" i="40"/>
  <c r="N41" i="44"/>
  <c r="N41" i="21"/>
  <c r="N41" i="18"/>
  <c r="N41" i="28"/>
  <c r="AH8" i="4"/>
  <c r="F8" i="4" s="1"/>
  <c r="AI8" i="4"/>
  <c r="G8" i="4" s="1"/>
  <c r="T20" i="25"/>
  <c r="T20" i="14"/>
  <c r="T20" i="24"/>
  <c r="T20" i="21"/>
  <c r="T20" i="36"/>
  <c r="T20" i="22"/>
  <c r="T20" i="34"/>
  <c r="T20" i="23"/>
  <c r="T20" i="39"/>
  <c r="T20" i="51"/>
  <c r="T24" i="28"/>
  <c r="T24" i="52"/>
  <c r="T24" i="19"/>
  <c r="T24" i="43"/>
  <c r="T24" i="32"/>
  <c r="T24" i="48"/>
  <c r="T24" i="25"/>
  <c r="T24" i="34"/>
  <c r="T24" i="24"/>
  <c r="T16" i="27"/>
  <c r="T16" i="13"/>
  <c r="T16" i="40"/>
  <c r="T16" i="31"/>
  <c r="T16" i="20"/>
  <c r="T16" i="32"/>
  <c r="T16" i="35"/>
  <c r="T16" i="52"/>
  <c r="T16" i="23"/>
  <c r="T16" i="17"/>
  <c r="T8" i="37"/>
  <c r="T8" i="49"/>
  <c r="T8" i="33"/>
  <c r="T8" i="43"/>
  <c r="T8" i="34"/>
  <c r="T28" i="42"/>
  <c r="T28" i="27"/>
  <c r="T28" i="26"/>
  <c r="T28" i="12"/>
  <c r="T28" i="52"/>
  <c r="J24" i="15"/>
  <c r="J24" i="40"/>
  <c r="J24" i="44"/>
  <c r="J24" i="41"/>
  <c r="J24" i="48"/>
  <c r="J24" i="52"/>
  <c r="J24" i="32"/>
  <c r="J24" i="13"/>
  <c r="J24" i="38"/>
  <c r="J24" i="19"/>
  <c r="T37" i="37"/>
  <c r="T37" i="23"/>
  <c r="T37" i="29"/>
  <c r="T37" i="28"/>
  <c r="T37" i="19"/>
  <c r="T37" i="38"/>
  <c r="T37" i="18"/>
  <c r="T37" i="27"/>
  <c r="T37" i="25"/>
  <c r="T37" i="41"/>
  <c r="T37" i="8"/>
  <c r="T37" i="33"/>
  <c r="T37" i="48"/>
  <c r="T37" i="49"/>
  <c r="T37" i="21"/>
  <c r="T37" i="43"/>
  <c r="T37" i="17"/>
  <c r="T37" i="13"/>
  <c r="T37" i="24"/>
  <c r="T37" i="30"/>
  <c r="T37" i="51"/>
  <c r="T37" i="44"/>
  <c r="T37" i="26"/>
  <c r="T37" i="20"/>
  <c r="T37" i="39"/>
  <c r="T37" i="16"/>
  <c r="AI11" i="4"/>
  <c r="G11" i="4" s="1"/>
  <c r="AI31" i="4"/>
  <c r="G31" i="4" s="1"/>
  <c r="J28" i="44" s="1"/>
  <c r="P8" i="28"/>
  <c r="F14" i="15"/>
  <c r="G14" i="15" s="1"/>
  <c r="F14" i="28"/>
  <c r="G14" i="28" s="1"/>
  <c r="J37" i="49"/>
  <c r="J37" i="20"/>
  <c r="J37" i="8"/>
  <c r="J37" i="30"/>
  <c r="J37" i="18"/>
  <c r="J37" i="29"/>
  <c r="J37" i="15"/>
  <c r="J37" i="12"/>
  <c r="J37" i="52"/>
  <c r="J37" i="51"/>
  <c r="J37" i="22"/>
  <c r="J37" i="38"/>
  <c r="J37" i="42"/>
  <c r="J37" i="31"/>
  <c r="J37" i="48"/>
  <c r="J37" i="14"/>
  <c r="J37" i="28"/>
  <c r="J37" i="17"/>
  <c r="J37" i="43"/>
  <c r="J37" i="32"/>
  <c r="P14" i="48"/>
  <c r="F14" i="37"/>
  <c r="G14" i="37" s="1"/>
  <c r="P14" i="20"/>
  <c r="P14" i="35"/>
  <c r="P14" i="42"/>
  <c r="F14" i="44"/>
  <c r="G14" i="44" s="1"/>
  <c r="F14" i="52"/>
  <c r="G14" i="52" s="1"/>
  <c r="F14" i="36"/>
  <c r="G14" i="36" s="1"/>
  <c r="F14" i="33"/>
  <c r="P14" i="41"/>
  <c r="F14" i="13"/>
  <c r="G14" i="13" s="1"/>
  <c r="P14" i="19"/>
  <c r="F14" i="34"/>
  <c r="G14" i="34" s="1"/>
  <c r="P14" i="23"/>
  <c r="P14" i="38"/>
  <c r="P14" i="21"/>
  <c r="F14" i="22"/>
  <c r="G14" i="22" s="1"/>
  <c r="P14" i="14"/>
  <c r="F14" i="43"/>
  <c r="G14" i="43" s="1"/>
  <c r="P14" i="52"/>
  <c r="F14" i="51"/>
  <c r="G14" i="51" s="1"/>
  <c r="F14" i="48"/>
  <c r="P14" i="12"/>
  <c r="F14" i="49"/>
  <c r="P14" i="34"/>
  <c r="F14" i="26"/>
  <c r="F14" i="17"/>
  <c r="G14" i="17" s="1"/>
  <c r="F14" i="27"/>
  <c r="P14" i="50"/>
  <c r="P14" i="32"/>
  <c r="F14" i="16"/>
  <c r="G14" i="16" s="1"/>
  <c r="P14" i="44"/>
  <c r="F14" i="25"/>
  <c r="G14" i="25" s="1"/>
  <c r="F14" i="20"/>
  <c r="G14" i="20" s="1"/>
  <c r="P14" i="18"/>
  <c r="F14" i="24"/>
  <c r="G14" i="24" s="1"/>
  <c r="F14" i="29"/>
  <c r="G14" i="29" s="1"/>
  <c r="P14" i="25"/>
  <c r="P14" i="40"/>
  <c r="F14" i="21"/>
  <c r="G14" i="21" s="1"/>
  <c r="F14" i="35"/>
  <c r="P14" i="16"/>
  <c r="F14" i="18"/>
  <c r="G14" i="18" s="1"/>
  <c r="P14" i="31"/>
  <c r="F14" i="39"/>
  <c r="G14" i="39" s="1"/>
  <c r="F14" i="31"/>
  <c r="G14" i="31" s="1"/>
  <c r="P14" i="28"/>
  <c r="F14" i="32"/>
  <c r="G14" i="32" s="1"/>
  <c r="F14" i="41"/>
  <c r="G14" i="41" s="1"/>
  <c r="P14" i="49"/>
  <c r="P14" i="24"/>
  <c r="F14" i="50"/>
  <c r="G14" i="50" s="1"/>
  <c r="F14" i="40"/>
  <c r="G14" i="40" s="1"/>
  <c r="F14" i="42"/>
  <c r="G14" i="42" s="1"/>
  <c r="P14" i="29"/>
  <c r="P14" i="33"/>
  <c r="P8" i="33"/>
  <c r="P8" i="18"/>
  <c r="P8" i="38"/>
  <c r="F8" i="41"/>
  <c r="G8" i="41" s="1"/>
  <c r="F8" i="28"/>
  <c r="F8" i="21"/>
  <c r="G8" i="21" s="1"/>
  <c r="F8" i="27"/>
  <c r="F8" i="24"/>
  <c r="G8" i="24" s="1"/>
  <c r="P8" i="39"/>
  <c r="P8" i="26"/>
  <c r="P8" i="24"/>
  <c r="P8" i="15"/>
  <c r="P8" i="8"/>
  <c r="F8" i="40"/>
  <c r="G8" i="40" s="1"/>
  <c r="P8" i="49"/>
  <c r="F8" i="51"/>
  <c r="P8" i="41"/>
  <c r="P8" i="40"/>
  <c r="P8" i="16"/>
  <c r="F8" i="29"/>
  <c r="G8" i="29" s="1"/>
  <c r="P8" i="36"/>
  <c r="F8" i="26"/>
  <c r="F8" i="14"/>
  <c r="G8" i="14" s="1"/>
  <c r="P8" i="12"/>
  <c r="F8" i="18"/>
  <c r="G8" i="18" s="1"/>
  <c r="F8" i="43"/>
  <c r="P8" i="19"/>
  <c r="P8" i="30"/>
  <c r="F8" i="38"/>
  <c r="G8" i="38" s="1"/>
  <c r="F8" i="22"/>
  <c r="G8" i="22" s="1"/>
  <c r="P8" i="21"/>
  <c r="F8" i="17"/>
  <c r="G8" i="17" s="1"/>
  <c r="P8" i="35"/>
  <c r="P8" i="32"/>
  <c r="P8" i="50"/>
  <c r="F8" i="52"/>
  <c r="G8" i="52" s="1"/>
  <c r="F8" i="34"/>
  <c r="F8" i="50"/>
  <c r="G8" i="50" s="1"/>
  <c r="P8" i="23"/>
  <c r="P8" i="17"/>
  <c r="F8" i="49"/>
  <c r="P8" i="27"/>
  <c r="F8" i="23"/>
  <c r="G8" i="23" s="1"/>
  <c r="F8" i="32"/>
  <c r="G8" i="32" s="1"/>
  <c r="F8" i="30"/>
  <c r="G8" i="30" s="1"/>
  <c r="F8" i="48"/>
  <c r="F8" i="19"/>
  <c r="F8" i="36"/>
  <c r="P8" i="25"/>
  <c r="P8" i="42"/>
  <c r="P8" i="48"/>
  <c r="F8" i="25"/>
  <c r="G8" i="25" s="1"/>
  <c r="P8" i="13"/>
  <c r="P8" i="29"/>
  <c r="P8" i="20"/>
  <c r="F8" i="44"/>
  <c r="G8" i="44" s="1"/>
  <c r="F8" i="37"/>
  <c r="G8" i="37" s="1"/>
  <c r="F8" i="39"/>
  <c r="G8" i="39" s="1"/>
  <c r="P8" i="51"/>
  <c r="P8" i="43"/>
  <c r="F8" i="16"/>
  <c r="G8" i="16" s="1"/>
  <c r="F8" i="33"/>
  <c r="G8" i="33" s="1"/>
  <c r="P8" i="22"/>
  <c r="F8" i="15"/>
  <c r="G8" i="15" s="1"/>
  <c r="P8" i="34"/>
  <c r="P8" i="52"/>
  <c r="P8" i="14"/>
  <c r="F8" i="31"/>
  <c r="T20" i="48"/>
  <c r="T20" i="50"/>
  <c r="T20" i="49"/>
  <c r="T20" i="19"/>
  <c r="T20" i="52"/>
  <c r="T20" i="28"/>
  <c r="T20" i="12"/>
  <c r="T20" i="27"/>
  <c r="T20" i="32"/>
  <c r="T24" i="37"/>
  <c r="T24" i="29"/>
  <c r="T24" i="42"/>
  <c r="T24" i="18"/>
  <c r="T24" i="31"/>
  <c r="T24" i="36"/>
  <c r="T24" i="30"/>
  <c r="T24" i="22"/>
  <c r="T24" i="40"/>
  <c r="T16" i="41"/>
  <c r="T16" i="51"/>
  <c r="T16" i="34"/>
  <c r="T16" i="30"/>
  <c r="T16" i="15"/>
  <c r="T16" i="49"/>
  <c r="T16" i="44"/>
  <c r="T16" i="37"/>
  <c r="T8" i="26"/>
  <c r="T8" i="23"/>
  <c r="T8" i="32"/>
  <c r="T8" i="8"/>
  <c r="T28" i="14"/>
  <c r="T28" i="24"/>
  <c r="T28" i="30"/>
  <c r="J24" i="27"/>
  <c r="J24" i="33"/>
  <c r="J24" i="42"/>
  <c r="J24" i="23"/>
  <c r="J24" i="31"/>
  <c r="J24" i="50"/>
  <c r="J24" i="30"/>
  <c r="J24" i="24"/>
  <c r="J24" i="26"/>
  <c r="P8" i="44"/>
  <c r="F8" i="42"/>
  <c r="G8" i="42" s="1"/>
  <c r="F8" i="12"/>
  <c r="G8" i="12" s="1"/>
  <c r="P14" i="13"/>
  <c r="F14" i="8"/>
  <c r="G14" i="8" s="1"/>
  <c r="F14" i="38"/>
  <c r="G14" i="38" s="1"/>
  <c r="J29" i="22"/>
  <c r="J29" i="24"/>
  <c r="J29" i="29"/>
  <c r="J29" i="41"/>
  <c r="J29" i="35"/>
  <c r="J29" i="27"/>
  <c r="J29" i="52"/>
  <c r="J29" i="21"/>
  <c r="J29" i="43"/>
  <c r="J29" i="17"/>
  <c r="J29" i="37"/>
  <c r="J29" i="50"/>
  <c r="J29" i="32"/>
  <c r="J9" i="43"/>
  <c r="J9" i="35"/>
  <c r="J9" i="13"/>
  <c r="J9" i="26"/>
  <c r="J9" i="31"/>
  <c r="J9" i="30"/>
  <c r="J9" i="50"/>
  <c r="J9" i="33"/>
  <c r="J9" i="40"/>
  <c r="J9" i="8"/>
  <c r="J9" i="18"/>
  <c r="J9" i="48"/>
  <c r="J9" i="17"/>
  <c r="J9" i="41"/>
  <c r="J9" i="39"/>
  <c r="AI36" i="4"/>
  <c r="G36" i="4" s="1"/>
  <c r="J33" i="8" s="1"/>
  <c r="AH36" i="4"/>
  <c r="F36" i="4" s="1"/>
  <c r="T33" i="28" s="1"/>
  <c r="G13" i="25"/>
  <c r="G34" i="38"/>
  <c r="AH17" i="4"/>
  <c r="F17" i="4" s="1"/>
  <c r="AH32" i="4"/>
  <c r="F32" i="4" s="1"/>
  <c r="T29" i="14" s="1"/>
  <c r="AH24" i="4"/>
  <c r="F24" i="4" s="1"/>
  <c r="T21" i="14" s="1"/>
  <c r="AI23" i="4"/>
  <c r="G23" i="4" s="1"/>
  <c r="J20" i="50" s="1"/>
  <c r="J19" i="38"/>
  <c r="J35" i="13"/>
  <c r="J35" i="26"/>
  <c r="J35" i="32"/>
  <c r="J35" i="16"/>
  <c r="J35" i="44"/>
  <c r="J35" i="22"/>
  <c r="J35" i="14"/>
  <c r="G39" i="48"/>
  <c r="G15" i="43"/>
  <c r="J19" i="14"/>
  <c r="J11" i="41"/>
  <c r="J11" i="8"/>
  <c r="J11" i="24"/>
  <c r="G8" i="49"/>
  <c r="AH12" i="4"/>
  <c r="F12" i="4" s="1"/>
  <c r="T9" i="31" s="1"/>
  <c r="AH13" i="4"/>
  <c r="F13" i="4" s="1"/>
  <c r="T10" i="14" s="1"/>
  <c r="AI19" i="4"/>
  <c r="G19" i="4" s="1"/>
  <c r="J16" i="30" s="1"/>
  <c r="J19" i="27"/>
  <c r="J19" i="26"/>
  <c r="J19" i="36"/>
  <c r="J15" i="26"/>
  <c r="J15" i="13"/>
  <c r="J15" i="31"/>
  <c r="J15" i="16"/>
  <c r="J15" i="41"/>
  <c r="J15" i="12"/>
  <c r="J15" i="50"/>
  <c r="J15" i="25"/>
  <c r="J15" i="20"/>
  <c r="J15" i="51"/>
  <c r="J21" i="50"/>
  <c r="J21" i="33"/>
  <c r="J21" i="38"/>
  <c r="J23" i="20"/>
  <c r="J7" i="38"/>
  <c r="F25" i="35"/>
  <c r="P25" i="28"/>
  <c r="P25" i="29"/>
  <c r="F25" i="17"/>
  <c r="G25" i="17" s="1"/>
  <c r="F25" i="31"/>
  <c r="P25" i="43"/>
  <c r="P25" i="32"/>
  <c r="F25" i="42"/>
  <c r="G25" i="42" s="1"/>
  <c r="F25" i="8"/>
  <c r="G25" i="8" s="1"/>
  <c r="F25" i="40"/>
  <c r="P25" i="31"/>
  <c r="F25" i="49"/>
  <c r="P25" i="34"/>
  <c r="F25" i="48"/>
  <c r="P25" i="8"/>
  <c r="F25" i="41"/>
  <c r="G25" i="41" s="1"/>
  <c r="P25" i="37"/>
  <c r="F25" i="39"/>
  <c r="G25" i="39" s="1"/>
  <c r="P25" i="12"/>
  <c r="F25" i="34"/>
  <c r="G25" i="34" s="1"/>
  <c r="P25" i="17"/>
  <c r="P25" i="19"/>
  <c r="P25" i="16"/>
  <c r="F25" i="12"/>
  <c r="G25" i="12" s="1"/>
  <c r="F25" i="18"/>
  <c r="G25" i="18" s="1"/>
  <c r="P25" i="41"/>
  <c r="F25" i="50"/>
  <c r="F25" i="43"/>
  <c r="P25" i="13"/>
  <c r="P25" i="25"/>
  <c r="P25" i="22"/>
  <c r="F25" i="16"/>
  <c r="G25" i="16" s="1"/>
  <c r="P25" i="23"/>
  <c r="P25" i="40"/>
  <c r="P25" i="15"/>
  <c r="P25" i="35"/>
  <c r="F25" i="25"/>
  <c r="G25" i="25" s="1"/>
  <c r="F25" i="33"/>
  <c r="G25" i="33" s="1"/>
  <c r="P25" i="20"/>
  <c r="F25" i="23"/>
  <c r="G25" i="23" s="1"/>
  <c r="F25" i="36"/>
  <c r="G25" i="36" s="1"/>
  <c r="F25" i="20"/>
  <c r="G25" i="20" s="1"/>
  <c r="F25" i="51"/>
  <c r="P25" i="21"/>
  <c r="F25" i="26"/>
  <c r="G25" i="26" s="1"/>
  <c r="N44" i="38"/>
  <c r="N44" i="28"/>
  <c r="N44" i="49"/>
  <c r="N44" i="31"/>
  <c r="N44" i="22"/>
  <c r="N44" i="43"/>
  <c r="N44" i="21"/>
  <c r="N44" i="13"/>
  <c r="P40" i="8"/>
  <c r="F40" i="8"/>
  <c r="G40" i="8" s="1"/>
  <c r="N18" i="25"/>
  <c r="N18" i="18"/>
  <c r="N18" i="14"/>
  <c r="N18" i="21"/>
  <c r="N18" i="37"/>
  <c r="N18" i="36"/>
  <c r="N18" i="42"/>
  <c r="N18" i="43"/>
  <c r="N18" i="19"/>
  <c r="N18" i="27"/>
  <c r="N18" i="22"/>
  <c r="N18" i="15"/>
  <c r="N18" i="28"/>
  <c r="N18" i="39"/>
  <c r="N18" i="38"/>
  <c r="N18" i="44"/>
  <c r="N18" i="49"/>
  <c r="N18" i="12"/>
  <c r="N18" i="23"/>
  <c r="N18" i="31"/>
  <c r="N18" i="29"/>
  <c r="N18" i="17"/>
  <c r="N18" i="33"/>
  <c r="N18" i="26"/>
  <c r="N18" i="40"/>
  <c r="N18" i="8"/>
  <c r="G11" i="37"/>
  <c r="F11" i="40"/>
  <c r="G11" i="40" s="1"/>
  <c r="F11" i="24"/>
  <c r="G11" i="24" s="1"/>
  <c r="F11" i="42"/>
  <c r="P11" i="50"/>
  <c r="P11" i="24"/>
  <c r="P11" i="20"/>
  <c r="F11" i="14"/>
  <c r="G11" i="14" s="1"/>
  <c r="P11" i="44"/>
  <c r="P11" i="27"/>
  <c r="F11" i="19"/>
  <c r="G11" i="19" s="1"/>
  <c r="F11" i="48"/>
  <c r="G11" i="48" s="1"/>
  <c r="P11" i="15"/>
  <c r="F11" i="26"/>
  <c r="G11" i="26" s="1"/>
  <c r="F11" i="17"/>
  <c r="G11" i="17" s="1"/>
  <c r="P11" i="30"/>
  <c r="F11" i="28"/>
  <c r="G11" i="28" s="1"/>
  <c r="F11" i="13"/>
  <c r="G11" i="13" s="1"/>
  <c r="F25" i="27"/>
  <c r="N14" i="15"/>
  <c r="N14" i="23"/>
  <c r="N14" i="31"/>
  <c r="N14" i="40"/>
  <c r="N14" i="28"/>
  <c r="N14" i="39"/>
  <c r="N14" i="33"/>
  <c r="N14" i="41"/>
  <c r="N14" i="12"/>
  <c r="N14" i="19"/>
  <c r="N14" i="25"/>
  <c r="N14" i="32"/>
  <c r="N14" i="22"/>
  <c r="N14" i="18"/>
  <c r="N14" i="17"/>
  <c r="N14" i="35"/>
  <c r="N14" i="43"/>
  <c r="N14" i="16"/>
  <c r="N14" i="21"/>
  <c r="N14" i="27"/>
  <c r="N14" i="34"/>
  <c r="N14" i="20"/>
  <c r="N14" i="24"/>
  <c r="N14" i="37"/>
  <c r="N14" i="42"/>
  <c r="G8" i="51"/>
  <c r="G25" i="28"/>
  <c r="G11" i="42"/>
  <c r="G12" i="35"/>
  <c r="G25" i="38"/>
  <c r="G25" i="51"/>
  <c r="G25" i="19"/>
  <c r="G25" i="30"/>
  <c r="G25" i="35"/>
  <c r="G5" i="40"/>
  <c r="O34" i="4"/>
  <c r="P34" i="4" s="1"/>
  <c r="C34" i="4" s="1"/>
  <c r="O25" i="4"/>
  <c r="P25" i="4" s="1"/>
  <c r="C25" i="4" s="1"/>
  <c r="AH35" i="4"/>
  <c r="F35" i="4" s="1"/>
  <c r="J6" i="42"/>
  <c r="J6" i="34"/>
  <c r="J6" i="49"/>
  <c r="J6" i="22"/>
  <c r="J27" i="22"/>
  <c r="J27" i="21"/>
  <c r="J27" i="39"/>
  <c r="J27" i="38"/>
  <c r="J7" i="22"/>
  <c r="J7" i="30"/>
  <c r="J7" i="25"/>
  <c r="J7" i="28"/>
  <c r="J7" i="16"/>
  <c r="J23" i="39"/>
  <c r="J23" i="22"/>
  <c r="J23" i="35"/>
  <c r="J23" i="49"/>
  <c r="J23" i="51"/>
  <c r="N41" i="24"/>
  <c r="N41" i="39"/>
  <c r="N41" i="38"/>
  <c r="N41" i="20"/>
  <c r="N41" i="8"/>
  <c r="N41" i="35"/>
  <c r="N41" i="25"/>
  <c r="N41" i="31"/>
  <c r="N41" i="14"/>
  <c r="N41" i="51"/>
  <c r="N41" i="13"/>
  <c r="N41" i="43"/>
  <c r="N41" i="26"/>
  <c r="N41" i="17"/>
  <c r="F19" i="52"/>
  <c r="G19" i="52" s="1"/>
  <c r="F19" i="49"/>
  <c r="F19" i="14"/>
  <c r="G19" i="14" s="1"/>
  <c r="P19" i="51"/>
  <c r="F19" i="18"/>
  <c r="G19" i="18" s="1"/>
  <c r="P19" i="29"/>
  <c r="F19" i="44"/>
  <c r="G19" i="44" s="1"/>
  <c r="F19" i="21"/>
  <c r="G19" i="21" s="1"/>
  <c r="F19" i="25"/>
  <c r="G19" i="25" s="1"/>
  <c r="F19" i="33"/>
  <c r="G19" i="33" s="1"/>
  <c r="F19" i="41"/>
  <c r="G19" i="41" s="1"/>
  <c r="F19" i="16"/>
  <c r="G19" i="16" s="1"/>
  <c r="P19" i="25"/>
  <c r="F19" i="39"/>
  <c r="G19" i="39" s="1"/>
  <c r="P19" i="17"/>
  <c r="P19" i="35"/>
  <c r="F19" i="26"/>
  <c r="G19" i="26" s="1"/>
  <c r="F19" i="22"/>
  <c r="G19" i="22" s="1"/>
  <c r="F19" i="31"/>
  <c r="G19" i="31" s="1"/>
  <c r="F19" i="8"/>
  <c r="G19" i="8" s="1"/>
  <c r="P19" i="19"/>
  <c r="F19" i="35"/>
  <c r="G19" i="35" s="1"/>
  <c r="F19" i="43"/>
  <c r="G19" i="43" s="1"/>
  <c r="P19" i="22"/>
  <c r="P19" i="26"/>
  <c r="P19" i="34"/>
  <c r="P19" i="42"/>
  <c r="P19" i="21"/>
  <c r="F19" i="30"/>
  <c r="G19" i="30" s="1"/>
  <c r="F19" i="40"/>
  <c r="G19" i="40" s="1"/>
  <c r="P19" i="23"/>
  <c r="P19" i="39"/>
  <c r="J27" i="32"/>
  <c r="J27" i="48"/>
  <c r="J19" i="41"/>
  <c r="J19" i="24"/>
  <c r="J19" i="44"/>
  <c r="J6" i="35"/>
  <c r="J6" i="25"/>
  <c r="J27" i="34"/>
  <c r="J27" i="52"/>
  <c r="J19" i="30"/>
  <c r="J6" i="8"/>
  <c r="J23" i="17"/>
  <c r="J23" i="34"/>
  <c r="J23" i="29"/>
  <c r="J23" i="15"/>
  <c r="J7" i="26"/>
  <c r="J7" i="40"/>
  <c r="J7" i="29"/>
  <c r="J11" i="28"/>
  <c r="J11" i="43"/>
  <c r="J11" i="27"/>
  <c r="J11" i="29"/>
  <c r="J11" i="30"/>
  <c r="J35" i="48"/>
  <c r="J35" i="30"/>
  <c r="J35" i="34"/>
  <c r="J35" i="49"/>
  <c r="J35" i="33"/>
  <c r="J35" i="50"/>
  <c r="J35" i="8"/>
  <c r="J35" i="39"/>
  <c r="J35" i="20"/>
  <c r="J35" i="25"/>
  <c r="J29" i="31"/>
  <c r="J29" i="34"/>
  <c r="J29" i="28"/>
  <c r="J29" i="8"/>
  <c r="J33" i="29"/>
  <c r="N41" i="52"/>
  <c r="N41" i="36"/>
  <c r="N41" i="37"/>
  <c r="N41" i="15"/>
  <c r="P19" i="18"/>
  <c r="P19" i="48"/>
  <c r="P29" i="22"/>
  <c r="F29" i="49"/>
  <c r="P29" i="15"/>
  <c r="F29" i="22"/>
  <c r="G29" i="22" s="1"/>
  <c r="F29" i="19"/>
  <c r="G29" i="19" s="1"/>
  <c r="P29" i="43"/>
  <c r="P29" i="42"/>
  <c r="F29" i="50"/>
  <c r="G29" i="50" s="1"/>
  <c r="V19" i="20"/>
  <c r="V19" i="33"/>
  <c r="X5" i="12"/>
  <c r="X5" i="21"/>
  <c r="X5" i="44"/>
  <c r="X5" i="39"/>
  <c r="X5" i="17"/>
  <c r="X5" i="48"/>
  <c r="X5" i="25"/>
  <c r="X5" i="38"/>
  <c r="X5" i="23"/>
  <c r="X5" i="8"/>
  <c r="X5" i="36"/>
  <c r="X5" i="19"/>
  <c r="X5" i="20"/>
  <c r="X5" i="49"/>
  <c r="X5" i="22"/>
  <c r="J27" i="15"/>
  <c r="J27" i="17"/>
  <c r="J19" i="31"/>
  <c r="J19" i="43"/>
  <c r="J6" i="18"/>
  <c r="J6" i="36"/>
  <c r="J6" i="17"/>
  <c r="J27" i="14"/>
  <c r="J27" i="8"/>
  <c r="J23" i="52"/>
  <c r="J23" i="37"/>
  <c r="J23" i="43"/>
  <c r="J7" i="8"/>
  <c r="J7" i="18"/>
  <c r="J7" i="27"/>
  <c r="J7" i="23"/>
  <c r="N41" i="33"/>
  <c r="N41" i="19"/>
  <c r="N41" i="50"/>
  <c r="N41" i="41"/>
  <c r="F19" i="51"/>
  <c r="X5" i="42"/>
  <c r="J27" i="43"/>
  <c r="J27" i="25"/>
  <c r="J6" i="12"/>
  <c r="J6" i="50"/>
  <c r="J6" i="27"/>
  <c r="J27" i="35"/>
  <c r="J19" i="42"/>
  <c r="J19" i="21"/>
  <c r="J19" i="23"/>
  <c r="J19" i="39"/>
  <c r="F15" i="24"/>
  <c r="G15" i="24" s="1"/>
  <c r="F15" i="52"/>
  <c r="G15" i="52" s="1"/>
  <c r="F15" i="18"/>
  <c r="G15" i="18" s="1"/>
  <c r="P15" i="20"/>
  <c r="F15" i="17"/>
  <c r="G15" i="17" s="1"/>
  <c r="F15" i="32"/>
  <c r="G15" i="32" s="1"/>
  <c r="P15" i="29"/>
  <c r="F15" i="31"/>
  <c r="G15" i="31" s="1"/>
  <c r="F15" i="29"/>
  <c r="G15" i="29" s="1"/>
  <c r="P15" i="48"/>
  <c r="P15" i="30"/>
  <c r="F15" i="35"/>
  <c r="G15" i="35" s="1"/>
  <c r="F33" i="35"/>
  <c r="G33" i="35" s="1"/>
  <c r="P33" i="39"/>
  <c r="P33" i="30"/>
  <c r="F33" i="52"/>
  <c r="G33" i="52" s="1"/>
  <c r="F33" i="32"/>
  <c r="G33" i="32" s="1"/>
  <c r="F33" i="13"/>
  <c r="G33" i="13" s="1"/>
  <c r="P33" i="29"/>
  <c r="F33" i="12"/>
  <c r="G33" i="12" s="1"/>
  <c r="P33" i="44"/>
  <c r="P33" i="25"/>
  <c r="F33" i="21"/>
  <c r="G33" i="21" s="1"/>
  <c r="P33" i="21"/>
  <c r="X5" i="41"/>
  <c r="C44" i="27"/>
  <c r="E13" i="27"/>
  <c r="G13" i="27" s="1"/>
  <c r="E35" i="27"/>
  <c r="E12" i="27"/>
  <c r="E33" i="27"/>
  <c r="G33" i="27" s="1"/>
  <c r="E25" i="27"/>
  <c r="E14" i="27"/>
  <c r="G14" i="27" s="1"/>
  <c r="E34" i="27"/>
  <c r="G34" i="27" s="1"/>
  <c r="E17" i="27"/>
  <c r="E18" i="27"/>
  <c r="E37" i="27"/>
  <c r="E29" i="27"/>
  <c r="G29" i="27" s="1"/>
  <c r="E5" i="27"/>
  <c r="G5" i="27" s="1"/>
  <c r="E22" i="27"/>
  <c r="E9" i="27"/>
  <c r="E38" i="27"/>
  <c r="E8" i="27"/>
  <c r="G8" i="27" s="1"/>
  <c r="E40" i="27"/>
  <c r="G40" i="27" s="1"/>
  <c r="E43" i="27"/>
  <c r="G43" i="27" s="1"/>
  <c r="E24" i="27"/>
  <c r="E21" i="27"/>
  <c r="E42" i="27"/>
  <c r="E36" i="27"/>
  <c r="G36" i="27" s="1"/>
  <c r="E10" i="27"/>
  <c r="G10" i="27" s="1"/>
  <c r="E31" i="27"/>
  <c r="N44" i="52"/>
  <c r="N44" i="44"/>
  <c r="N44" i="42"/>
  <c r="N44" i="35"/>
  <c r="N44" i="36"/>
  <c r="N44" i="27"/>
  <c r="N44" i="19"/>
  <c r="N44" i="8"/>
  <c r="N44" i="26"/>
  <c r="N44" i="18"/>
  <c r="N44" i="48"/>
  <c r="N44" i="41"/>
  <c r="N44" i="33"/>
  <c r="N44" i="34"/>
  <c r="N44" i="25"/>
  <c r="N44" i="17"/>
  <c r="N44" i="32"/>
  <c r="N44" i="24"/>
  <c r="N44" i="16"/>
  <c r="N35" i="12"/>
  <c r="N35" i="19"/>
  <c r="N35" i="31"/>
  <c r="N35" i="21"/>
  <c r="N35" i="37"/>
  <c r="N35" i="32"/>
  <c r="N35" i="42"/>
  <c r="N35" i="40"/>
  <c r="N35" i="13"/>
  <c r="N34" i="51"/>
  <c r="N34" i="28"/>
  <c r="N34" i="22"/>
  <c r="N34" i="41"/>
  <c r="V14" i="50"/>
  <c r="V14" i="19"/>
  <c r="V14" i="30"/>
  <c r="V14" i="8"/>
  <c r="V14" i="52"/>
  <c r="V14" i="16"/>
  <c r="V14" i="26"/>
  <c r="V14" i="37"/>
  <c r="V14" i="48"/>
  <c r="V14" i="13"/>
  <c r="V14" i="17"/>
  <c r="V14" i="35"/>
  <c r="V14" i="38"/>
  <c r="V14" i="28"/>
  <c r="V14" i="49"/>
  <c r="V14" i="27"/>
  <c r="V14" i="33"/>
  <c r="V14" i="21"/>
  <c r="V14" i="41"/>
  <c r="V14" i="42"/>
  <c r="E15" i="27"/>
  <c r="G15" i="27" s="1"/>
  <c r="N35" i="26"/>
  <c r="E19" i="27"/>
  <c r="G19" i="27" s="1"/>
  <c r="F40" i="48"/>
  <c r="P40" i="40"/>
  <c r="P40" i="39"/>
  <c r="F40" i="34"/>
  <c r="G40" i="34" s="1"/>
  <c r="F40" i="29"/>
  <c r="G40" i="29" s="1"/>
  <c r="P40" i="28"/>
  <c r="P40" i="24"/>
  <c r="F40" i="17"/>
  <c r="G40" i="17" s="1"/>
  <c r="P40" i="12"/>
  <c r="F40" i="49"/>
  <c r="G40" i="49" s="1"/>
  <c r="P40" i="42"/>
  <c r="F40" i="40"/>
  <c r="G40" i="40" s="1"/>
  <c r="F40" i="35"/>
  <c r="G40" i="35" s="1"/>
  <c r="F40" i="28"/>
  <c r="G40" i="28" s="1"/>
  <c r="P40" i="26"/>
  <c r="P40" i="22"/>
  <c r="F40" i="16"/>
  <c r="G40" i="16" s="1"/>
  <c r="F40" i="12"/>
  <c r="G40" i="12" s="1"/>
  <c r="P32" i="14"/>
  <c r="F32" i="36"/>
  <c r="G32" i="36" s="1"/>
  <c r="F32" i="23"/>
  <c r="G32" i="23" s="1"/>
  <c r="F32" i="44"/>
  <c r="G32" i="44" s="1"/>
  <c r="F32" i="20"/>
  <c r="G32" i="20" s="1"/>
  <c r="F32" i="26"/>
  <c r="F32" i="28"/>
  <c r="G32" i="28" s="1"/>
  <c r="F32" i="39"/>
  <c r="G32" i="39" s="1"/>
  <c r="F32" i="19"/>
  <c r="G32" i="19" s="1"/>
  <c r="F32" i="48"/>
  <c r="F14" i="12"/>
  <c r="G14" i="12" s="1"/>
  <c r="P14" i="17"/>
  <c r="F14" i="30"/>
  <c r="G14" i="30" s="1"/>
  <c r="P14" i="27"/>
  <c r="N35" i="52"/>
  <c r="P14" i="26"/>
  <c r="P14" i="37"/>
  <c r="P14" i="36"/>
  <c r="N44" i="14"/>
  <c r="N44" i="30"/>
  <c r="N44" i="23"/>
  <c r="N44" i="40"/>
  <c r="N44" i="50"/>
  <c r="V14" i="51"/>
  <c r="V14" i="39"/>
  <c r="V14" i="22"/>
  <c r="V14" i="24"/>
  <c r="V14" i="25"/>
  <c r="E41" i="27"/>
  <c r="V11" i="37"/>
  <c r="V11" i="43"/>
  <c r="V11" i="24"/>
  <c r="V11" i="19"/>
  <c r="V11" i="41"/>
  <c r="V11" i="50"/>
  <c r="V11" i="14"/>
  <c r="V11" i="27"/>
  <c r="V11" i="25"/>
  <c r="V11" i="23"/>
  <c r="V11" i="39"/>
  <c r="V11" i="17"/>
  <c r="V11" i="15"/>
  <c r="V11" i="48"/>
  <c r="V11" i="52"/>
  <c r="V11" i="44"/>
  <c r="V11" i="22"/>
  <c r="V11" i="20"/>
  <c r="V7" i="41"/>
  <c r="V7" i="15"/>
  <c r="V7" i="21"/>
  <c r="V7" i="23"/>
  <c r="V7" i="22"/>
  <c r="V7" i="33"/>
  <c r="V7" i="52"/>
  <c r="V7" i="49"/>
  <c r="V7" i="36"/>
  <c r="V7" i="39"/>
  <c r="V7" i="14"/>
  <c r="V7" i="13"/>
  <c r="E28" i="27"/>
  <c r="G28" i="27" s="1"/>
  <c r="N44" i="20"/>
  <c r="N44" i="12"/>
  <c r="N44" i="29"/>
  <c r="N44" i="37"/>
  <c r="N44" i="51"/>
  <c r="X14" i="28"/>
  <c r="V14" i="31"/>
  <c r="V14" i="18"/>
  <c r="V14" i="34"/>
  <c r="V14" i="20"/>
  <c r="V14" i="23"/>
  <c r="G12" i="21"/>
  <c r="E6" i="27"/>
  <c r="G27" i="8"/>
  <c r="G5" i="44"/>
  <c r="E13" i="34"/>
  <c r="G13" i="34" s="1"/>
  <c r="E10" i="34"/>
  <c r="G10" i="34" s="1"/>
  <c r="E35" i="34"/>
  <c r="F12" i="23"/>
  <c r="G12" i="23" s="1"/>
  <c r="F12" i="13"/>
  <c r="G12" i="13" s="1"/>
  <c r="P12" i="28"/>
  <c r="F12" i="37"/>
  <c r="G12" i="37" s="1"/>
  <c r="C44" i="19"/>
  <c r="E8" i="19"/>
  <c r="G8" i="19" s="1"/>
  <c r="E33" i="19"/>
  <c r="G33" i="19" s="1"/>
  <c r="E39" i="19"/>
  <c r="G39" i="19" s="1"/>
  <c r="E7" i="19"/>
  <c r="E28" i="19"/>
  <c r="G28" i="19" s="1"/>
  <c r="C44" i="34"/>
  <c r="E9" i="34"/>
  <c r="E15" i="34"/>
  <c r="G15" i="34" s="1"/>
  <c r="E8" i="34"/>
  <c r="G8" i="34" s="1"/>
  <c r="E20" i="34"/>
  <c r="E16" i="34"/>
  <c r="E30" i="34"/>
  <c r="E36" i="34"/>
  <c r="G36" i="34" s="1"/>
  <c r="C44" i="31"/>
  <c r="E25" i="31"/>
  <c r="E5" i="31"/>
  <c r="G5" i="31" s="1"/>
  <c r="C44" i="28"/>
  <c r="E33" i="28"/>
  <c r="G33" i="28" s="1"/>
  <c r="E17" i="28"/>
  <c r="E23" i="27"/>
  <c r="X34" i="22"/>
  <c r="X34" i="42"/>
  <c r="X34" i="52"/>
  <c r="X34" i="14"/>
  <c r="X34" i="30"/>
  <c r="X34" i="13"/>
  <c r="X34" i="25"/>
  <c r="X34" i="43"/>
  <c r="X34" i="28"/>
  <c r="X34" i="19"/>
  <c r="X34" i="39"/>
  <c r="X34" i="16"/>
  <c r="X34" i="33"/>
  <c r="X34" i="29"/>
  <c r="X34" i="48"/>
  <c r="X34" i="20"/>
  <c r="X34" i="36"/>
  <c r="X34" i="21"/>
  <c r="X34" i="41"/>
  <c r="X12" i="12"/>
  <c r="X12" i="32"/>
  <c r="X12" i="49"/>
  <c r="X12" i="44"/>
  <c r="X12" i="51"/>
  <c r="P12" i="12"/>
  <c r="P12" i="25"/>
  <c r="P12" i="33"/>
  <c r="P12" i="39"/>
  <c r="P12" i="17"/>
  <c r="F12" i="32"/>
  <c r="G12" i="32" s="1"/>
  <c r="P12" i="40"/>
  <c r="P12" i="14"/>
  <c r="F12" i="29"/>
  <c r="G12" i="29" s="1"/>
  <c r="F12" i="36"/>
  <c r="G12" i="36" s="1"/>
  <c r="F12" i="8"/>
  <c r="G12" i="8" s="1"/>
  <c r="F12" i="16"/>
  <c r="G12" i="16" s="1"/>
  <c r="F12" i="27"/>
  <c r="P12" i="8"/>
  <c r="P12" i="19"/>
  <c r="P12" i="29"/>
  <c r="P12" i="24"/>
  <c r="P12" i="44"/>
  <c r="P12" i="26"/>
  <c r="P12" i="35"/>
  <c r="P12" i="43"/>
  <c r="F12" i="20"/>
  <c r="G12" i="20" s="1"/>
  <c r="P12" i="32"/>
  <c r="C44" i="42"/>
  <c r="E39" i="42"/>
  <c r="G39" i="42" s="1"/>
  <c r="C44" i="24"/>
  <c r="E19" i="24"/>
  <c r="C44" i="22"/>
  <c r="E15" i="22"/>
  <c r="C44" i="20"/>
  <c r="E19" i="20"/>
  <c r="E36" i="20"/>
  <c r="G36" i="20" s="1"/>
  <c r="E38" i="20"/>
  <c r="E22" i="20"/>
  <c r="F28" i="52"/>
  <c r="G28" i="52" s="1"/>
  <c r="P28" i="32"/>
  <c r="F28" i="20"/>
  <c r="G28" i="20" s="1"/>
  <c r="F28" i="8"/>
  <c r="G28" i="8" s="1"/>
  <c r="P28" i="12"/>
  <c r="F28" i="23"/>
  <c r="G28" i="23" s="1"/>
  <c r="F28" i="32"/>
  <c r="G28" i="32" s="1"/>
  <c r="P28" i="14"/>
  <c r="P28" i="17"/>
  <c r="P28" i="40"/>
  <c r="F28" i="21"/>
  <c r="G28" i="21" s="1"/>
  <c r="P28" i="20"/>
  <c r="F22" i="41"/>
  <c r="P22" i="20"/>
  <c r="P22" i="42"/>
  <c r="F22" i="24"/>
  <c r="G22" i="24" s="1"/>
  <c r="G25" i="21"/>
  <c r="E40" i="42"/>
  <c r="G40" i="42" s="1"/>
  <c r="E36" i="42"/>
  <c r="G36" i="42" s="1"/>
  <c r="E32" i="42"/>
  <c r="G32" i="42" s="1"/>
  <c r="E40" i="31"/>
  <c r="G40" i="31" s="1"/>
  <c r="E36" i="31"/>
  <c r="G36" i="31" s="1"/>
  <c r="E32" i="31"/>
  <c r="E28" i="31"/>
  <c r="E16" i="31"/>
  <c r="E8" i="31"/>
  <c r="G8" i="31" s="1"/>
  <c r="E20" i="28"/>
  <c r="E26" i="27"/>
  <c r="E36" i="24"/>
  <c r="E26" i="19"/>
  <c r="E18" i="19"/>
  <c r="E10" i="19"/>
  <c r="O33" i="4"/>
  <c r="P33" i="4" s="1"/>
  <c r="C33" i="4" s="1"/>
  <c r="P30" i="37" s="1"/>
  <c r="O19" i="4"/>
  <c r="P19" i="4" s="1"/>
  <c r="C19" i="4" s="1"/>
  <c r="P16" i="33" s="1"/>
  <c r="E43" i="8"/>
  <c r="G43" i="8" s="1"/>
  <c r="E21" i="49"/>
  <c r="E20" i="44"/>
  <c r="E37" i="34"/>
  <c r="E17" i="34"/>
  <c r="E38" i="32"/>
  <c r="E30" i="32"/>
  <c r="E18" i="32"/>
  <c r="E10" i="32"/>
  <c r="G10" i="32" s="1"/>
  <c r="E18" i="31"/>
  <c r="E20" i="27"/>
  <c r="AN10" i="4"/>
  <c r="H10" i="4" s="1"/>
  <c r="E33" i="49"/>
  <c r="G33" i="49" s="1"/>
  <c r="J13" i="19"/>
  <c r="J13" i="48"/>
  <c r="J13" i="24"/>
  <c r="J13" i="38"/>
  <c r="J13" i="17"/>
  <c r="J13" i="41"/>
  <c r="J13" i="39"/>
  <c r="J13" i="52"/>
  <c r="J13" i="50"/>
  <c r="J13" i="49"/>
  <c r="J13" i="25"/>
  <c r="J13" i="34"/>
  <c r="J13" i="18"/>
  <c r="J13" i="14"/>
  <c r="J13" i="20"/>
  <c r="J13" i="13"/>
  <c r="J13" i="44"/>
  <c r="J13" i="43"/>
  <c r="J13" i="32"/>
  <c r="J17" i="36"/>
  <c r="J17" i="39"/>
  <c r="J17" i="27"/>
  <c r="J17" i="14"/>
  <c r="J17" i="23"/>
  <c r="J17" i="42"/>
  <c r="J17" i="51"/>
  <c r="J17" i="40"/>
  <c r="J17" i="38"/>
  <c r="J17" i="52"/>
  <c r="J17" i="35"/>
  <c r="J17" i="17"/>
  <c r="J17" i="8"/>
  <c r="J17" i="26"/>
  <c r="J17" i="25"/>
  <c r="AH37" i="4"/>
  <c r="F37" i="4" s="1"/>
  <c r="AH25" i="4"/>
  <c r="F25" i="4" s="1"/>
  <c r="T22" i="42" s="1"/>
  <c r="AH39" i="4"/>
  <c r="F39" i="4" s="1"/>
  <c r="T36" i="20" s="1"/>
  <c r="AH29" i="4"/>
  <c r="F29" i="4" s="1"/>
  <c r="T26" i="40" s="1"/>
  <c r="AH26" i="4"/>
  <c r="F26" i="4" s="1"/>
  <c r="T23" i="23" s="1"/>
  <c r="AI41" i="4"/>
  <c r="G41" i="4" s="1"/>
  <c r="J7" i="21"/>
  <c r="G13" i="30"/>
  <c r="T28" i="44"/>
  <c r="T28" i="51"/>
  <c r="T28" i="21"/>
  <c r="T28" i="48"/>
  <c r="T28" i="20"/>
  <c r="T28" i="17"/>
  <c r="T28" i="13"/>
  <c r="T28" i="22"/>
  <c r="T28" i="33"/>
  <c r="T28" i="50"/>
  <c r="T28" i="31"/>
  <c r="T28" i="8"/>
  <c r="T28" i="43"/>
  <c r="T28" i="49"/>
  <c r="T28" i="36"/>
  <c r="T28" i="28"/>
  <c r="T28" i="16"/>
  <c r="T28" i="32"/>
  <c r="T28" i="37"/>
  <c r="T28" i="15"/>
  <c r="T8" i="36"/>
  <c r="T8" i="31"/>
  <c r="T8" i="20"/>
  <c r="T8" i="28"/>
  <c r="T8" i="30"/>
  <c r="T8" i="35"/>
  <c r="T8" i="48"/>
  <c r="T8" i="18"/>
  <c r="T8" i="27"/>
  <c r="T8" i="12"/>
  <c r="T8" i="50"/>
  <c r="T8" i="21"/>
  <c r="T8" i="25"/>
  <c r="T8" i="24"/>
  <c r="T8" i="52"/>
  <c r="T8" i="14"/>
  <c r="T8" i="29"/>
  <c r="T8" i="13"/>
  <c r="T8" i="38"/>
  <c r="T39" i="26"/>
  <c r="T39" i="15"/>
  <c r="T39" i="41"/>
  <c r="T39" i="8"/>
  <c r="T39" i="34"/>
  <c r="T39" i="36"/>
  <c r="T39" i="50"/>
  <c r="T39" i="20"/>
  <c r="T39" i="21"/>
  <c r="T39" i="25"/>
  <c r="T39" i="19"/>
  <c r="T39" i="32"/>
  <c r="T39" i="22"/>
  <c r="T39" i="13"/>
  <c r="T39" i="17"/>
  <c r="T39" i="44"/>
  <c r="T39" i="37"/>
  <c r="T39" i="14"/>
  <c r="T39" i="24"/>
  <c r="T11" i="35"/>
  <c r="T11" i="20"/>
  <c r="T11" i="15"/>
  <c r="T11" i="13"/>
  <c r="T11" i="31"/>
  <c r="T11" i="36"/>
  <c r="T11" i="18"/>
  <c r="T11" i="52"/>
  <c r="T11" i="12"/>
  <c r="T11" i="33"/>
  <c r="T11" i="27"/>
  <c r="T11" i="26"/>
  <c r="T11" i="22"/>
  <c r="T11" i="8"/>
  <c r="T11" i="30"/>
  <c r="T11" i="49"/>
  <c r="T11" i="37"/>
  <c r="T11" i="43"/>
  <c r="T11" i="21"/>
  <c r="T29" i="41"/>
  <c r="T29" i="52"/>
  <c r="T29" i="34"/>
  <c r="T22" i="23"/>
  <c r="T22" i="39"/>
  <c r="T22" i="22"/>
  <c r="T22" i="52"/>
  <c r="T22" i="14"/>
  <c r="J16" i="38"/>
  <c r="J39" i="17"/>
  <c r="J39" i="21"/>
  <c r="J39" i="39"/>
  <c r="J39" i="50"/>
  <c r="J39" i="42"/>
  <c r="J39" i="25"/>
  <c r="J39" i="44"/>
  <c r="J39" i="51"/>
  <c r="J39" i="40"/>
  <c r="J39" i="52"/>
  <c r="J39" i="29"/>
  <c r="J39" i="41"/>
  <c r="J39" i="32"/>
  <c r="J39" i="38"/>
  <c r="J39" i="49"/>
  <c r="J39" i="28"/>
  <c r="J39" i="15"/>
  <c r="J39" i="19"/>
  <c r="J39" i="8"/>
  <c r="G27" i="50"/>
  <c r="AH10" i="4"/>
  <c r="F10" i="4" s="1"/>
  <c r="T7" i="29" s="1"/>
  <c r="AH22" i="4"/>
  <c r="F22" i="4" s="1"/>
  <c r="G8" i="36"/>
  <c r="J6" i="37"/>
  <c r="J6" i="21"/>
  <c r="J6" i="28"/>
  <c r="J6" i="32"/>
  <c r="J6" i="44"/>
  <c r="J6" i="14"/>
  <c r="J6" i="41"/>
  <c r="J6" i="31"/>
  <c r="J6" i="40"/>
  <c r="J6" i="13"/>
  <c r="J6" i="43"/>
  <c r="J6" i="26"/>
  <c r="J6" i="30"/>
  <c r="J6" i="16"/>
  <c r="J6" i="15"/>
  <c r="J6" i="20"/>
  <c r="J6" i="29"/>
  <c r="J6" i="33"/>
  <c r="J11" i="44"/>
  <c r="J11" i="15"/>
  <c r="J11" i="22"/>
  <c r="J11" i="39"/>
  <c r="J11" i="51"/>
  <c r="J11" i="14"/>
  <c r="J11" i="37"/>
  <c r="J11" i="40"/>
  <c r="J11" i="33"/>
  <c r="J11" i="21"/>
  <c r="J11" i="34"/>
  <c r="J11" i="42"/>
  <c r="J11" i="49"/>
  <c r="J11" i="26"/>
  <c r="J11" i="36"/>
  <c r="J11" i="19"/>
  <c r="J11" i="31"/>
  <c r="J11" i="16"/>
  <c r="J19" i="13"/>
  <c r="J19" i="40"/>
  <c r="J19" i="22"/>
  <c r="J19" i="20"/>
  <c r="J19" i="15"/>
  <c r="J19" i="52"/>
  <c r="J19" i="48"/>
  <c r="J19" i="25"/>
  <c r="J19" i="34"/>
  <c r="J19" i="51"/>
  <c r="J19" i="49"/>
  <c r="J19" i="29"/>
  <c r="J19" i="32"/>
  <c r="J19" i="19"/>
  <c r="J19" i="37"/>
  <c r="J19" i="28"/>
  <c r="J19" i="16"/>
  <c r="J19" i="35"/>
  <c r="J19" i="18"/>
  <c r="J19" i="50"/>
  <c r="J27" i="20"/>
  <c r="J27" i="31"/>
  <c r="J27" i="36"/>
  <c r="J27" i="44"/>
  <c r="J27" i="41"/>
  <c r="J27" i="13"/>
  <c r="J27" i="30"/>
  <c r="J27" i="12"/>
  <c r="J27" i="37"/>
  <c r="J27" i="24"/>
  <c r="J27" i="27"/>
  <c r="J27" i="18"/>
  <c r="J27" i="42"/>
  <c r="J27" i="16"/>
  <c r="J27" i="49"/>
  <c r="J27" i="26"/>
  <c r="J27" i="23"/>
  <c r="J27" i="50"/>
  <c r="J27" i="29"/>
  <c r="J13" i="27"/>
  <c r="J13" i="16"/>
  <c r="J13" i="23"/>
  <c r="J13" i="35"/>
  <c r="J13" i="51"/>
  <c r="J13" i="12"/>
  <c r="J13" i="26"/>
  <c r="J13" i="37"/>
  <c r="J13" i="33"/>
  <c r="J13" i="42"/>
  <c r="J13" i="21"/>
  <c r="J13" i="22"/>
  <c r="J13" i="8"/>
  <c r="J13" i="40"/>
  <c r="J13" i="31"/>
  <c r="J13" i="30"/>
  <c r="J13" i="15"/>
  <c r="J13" i="36"/>
  <c r="J13" i="28"/>
  <c r="J13" i="29"/>
  <c r="J17" i="20"/>
  <c r="J17" i="29"/>
  <c r="J17" i="43"/>
  <c r="J17" i="15"/>
  <c r="J17" i="24"/>
  <c r="J17" i="19"/>
  <c r="J17" i="12"/>
  <c r="J17" i="32"/>
  <c r="J17" i="44"/>
  <c r="J17" i="34"/>
  <c r="J17" i="30"/>
  <c r="J17" i="49"/>
  <c r="J17" i="41"/>
  <c r="J17" i="21"/>
  <c r="J17" i="50"/>
  <c r="J17" i="31"/>
  <c r="J29" i="30"/>
  <c r="J29" i="16"/>
  <c r="J29" i="25"/>
  <c r="J29" i="42"/>
  <c r="J29" i="49"/>
  <c r="J29" i="51"/>
  <c r="J29" i="26"/>
  <c r="J29" i="14"/>
  <c r="J29" i="20"/>
  <c r="J29" i="19"/>
  <c r="J29" i="18"/>
  <c r="J29" i="38"/>
  <c r="J29" i="36"/>
  <c r="J29" i="12"/>
  <c r="J29" i="15"/>
  <c r="J29" i="40"/>
  <c r="J29" i="13"/>
  <c r="J29" i="33"/>
  <c r="J29" i="44"/>
  <c r="J29" i="39"/>
  <c r="P29" i="25"/>
  <c r="P29" i="32"/>
  <c r="P29" i="12"/>
  <c r="P29" i="48"/>
  <c r="P29" i="16"/>
  <c r="F29" i="20"/>
  <c r="G29" i="20" s="1"/>
  <c r="P29" i="38"/>
  <c r="P29" i="37"/>
  <c r="F29" i="34"/>
  <c r="G29" i="34" s="1"/>
  <c r="F29" i="21"/>
  <c r="G29" i="21" s="1"/>
  <c r="P29" i="51"/>
  <c r="P29" i="40"/>
  <c r="F29" i="13"/>
  <c r="F29" i="24"/>
  <c r="G29" i="24" s="1"/>
  <c r="P29" i="31"/>
  <c r="P29" i="13"/>
  <c r="F29" i="31"/>
  <c r="G29" i="31" s="1"/>
  <c r="F29" i="48"/>
  <c r="P29" i="27"/>
  <c r="F29" i="38"/>
  <c r="F29" i="12"/>
  <c r="G29" i="12" s="1"/>
  <c r="F29" i="29"/>
  <c r="G29" i="29" s="1"/>
  <c r="F29" i="14"/>
  <c r="G29" i="14" s="1"/>
  <c r="F29" i="28"/>
  <c r="G29" i="28" s="1"/>
  <c r="F29" i="32"/>
  <c r="G29" i="32" s="1"/>
  <c r="F29" i="36"/>
  <c r="G29" i="36" s="1"/>
  <c r="F29" i="40"/>
  <c r="G29" i="40" s="1"/>
  <c r="F29" i="44"/>
  <c r="P29" i="21"/>
  <c r="F29" i="35"/>
  <c r="G29" i="35" s="1"/>
  <c r="F29" i="16"/>
  <c r="G29" i="16" s="1"/>
  <c r="P29" i="19"/>
  <c r="P29" i="35"/>
  <c r="P29" i="18"/>
  <c r="P29" i="41"/>
  <c r="N43" i="42"/>
  <c r="N43" i="41"/>
  <c r="N43" i="18"/>
  <c r="N43" i="15"/>
  <c r="N43" i="49"/>
  <c r="N43" i="32"/>
  <c r="N43" i="29"/>
  <c r="N43" i="12"/>
  <c r="N43" i="36"/>
  <c r="N43" i="14"/>
  <c r="N43" i="19"/>
  <c r="N43" i="44"/>
  <c r="N43" i="28"/>
  <c r="N43" i="13"/>
  <c r="N43" i="52"/>
  <c r="N43" i="40"/>
  <c r="N43" i="26"/>
  <c r="N43" i="31"/>
  <c r="N43" i="48"/>
  <c r="N43" i="39"/>
  <c r="N43" i="24"/>
  <c r="N43" i="21"/>
  <c r="N43" i="51"/>
  <c r="N43" i="37"/>
  <c r="N43" i="27"/>
  <c r="N43" i="43"/>
  <c r="N43" i="34"/>
  <c r="N43" i="20"/>
  <c r="N43" i="17"/>
  <c r="N42" i="30"/>
  <c r="N42" i="41"/>
  <c r="N42" i="50"/>
  <c r="N42" i="34"/>
  <c r="N42" i="25"/>
  <c r="N42" i="39"/>
  <c r="N42" i="43"/>
  <c r="N42" i="36"/>
  <c r="N42" i="23"/>
  <c r="N42" i="12"/>
  <c r="N42" i="28"/>
  <c r="N42" i="16"/>
  <c r="N42" i="15"/>
  <c r="N42" i="26"/>
  <c r="N42" i="14"/>
  <c r="N42" i="51"/>
  <c r="N42" i="33"/>
  <c r="N42" i="42"/>
  <c r="N42" i="29"/>
  <c r="N42" i="44"/>
  <c r="N42" i="35"/>
  <c r="N42" i="40"/>
  <c r="N42" i="27"/>
  <c r="N42" i="19"/>
  <c r="N42" i="32"/>
  <c r="N42" i="20"/>
  <c r="N42" i="13"/>
  <c r="N42" i="8"/>
  <c r="N42" i="18"/>
  <c r="N42" i="52"/>
  <c r="N6" i="14"/>
  <c r="N6" i="42"/>
  <c r="N6" i="25"/>
  <c r="N6" i="24"/>
  <c r="N6" i="18"/>
  <c r="N6" i="49"/>
  <c r="N6" i="52"/>
  <c r="N6" i="41"/>
  <c r="N6" i="48"/>
  <c r="N6" i="30"/>
  <c r="N6" i="20"/>
  <c r="N6" i="21"/>
  <c r="N6" i="34"/>
  <c r="N6" i="13"/>
  <c r="N6" i="33"/>
  <c r="N6" i="44"/>
  <c r="N6" i="35"/>
  <c r="N6" i="39"/>
  <c r="N6" i="43"/>
  <c r="N6" i="12"/>
  <c r="N6" i="29"/>
  <c r="N6" i="16"/>
  <c r="N6" i="36"/>
  <c r="N6" i="37"/>
  <c r="N6" i="28"/>
  <c r="N6" i="32"/>
  <c r="N6" i="19"/>
  <c r="N6" i="31"/>
  <c r="N6" i="22"/>
  <c r="N6" i="51"/>
  <c r="N6" i="40"/>
  <c r="N6" i="26"/>
  <c r="N6" i="8"/>
  <c r="N6" i="27"/>
  <c r="N6" i="50"/>
  <c r="N6" i="15"/>
  <c r="N6" i="17"/>
  <c r="N6" i="38"/>
  <c r="N6" i="23"/>
  <c r="P30" i="8"/>
  <c r="P30" i="14"/>
  <c r="P30" i="19"/>
  <c r="P30" i="35"/>
  <c r="F30" i="27"/>
  <c r="G30" i="27" s="1"/>
  <c r="F30" i="43"/>
  <c r="G30" i="43" s="1"/>
  <c r="P30" i="23"/>
  <c r="F30" i="52"/>
  <c r="G30" i="52" s="1"/>
  <c r="F30" i="30"/>
  <c r="G30" i="30" s="1"/>
  <c r="P30" i="49"/>
  <c r="P30" i="30"/>
  <c r="F30" i="14"/>
  <c r="G30" i="14" s="1"/>
  <c r="F30" i="32"/>
  <c r="F30" i="20"/>
  <c r="G30" i="20" s="1"/>
  <c r="P30" i="31"/>
  <c r="P30" i="39"/>
  <c r="P30" i="50"/>
  <c r="P30" i="16"/>
  <c r="P30" i="25"/>
  <c r="F10" i="14"/>
  <c r="G10" i="14" s="1"/>
  <c r="P10" i="21"/>
  <c r="P10" i="32"/>
  <c r="P10" i="35"/>
  <c r="P10" i="14"/>
  <c r="F10" i="24"/>
  <c r="G10" i="24" s="1"/>
  <c r="P10" i="30"/>
  <c r="F10" i="37"/>
  <c r="G10" i="37" s="1"/>
  <c r="F10" i="44"/>
  <c r="F10" i="19"/>
  <c r="P10" i="26"/>
  <c r="F10" i="39"/>
  <c r="G10" i="39" s="1"/>
  <c r="P10" i="43"/>
  <c r="F10" i="17"/>
  <c r="G10" i="17" s="1"/>
  <c r="P10" i="22"/>
  <c r="P10" i="31"/>
  <c r="P10" i="33"/>
  <c r="V32" i="14"/>
  <c r="V32" i="30"/>
  <c r="V32" i="20"/>
  <c r="V32" i="27"/>
  <c r="V32" i="19"/>
  <c r="V32" i="40"/>
  <c r="V32" i="34"/>
  <c r="V32" i="38"/>
  <c r="V32" i="15"/>
  <c r="V32" i="33"/>
  <c r="V32" i="18"/>
  <c r="V32" i="24"/>
  <c r="V32" i="16"/>
  <c r="V32" i="35"/>
  <c r="V32" i="22"/>
  <c r="V32" i="36"/>
  <c r="V28" i="41"/>
  <c r="V28" i="44"/>
  <c r="V28" i="8"/>
  <c r="V28" i="48"/>
  <c r="V28" i="50"/>
  <c r="V28" i="52"/>
  <c r="V28" i="16"/>
  <c r="V28" i="23"/>
  <c r="V28" i="12"/>
  <c r="V28" i="49"/>
  <c r="V28" i="51"/>
  <c r="V28" i="15"/>
  <c r="V28" i="17"/>
  <c r="V25" i="28"/>
  <c r="V25" i="39"/>
  <c r="V25" i="22"/>
  <c r="V25" i="33"/>
  <c r="V25" i="13"/>
  <c r="V25" i="35"/>
  <c r="V25" i="23"/>
  <c r="V25" i="38"/>
  <c r="V25" i="49"/>
  <c r="V25" i="31"/>
  <c r="V25" i="51"/>
  <c r="V25" i="52"/>
  <c r="V25" i="42"/>
  <c r="V18" i="44"/>
  <c r="V18" i="8"/>
  <c r="V18" i="50"/>
  <c r="V18" i="12"/>
  <c r="V18" i="20"/>
  <c r="V18" i="42"/>
  <c r="V18" i="52"/>
  <c r="V18" i="19"/>
  <c r="V18" i="28"/>
  <c r="V12" i="27"/>
  <c r="V12" i="16"/>
  <c r="V12" i="30"/>
  <c r="V12" i="8"/>
  <c r="V12" i="25"/>
  <c r="V12" i="29"/>
  <c r="V12" i="14"/>
  <c r="V12" i="33"/>
  <c r="V19" i="49"/>
  <c r="V19" i="12"/>
  <c r="O27" i="4"/>
  <c r="P27" i="4" s="1"/>
  <c r="C27" i="4" s="1"/>
  <c r="O23" i="4"/>
  <c r="P23" i="4" s="1"/>
  <c r="C23" i="4" s="1"/>
  <c r="O20" i="4"/>
  <c r="P20" i="4" s="1"/>
  <c r="C20" i="4" s="1"/>
  <c r="P17" i="50" s="1"/>
  <c r="O9" i="4"/>
  <c r="P9" i="4" s="1"/>
  <c r="C9" i="4" s="1"/>
  <c r="O47" i="4"/>
  <c r="P47" i="4" s="1"/>
  <c r="C47" i="4" s="1"/>
  <c r="O45" i="4"/>
  <c r="P45" i="4" s="1"/>
  <c r="C45" i="4" s="1"/>
  <c r="O44" i="4"/>
  <c r="P44" i="4" s="1"/>
  <c r="C44" i="4" s="1"/>
  <c r="P41" i="30" s="1"/>
  <c r="T42" i="52"/>
  <c r="AH21" i="4"/>
  <c r="F21" i="4" s="1"/>
  <c r="G13" i="44"/>
  <c r="G28" i="14"/>
  <c r="X35" i="32"/>
  <c r="X35" i="21"/>
  <c r="X35" i="44"/>
  <c r="X35" i="52"/>
  <c r="X35" i="28"/>
  <c r="X35" i="25"/>
  <c r="X35" i="30"/>
  <c r="X35" i="48"/>
  <c r="X35" i="43"/>
  <c r="X35" i="17"/>
  <c r="X35" i="13"/>
  <c r="X35" i="41"/>
  <c r="X35" i="38"/>
  <c r="X35" i="18"/>
  <c r="X35" i="24"/>
  <c r="X35" i="15"/>
  <c r="X35" i="19"/>
  <c r="X35" i="26"/>
  <c r="X35" i="31"/>
  <c r="X35" i="23"/>
  <c r="X35" i="29"/>
  <c r="X35" i="37"/>
  <c r="X35" i="16"/>
  <c r="X35" i="20"/>
  <c r="X35" i="36"/>
  <c r="X35" i="42"/>
  <c r="X35" i="8"/>
  <c r="X35" i="39"/>
  <c r="X35" i="27"/>
  <c r="X35" i="33"/>
  <c r="X35" i="49"/>
  <c r="X35" i="51"/>
  <c r="X35" i="40"/>
  <c r="X35" i="50"/>
  <c r="X35" i="35"/>
  <c r="X35" i="22"/>
  <c r="X35" i="12"/>
  <c r="X35" i="34"/>
  <c r="X35" i="14"/>
  <c r="X26" i="51"/>
  <c r="X26" i="36"/>
  <c r="X26" i="40"/>
  <c r="X26" i="18"/>
  <c r="X26" i="12"/>
  <c r="X26" i="35"/>
  <c r="X26" i="16"/>
  <c r="X26" i="33"/>
  <c r="X26" i="31"/>
  <c r="X26" i="21"/>
  <c r="X26" i="38"/>
  <c r="X26" i="52"/>
  <c r="X26" i="27"/>
  <c r="X26" i="50"/>
  <c r="X26" i="41"/>
  <c r="X26" i="37"/>
  <c r="X26" i="30"/>
  <c r="X26" i="20"/>
  <c r="X26" i="26"/>
  <c r="X26" i="8"/>
  <c r="X26" i="29"/>
  <c r="X26" i="24"/>
  <c r="X26" i="42"/>
  <c r="X26" i="23"/>
  <c r="X26" i="19"/>
  <c r="X26" i="39"/>
  <c r="X26" i="14"/>
  <c r="X26" i="48"/>
  <c r="X26" i="32"/>
  <c r="X26" i="44"/>
  <c r="X26" i="25"/>
  <c r="X26" i="17"/>
  <c r="X10" i="18"/>
  <c r="X10" i="28"/>
  <c r="X10" i="39"/>
  <c r="X10" i="13"/>
  <c r="X10" i="20"/>
  <c r="X10" i="30"/>
  <c r="X10" i="40"/>
  <c r="X10" i="43"/>
  <c r="X10" i="16"/>
  <c r="X10" i="27"/>
  <c r="X10" i="42"/>
  <c r="X10" i="50"/>
  <c r="X10" i="19"/>
  <c r="X10" i="26"/>
  <c r="X10" i="35"/>
  <c r="X10" i="14"/>
  <c r="X10" i="24"/>
  <c r="X10" i="38"/>
  <c r="X10" i="49"/>
  <c r="X10" i="15"/>
  <c r="X10" i="22"/>
  <c r="X10" i="32"/>
  <c r="X10" i="37"/>
  <c r="X10" i="51"/>
  <c r="X10" i="23"/>
  <c r="X10" i="31"/>
  <c r="X10" i="41"/>
  <c r="X10" i="12"/>
  <c r="X10" i="21"/>
  <c r="X10" i="36"/>
  <c r="X10" i="48"/>
  <c r="G13" i="13"/>
  <c r="X44" i="49"/>
  <c r="X44" i="31"/>
  <c r="X44" i="32"/>
  <c r="X44" i="15"/>
  <c r="X44" i="23"/>
  <c r="X44" i="48"/>
  <c r="X44" i="41"/>
  <c r="X44" i="25"/>
  <c r="X44" i="26"/>
  <c r="X44" i="22"/>
  <c r="X44" i="52"/>
  <c r="X44" i="37"/>
  <c r="X44" i="38"/>
  <c r="X44" i="16"/>
  <c r="X44" i="24"/>
  <c r="X44" i="44"/>
  <c r="X44" i="28"/>
  <c r="X44" i="39"/>
  <c r="X44" i="12"/>
  <c r="X44" i="21"/>
  <c r="X44" i="43"/>
  <c r="X44" i="35"/>
  <c r="X44" i="36"/>
  <c r="X44" i="8"/>
  <c r="X44" i="19"/>
  <c r="X44" i="42"/>
  <c r="X44" i="33"/>
  <c r="X44" i="34"/>
  <c r="X44" i="18"/>
  <c r="X44" i="13"/>
  <c r="X44" i="51"/>
  <c r="X44" i="29"/>
  <c r="X44" i="30"/>
  <c r="X44" i="20"/>
  <c r="X44" i="14"/>
  <c r="X44" i="27"/>
  <c r="X44" i="50"/>
  <c r="X44" i="40"/>
  <c r="X44" i="17"/>
  <c r="X30" i="49"/>
  <c r="X30" i="23"/>
  <c r="X30" i="25"/>
  <c r="X30" i="33"/>
  <c r="X30" i="22"/>
  <c r="X30" i="50"/>
  <c r="X30" i="28"/>
  <c r="X30" i="30"/>
  <c r="X30" i="41"/>
  <c r="X30" i="20"/>
  <c r="X30" i="51"/>
  <c r="X30" i="35"/>
  <c r="X30" i="24"/>
  <c r="X30" i="36"/>
  <c r="X30" i="37"/>
  <c r="X30" i="52"/>
  <c r="X30" i="31"/>
  <c r="X30" i="40"/>
  <c r="X30" i="19"/>
  <c r="X30" i="29"/>
  <c r="X30" i="8"/>
  <c r="X30" i="39"/>
  <c r="X30" i="16"/>
  <c r="X30" i="18"/>
  <c r="X30" i="43"/>
  <c r="X30" i="13"/>
  <c r="X30" i="44"/>
  <c r="X30" i="14"/>
  <c r="X30" i="42"/>
  <c r="X30" i="38"/>
  <c r="X30" i="17"/>
  <c r="X30" i="15"/>
  <c r="X30" i="26"/>
  <c r="X30" i="34"/>
  <c r="X30" i="48"/>
  <c r="X30" i="12"/>
  <c r="X30" i="21"/>
  <c r="X30" i="32"/>
  <c r="X30" i="27"/>
  <c r="X17" i="29"/>
  <c r="X17" i="23"/>
  <c r="X17" i="21"/>
  <c r="X17" i="31"/>
  <c r="X17" i="30"/>
  <c r="X17" i="12"/>
  <c r="X17" i="44"/>
  <c r="X17" i="49"/>
  <c r="X17" i="50"/>
  <c r="X17" i="18"/>
  <c r="X17" i="15"/>
  <c r="X17" i="17"/>
  <c r="X17" i="40"/>
  <c r="X17" i="20"/>
  <c r="X17" i="52"/>
  <c r="X17" i="39"/>
  <c r="X17" i="27"/>
  <c r="X17" i="37"/>
  <c r="X17" i="32"/>
  <c r="X17" i="14"/>
  <c r="X17" i="43"/>
  <c r="X17" i="24"/>
  <c r="X17" i="41"/>
  <c r="X17" i="33"/>
  <c r="X17" i="22"/>
  <c r="X17" i="19"/>
  <c r="X17" i="34"/>
  <c r="X17" i="48"/>
  <c r="X17" i="28"/>
  <c r="X17" i="38"/>
  <c r="X17" i="42"/>
  <c r="X17" i="51"/>
  <c r="X17" i="8"/>
  <c r="X17" i="26"/>
  <c r="X17" i="25"/>
  <c r="X17" i="36"/>
  <c r="X17" i="13"/>
  <c r="X17" i="16"/>
  <c r="X17" i="35"/>
  <c r="V19" i="44"/>
  <c r="V19" i="27"/>
  <c r="V19" i="26"/>
  <c r="V19" i="16"/>
  <c r="X22" i="17"/>
  <c r="X22" i="24"/>
  <c r="X40" i="14"/>
  <c r="V36" i="14"/>
  <c r="V36" i="18"/>
  <c r="V36" i="35"/>
  <c r="V11" i="13"/>
  <c r="V11" i="21"/>
  <c r="V11" i="42"/>
  <c r="V11" i="18"/>
  <c r="V11" i="29"/>
  <c r="V9" i="32"/>
  <c r="V9" i="22"/>
  <c r="V15" i="25"/>
  <c r="V15" i="48"/>
  <c r="V15" i="49"/>
  <c r="V15" i="52"/>
  <c r="V15" i="50"/>
  <c r="V15" i="8"/>
  <c r="V15" i="12"/>
  <c r="V15" i="14"/>
  <c r="V15" i="26"/>
  <c r="V15" i="31"/>
  <c r="V15" i="34"/>
  <c r="V15" i="40"/>
  <c r="V15" i="23"/>
  <c r="V15" i="27"/>
  <c r="V15" i="20"/>
  <c r="V15" i="30"/>
  <c r="V15" i="35"/>
  <c r="V15" i="15"/>
  <c r="V15" i="21"/>
  <c r="V15" i="41"/>
  <c r="V15" i="42"/>
  <c r="V15" i="44"/>
  <c r="V23" i="42"/>
  <c r="V23" i="41"/>
  <c r="V23" i="43"/>
  <c r="V23" i="48"/>
  <c r="V23" i="50"/>
  <c r="V23" i="52"/>
  <c r="V23" i="16"/>
  <c r="V23" i="14"/>
  <c r="V23" i="15"/>
  <c r="V23" i="26"/>
  <c r="V23" i="32"/>
  <c r="V23" i="51"/>
  <c r="V23" i="12"/>
  <c r="V23" i="21"/>
  <c r="V23" i="34"/>
  <c r="V23" i="40"/>
  <c r="V23" i="20"/>
  <c r="V23" i="22"/>
  <c r="V23" i="37"/>
  <c r="V23" i="28"/>
  <c r="V23" i="25"/>
  <c r="V23" i="33"/>
  <c r="V23" i="36"/>
  <c r="V27" i="24"/>
  <c r="V27" i="13"/>
  <c r="V27" i="29"/>
  <c r="V27" i="14"/>
  <c r="V27" i="32"/>
  <c r="V27" i="38"/>
  <c r="V27" i="44"/>
  <c r="V27" i="19"/>
  <c r="V27" i="25"/>
  <c r="V27" i="22"/>
  <c r="V27" i="40"/>
  <c r="V29" i="50"/>
  <c r="V29" i="52"/>
  <c r="V29" i="19"/>
  <c r="V29" i="30"/>
  <c r="V29" i="33"/>
  <c r="V29" i="38"/>
  <c r="V29" i="8"/>
  <c r="V29" i="15"/>
  <c r="V29" i="21"/>
  <c r="V29" i="24"/>
  <c r="V29" i="26"/>
  <c r="V29" i="29"/>
  <c r="V29" i="41"/>
  <c r="V29" i="44"/>
  <c r="V29" i="48"/>
  <c r="V29" i="16"/>
  <c r="V29" i="32"/>
  <c r="V29" i="39"/>
  <c r="V29" i="18"/>
  <c r="V29" i="25"/>
  <c r="V29" i="35"/>
  <c r="V29" i="13"/>
  <c r="V35" i="8"/>
  <c r="V35" i="42"/>
  <c r="V35" i="40"/>
  <c r="V35" i="19"/>
  <c r="V35" i="14"/>
  <c r="V35" i="33"/>
  <c r="V35" i="35"/>
  <c r="V35" i="16"/>
  <c r="V35" i="25"/>
  <c r="V35" i="28"/>
  <c r="V35" i="37"/>
  <c r="V35" i="44"/>
  <c r="V35" i="26"/>
  <c r="V39" i="14"/>
  <c r="V39" i="21"/>
  <c r="V39" i="26"/>
  <c r="V39" i="18"/>
  <c r="V39" i="41"/>
  <c r="X32" i="27"/>
  <c r="X32" i="21"/>
  <c r="X32" i="52"/>
  <c r="X32" i="42"/>
  <c r="X32" i="14"/>
  <c r="V16" i="36"/>
  <c r="V16" i="15"/>
  <c r="V16" i="52"/>
  <c r="V16" i="43"/>
  <c r="V13" i="15"/>
  <c r="V13" i="19"/>
  <c r="V13" i="12"/>
  <c r="V13" i="28"/>
  <c r="V13" i="36"/>
  <c r="V13" i="41"/>
  <c r="V13" i="44"/>
  <c r="V13" i="22"/>
  <c r="V13" i="21"/>
  <c r="V13" i="25"/>
  <c r="V13" i="32"/>
  <c r="V13" i="39"/>
  <c r="V13" i="29"/>
  <c r="V13" i="31"/>
  <c r="V13" i="34"/>
  <c r="V13" i="8"/>
  <c r="V13" i="40"/>
  <c r="V13" i="18"/>
  <c r="V13" i="23"/>
  <c r="X8" i="19"/>
  <c r="X8" i="29"/>
  <c r="X8" i="31"/>
  <c r="X8" i="43"/>
  <c r="X8" i="14"/>
  <c r="X8" i="26"/>
  <c r="X8" i="34"/>
  <c r="X8" i="51"/>
  <c r="X8" i="22"/>
  <c r="X8" i="28"/>
  <c r="X8" i="38"/>
  <c r="X8" i="32"/>
  <c r="X8" i="8"/>
  <c r="X8" i="27"/>
  <c r="X8" i="20"/>
  <c r="X8" i="48"/>
  <c r="X8" i="52"/>
  <c r="X7" i="27"/>
  <c r="X7" i="30"/>
  <c r="X7" i="26"/>
  <c r="X7" i="31"/>
  <c r="X7" i="51"/>
  <c r="X7" i="34"/>
  <c r="V37" i="28"/>
  <c r="V37" i="25"/>
  <c r="V37" i="17"/>
  <c r="V37" i="40"/>
  <c r="V37" i="32"/>
  <c r="V37" i="34"/>
  <c r="V37" i="51"/>
  <c r="V37" i="12"/>
  <c r="V37" i="48"/>
  <c r="V37" i="24"/>
  <c r="X24" i="24"/>
  <c r="X24" i="21"/>
  <c r="X24" i="40"/>
  <c r="X24" i="16"/>
  <c r="X24" i="29"/>
  <c r="X24" i="17"/>
  <c r="X24" i="50"/>
  <c r="X24" i="32"/>
  <c r="X24" i="22"/>
  <c r="X24" i="8"/>
  <c r="X24" i="27"/>
  <c r="X24" i="25"/>
  <c r="X24" i="49"/>
  <c r="X24" i="42"/>
  <c r="X24" i="33"/>
  <c r="V33" i="36"/>
  <c r="V33" i="35"/>
  <c r="V33" i="41"/>
  <c r="V18" i="48"/>
  <c r="V18" i="49"/>
  <c r="V18" i="14"/>
  <c r="V18" i="16"/>
  <c r="V18" i="18"/>
  <c r="V18" i="26"/>
  <c r="X26" i="22"/>
  <c r="X26" i="49"/>
  <c r="X26" i="13"/>
  <c r="X26" i="28"/>
  <c r="X26" i="15"/>
  <c r="X26" i="34"/>
  <c r="X26" i="43"/>
  <c r="V26" i="49"/>
  <c r="V26" i="12"/>
  <c r="V26" i="21"/>
  <c r="V26" i="28"/>
  <c r="V26" i="33"/>
  <c r="V26" i="39"/>
  <c r="V26" i="14"/>
  <c r="V26" i="20"/>
  <c r="V26" i="29"/>
  <c r="V26" i="38"/>
  <c r="V26" i="44"/>
  <c r="X12" i="17"/>
  <c r="X12" i="43"/>
  <c r="X12" i="50"/>
  <c r="X12" i="13"/>
  <c r="X12" i="26"/>
  <c r="X12" i="25"/>
  <c r="X12" i="42"/>
  <c r="X12" i="41"/>
  <c r="X11" i="39"/>
  <c r="X11" i="50"/>
  <c r="X10" i="8"/>
  <c r="X10" i="17"/>
  <c r="X10" i="25"/>
  <c r="X10" i="29"/>
  <c r="X10" i="34"/>
  <c r="X10" i="33"/>
  <c r="X10" i="44"/>
  <c r="X10" i="52"/>
  <c r="G32" i="33"/>
  <c r="G33" i="8"/>
  <c r="G28" i="31"/>
  <c r="G33" i="15"/>
  <c r="G36" i="24"/>
  <c r="G32" i="26"/>
  <c r="F38" i="28"/>
  <c r="G38" i="28" s="1"/>
  <c r="F38" i="39"/>
  <c r="G38" i="39" s="1"/>
  <c r="F38" i="38"/>
  <c r="G38" i="38" s="1"/>
  <c r="F38" i="43"/>
  <c r="G38" i="43" s="1"/>
  <c r="F38" i="22"/>
  <c r="G38" i="22" s="1"/>
  <c r="F38" i="41"/>
  <c r="G38" i="41" s="1"/>
  <c r="P38" i="33"/>
  <c r="F38" i="37"/>
  <c r="P38" i="17"/>
  <c r="P38" i="23"/>
  <c r="P38" i="13"/>
  <c r="P38" i="16"/>
  <c r="F38" i="17"/>
  <c r="G38" i="17" s="1"/>
  <c r="P38" i="30"/>
  <c r="P38" i="34"/>
  <c r="F38" i="44"/>
  <c r="G38" i="44" s="1"/>
  <c r="P38" i="44"/>
  <c r="F38" i="15"/>
  <c r="G38" i="15" s="1"/>
  <c r="F38" i="32"/>
  <c r="F38" i="50"/>
  <c r="G38" i="50" s="1"/>
  <c r="P38" i="28"/>
  <c r="F38" i="29"/>
  <c r="G38" i="29" s="1"/>
  <c r="P38" i="43"/>
  <c r="F38" i="48"/>
  <c r="F38" i="40"/>
  <c r="G38" i="40" s="1"/>
  <c r="F38" i="30"/>
  <c r="G38" i="30" s="1"/>
  <c r="P38" i="49"/>
  <c r="P38" i="50"/>
  <c r="F38" i="33"/>
  <c r="G38" i="33" s="1"/>
  <c r="F38" i="13"/>
  <c r="G38" i="13" s="1"/>
  <c r="F38" i="51"/>
  <c r="G38" i="51" s="1"/>
  <c r="P38" i="52"/>
  <c r="P38" i="8"/>
  <c r="F38" i="31"/>
  <c r="G38" i="31" s="1"/>
  <c r="P38" i="42"/>
  <c r="P38" i="41"/>
  <c r="F38" i="12"/>
  <c r="G38" i="12" s="1"/>
  <c r="P38" i="24"/>
  <c r="P38" i="35"/>
  <c r="P38" i="18"/>
  <c r="P38" i="20"/>
  <c r="F38" i="26"/>
  <c r="G38" i="26" s="1"/>
  <c r="F38" i="34"/>
  <c r="G38" i="34" s="1"/>
  <c r="P38" i="25"/>
  <c r="F38" i="27"/>
  <c r="G38" i="27" s="1"/>
  <c r="F38" i="21"/>
  <c r="G38" i="21" s="1"/>
  <c r="P38" i="29"/>
  <c r="P38" i="32"/>
  <c r="F38" i="23"/>
  <c r="G38" i="23" s="1"/>
  <c r="F38" i="25"/>
  <c r="G38" i="25" s="1"/>
  <c r="P38" i="36"/>
  <c r="P38" i="15"/>
  <c r="F38" i="18"/>
  <c r="G38" i="18" s="1"/>
  <c r="P38" i="27"/>
  <c r="F38" i="19"/>
  <c r="G38" i="19" s="1"/>
  <c r="P38" i="40"/>
  <c r="P38" i="51"/>
  <c r="F39" i="13"/>
  <c r="G39" i="13" s="1"/>
  <c r="F39" i="22"/>
  <c r="G39" i="22" s="1"/>
  <c r="F39" i="43"/>
  <c r="G39" i="43" s="1"/>
  <c r="P39" i="42"/>
  <c r="P39" i="17"/>
  <c r="P39" i="13"/>
  <c r="F39" i="33"/>
  <c r="G39" i="33" s="1"/>
  <c r="F39" i="41"/>
  <c r="G39" i="41" s="1"/>
  <c r="F39" i="35"/>
  <c r="G39" i="35" s="1"/>
  <c r="P39" i="37"/>
  <c r="P39" i="38"/>
  <c r="F39" i="21"/>
  <c r="G39" i="21" s="1"/>
  <c r="P39" i="40"/>
  <c r="F39" i="14"/>
  <c r="G39" i="14" s="1"/>
  <c r="P39" i="39"/>
  <c r="F39" i="32"/>
  <c r="G39" i="32" s="1"/>
  <c r="P39" i="19"/>
  <c r="F39" i="26"/>
  <c r="G39" i="26" s="1"/>
  <c r="F39" i="52"/>
  <c r="G39" i="52" s="1"/>
  <c r="P39" i="36"/>
  <c r="F39" i="16"/>
  <c r="G39" i="16" s="1"/>
  <c r="F39" i="15"/>
  <c r="G39" i="15" s="1"/>
  <c r="F39" i="49"/>
  <c r="N36" i="17"/>
  <c r="N36" i="20"/>
  <c r="N36" i="14"/>
  <c r="N36" i="22"/>
  <c r="N36" i="25"/>
  <c r="N36" i="29"/>
  <c r="N36" i="32"/>
  <c r="N36" i="33"/>
  <c r="N36" i="28"/>
  <c r="N36" i="37"/>
  <c r="N36" i="40"/>
  <c r="N36" i="12"/>
  <c r="N36" i="21"/>
  <c r="N36" i="36"/>
  <c r="N36" i="23"/>
  <c r="N36" i="41"/>
  <c r="N36" i="49"/>
  <c r="N36" i="8"/>
  <c r="N36" i="18"/>
  <c r="N36" i="16"/>
  <c r="N36" i="15"/>
  <c r="N36" i="24"/>
  <c r="N36" i="27"/>
  <c r="N36" i="31"/>
  <c r="N36" i="35"/>
  <c r="N36" i="26"/>
  <c r="N36" i="44"/>
  <c r="N36" i="34"/>
  <c r="N36" i="38"/>
  <c r="N36" i="43"/>
  <c r="N36" i="19"/>
  <c r="N36" i="30"/>
  <c r="N36" i="13"/>
  <c r="N36" i="39"/>
  <c r="N36" i="42"/>
  <c r="N36" i="51"/>
  <c r="O40" i="4"/>
  <c r="P40" i="4" s="1"/>
  <c r="C40" i="4" s="1"/>
  <c r="O21" i="4"/>
  <c r="P21" i="4" s="1"/>
  <c r="C21" i="4" s="1"/>
  <c r="AN42" i="4"/>
  <c r="H42" i="4" s="1"/>
  <c r="N39" i="49" s="1"/>
  <c r="AN36" i="4"/>
  <c r="H36" i="4" s="1"/>
  <c r="AN28" i="4"/>
  <c r="H28" i="4" s="1"/>
  <c r="AN20" i="4"/>
  <c r="H20" i="4" s="1"/>
  <c r="AN12" i="4"/>
  <c r="H12" i="4" s="1"/>
  <c r="N9" i="25" s="1"/>
  <c r="J28" i="41"/>
  <c r="J28" i="27"/>
  <c r="J28" i="36"/>
  <c r="J12" i="12"/>
  <c r="J12" i="40"/>
  <c r="J12" i="31"/>
  <c r="J12" i="30"/>
  <c r="J12" i="49"/>
  <c r="J12" i="52"/>
  <c r="J12" i="34"/>
  <c r="J12" i="51"/>
  <c r="J12" i="26"/>
  <c r="J12" i="23"/>
  <c r="J12" i="19"/>
  <c r="J12" i="14"/>
  <c r="J12" i="15"/>
  <c r="J12" i="39"/>
  <c r="J12" i="22"/>
  <c r="J12" i="25"/>
  <c r="J12" i="28"/>
  <c r="J12" i="32"/>
  <c r="J12" i="8"/>
  <c r="J12" i="20"/>
  <c r="J12" i="18"/>
  <c r="J12" i="44"/>
  <c r="J12" i="37"/>
  <c r="J12" i="38"/>
  <c r="J12" i="36"/>
  <c r="J12" i="35"/>
  <c r="J12" i="13"/>
  <c r="J12" i="33"/>
  <c r="J12" i="27"/>
  <c r="J12" i="42"/>
  <c r="J12" i="29"/>
  <c r="J12" i="21"/>
  <c r="J12" i="43"/>
  <c r="J12" i="17"/>
  <c r="J12" i="50"/>
  <c r="J12" i="41"/>
  <c r="J12" i="24"/>
  <c r="J12" i="16"/>
  <c r="J12" i="48"/>
  <c r="AH44" i="4"/>
  <c r="F44" i="4" s="1"/>
  <c r="AH33" i="4"/>
  <c r="F33" i="4" s="1"/>
  <c r="J36" i="22"/>
  <c r="J36" i="24"/>
  <c r="J36" i="29"/>
  <c r="J36" i="30"/>
  <c r="J36" i="33"/>
  <c r="J36" i="12"/>
  <c r="J36" i="40"/>
  <c r="J36" i="51"/>
  <c r="J36" i="36"/>
  <c r="J36" i="43"/>
  <c r="J36" i="21"/>
  <c r="J36" i="31"/>
  <c r="J36" i="35"/>
  <c r="J36" i="49"/>
  <c r="J36" i="18"/>
  <c r="J36" i="28"/>
  <c r="J36" i="19"/>
  <c r="J36" i="37"/>
  <c r="J36" i="39"/>
  <c r="J36" i="25"/>
  <c r="J36" i="52"/>
  <c r="J36" i="15"/>
  <c r="J36" i="16"/>
  <c r="J36" i="23"/>
  <c r="J36" i="44"/>
  <c r="J36" i="50"/>
  <c r="J36" i="34"/>
  <c r="J36" i="38"/>
  <c r="J36" i="8"/>
  <c r="J36" i="42"/>
  <c r="J36" i="14"/>
  <c r="J36" i="27"/>
  <c r="J36" i="20"/>
  <c r="J36" i="26"/>
  <c r="J36" i="48"/>
  <c r="J36" i="17"/>
  <c r="J36" i="13"/>
  <c r="J36" i="41"/>
  <c r="J36" i="32"/>
  <c r="T35" i="14"/>
  <c r="T35" i="22"/>
  <c r="T35" i="23"/>
  <c r="T35" i="41"/>
  <c r="T35" i="37"/>
  <c r="T35" i="49"/>
  <c r="T35" i="12"/>
  <c r="T35" i="30"/>
  <c r="T35" i="50"/>
  <c r="T35" i="26"/>
  <c r="T35" i="48"/>
  <c r="T35" i="31"/>
  <c r="T35" i="16"/>
  <c r="T35" i="51"/>
  <c r="T35" i="52"/>
  <c r="T35" i="35"/>
  <c r="T35" i="21"/>
  <c r="T35" i="44"/>
  <c r="T35" i="20"/>
  <c r="T35" i="36"/>
  <c r="T35" i="38"/>
  <c r="T35" i="42"/>
  <c r="T35" i="33"/>
  <c r="T35" i="34"/>
  <c r="T35" i="15"/>
  <c r="T35" i="24"/>
  <c r="T35" i="18"/>
  <c r="T35" i="28"/>
  <c r="T35" i="13"/>
  <c r="T35" i="8"/>
  <c r="T35" i="19"/>
  <c r="T35" i="32"/>
  <c r="T35" i="25"/>
  <c r="T35" i="17"/>
  <c r="T35" i="29"/>
  <c r="T35" i="40"/>
  <c r="T35" i="27"/>
  <c r="T35" i="43"/>
  <c r="T35" i="39"/>
  <c r="J18" i="31"/>
  <c r="J18" i="34"/>
  <c r="J18" i="39"/>
  <c r="J18" i="29"/>
  <c r="J18" i="48"/>
  <c r="J18" i="17"/>
  <c r="J18" i="12"/>
  <c r="J18" i="22"/>
  <c r="J18" i="52"/>
  <c r="J18" i="19"/>
  <c r="J18" i="14"/>
  <c r="J18" i="18"/>
  <c r="J18" i="37"/>
  <c r="J18" i="24"/>
  <c r="J18" i="16"/>
  <c r="J18" i="40"/>
  <c r="J18" i="13"/>
  <c r="J18" i="51"/>
  <c r="J18" i="50"/>
  <c r="J18" i="23"/>
  <c r="J18" i="26"/>
  <c r="J18" i="33"/>
  <c r="J18" i="28"/>
  <c r="J18" i="35"/>
  <c r="J18" i="27"/>
  <c r="J18" i="38"/>
  <c r="J18" i="36"/>
  <c r="J18" i="25"/>
  <c r="J18" i="20"/>
  <c r="J18" i="15"/>
  <c r="J18" i="49"/>
  <c r="J18" i="30"/>
  <c r="J18" i="42"/>
  <c r="J18" i="21"/>
  <c r="J18" i="44"/>
  <c r="J18" i="43"/>
  <c r="J18" i="32"/>
  <c r="J18" i="8"/>
  <c r="J18" i="41"/>
  <c r="T26" i="44"/>
  <c r="T26" i="48"/>
  <c r="T26" i="41"/>
  <c r="T26" i="17"/>
  <c r="T26" i="52"/>
  <c r="T26" i="19"/>
  <c r="T26" i="22"/>
  <c r="T26" i="38"/>
  <c r="T26" i="18"/>
  <c r="T26" i="37"/>
  <c r="T26" i="30"/>
  <c r="T26" i="14"/>
  <c r="T26" i="50"/>
  <c r="T26" i="24"/>
  <c r="T26" i="42"/>
  <c r="T26" i="33"/>
  <c r="T26" i="36"/>
  <c r="T26" i="39"/>
  <c r="T26" i="43"/>
  <c r="T26" i="34"/>
  <c r="T26" i="29"/>
  <c r="T26" i="31"/>
  <c r="T26" i="15"/>
  <c r="T26" i="13"/>
  <c r="T33" i="51"/>
  <c r="T33" i="50"/>
  <c r="T33" i="8"/>
  <c r="T33" i="30"/>
  <c r="T33" i="37"/>
  <c r="T33" i="41"/>
  <c r="T33" i="34"/>
  <c r="T33" i="17"/>
  <c r="T33" i="20"/>
  <c r="T33" i="35"/>
  <c r="T10" i="40"/>
  <c r="T10" i="39"/>
  <c r="T10" i="28"/>
  <c r="T10" i="20"/>
  <c r="T10" i="21"/>
  <c r="T10" i="42"/>
  <c r="T10" i="8"/>
  <c r="T10" i="24"/>
  <c r="T13" i="22"/>
  <c r="T13" i="31"/>
  <c r="T13" i="25"/>
  <c r="T13" i="8"/>
  <c r="T13" i="32"/>
  <c r="T13" i="30"/>
  <c r="T13" i="15"/>
  <c r="T13" i="27"/>
  <c r="T13" i="34"/>
  <c r="T13" i="21"/>
  <c r="T13" i="51"/>
  <c r="T13" i="24"/>
  <c r="T13" i="52"/>
  <c r="T13" i="44"/>
  <c r="T13" i="36"/>
  <c r="T13" i="17"/>
  <c r="T13" i="14"/>
  <c r="T13" i="38"/>
  <c r="T13" i="49"/>
  <c r="T13" i="35"/>
  <c r="T13" i="18"/>
  <c r="T13" i="39"/>
  <c r="T13" i="48"/>
  <c r="T13" i="20"/>
  <c r="T13" i="26"/>
  <c r="T13" i="28"/>
  <c r="T13" i="37"/>
  <c r="T13" i="19"/>
  <c r="T13" i="16"/>
  <c r="T13" i="13"/>
  <c r="T13" i="33"/>
  <c r="T13" i="29"/>
  <c r="T13" i="42"/>
  <c r="T13" i="50"/>
  <c r="T13" i="23"/>
  <c r="T13" i="43"/>
  <c r="T13" i="12"/>
  <c r="T13" i="40"/>
  <c r="T13" i="41"/>
  <c r="J40" i="20"/>
  <c r="J40" i="31"/>
  <c r="J40" i="40"/>
  <c r="J40" i="38"/>
  <c r="J40" i="29"/>
  <c r="J40" i="18"/>
  <c r="J40" i="16"/>
  <c r="J40" i="36"/>
  <c r="J40" i="52"/>
  <c r="J40" i="34"/>
  <c r="J40" i="41"/>
  <c r="J40" i="12"/>
  <c r="J40" i="13"/>
  <c r="J40" i="30"/>
  <c r="J40" i="37"/>
  <c r="J40" i="22"/>
  <c r="J40" i="39"/>
  <c r="J40" i="8"/>
  <c r="J40" i="50"/>
  <c r="J40" i="49"/>
  <c r="J40" i="19"/>
  <c r="J40" i="15"/>
  <c r="J40" i="14"/>
  <c r="J40" i="48"/>
  <c r="J40" i="17"/>
  <c r="J40" i="33"/>
  <c r="J40" i="24"/>
  <c r="J40" i="43"/>
  <c r="J40" i="32"/>
  <c r="J40" i="25"/>
  <c r="J40" i="27"/>
  <c r="J40" i="28"/>
  <c r="J40" i="44"/>
  <c r="J40" i="23"/>
  <c r="J40" i="26"/>
  <c r="J40" i="21"/>
  <c r="J40" i="42"/>
  <c r="J40" i="51"/>
  <c r="J40" i="35"/>
  <c r="J32" i="35"/>
  <c r="J32" i="48"/>
  <c r="J32" i="30"/>
  <c r="J32" i="15"/>
  <c r="J32" i="8"/>
  <c r="J32" i="25"/>
  <c r="J32" i="21"/>
  <c r="J32" i="38"/>
  <c r="J32" i="52"/>
  <c r="J32" i="51"/>
  <c r="J32" i="36"/>
  <c r="J32" i="27"/>
  <c r="J32" i="49"/>
  <c r="J32" i="23"/>
  <c r="J32" i="13"/>
  <c r="J32" i="14"/>
  <c r="J32" i="50"/>
  <c r="J32" i="24"/>
  <c r="J32" i="29"/>
  <c r="J32" i="41"/>
  <c r="J32" i="43"/>
  <c r="J32" i="33"/>
  <c r="J32" i="18"/>
  <c r="J32" i="37"/>
  <c r="J32" i="17"/>
  <c r="J32" i="28"/>
  <c r="J32" i="44"/>
  <c r="J32" i="22"/>
  <c r="J32" i="42"/>
  <c r="J32" i="34"/>
  <c r="J32" i="32"/>
  <c r="J32" i="19"/>
  <c r="J32" i="31"/>
  <c r="J32" i="20"/>
  <c r="J32" i="26"/>
  <c r="J32" i="12"/>
  <c r="J32" i="40"/>
  <c r="J32" i="16"/>
  <c r="J32" i="39"/>
  <c r="J34" i="40"/>
  <c r="J34" i="21"/>
  <c r="J34" i="31"/>
  <c r="J34" i="39"/>
  <c r="J34" i="18"/>
  <c r="J34" i="15"/>
  <c r="J34" i="13"/>
  <c r="J34" i="14"/>
  <c r="J34" i="48"/>
  <c r="J34" i="12"/>
  <c r="J34" i="36"/>
  <c r="J34" i="41"/>
  <c r="J34" i="35"/>
  <c r="J34" i="30"/>
  <c r="J34" i="32"/>
  <c r="J34" i="16"/>
  <c r="J34" i="26"/>
  <c r="J34" i="28"/>
  <c r="J34" i="42"/>
  <c r="J34" i="37"/>
  <c r="J34" i="19"/>
  <c r="J34" i="51"/>
  <c r="J34" i="33"/>
  <c r="J34" i="20"/>
  <c r="J34" i="43"/>
  <c r="J34" i="25"/>
  <c r="J34" i="52"/>
  <c r="J34" i="24"/>
  <c r="J34" i="22"/>
  <c r="J34" i="44"/>
  <c r="J34" i="17"/>
  <c r="J34" i="8"/>
  <c r="J34" i="29"/>
  <c r="J34" i="49"/>
  <c r="J34" i="27"/>
  <c r="J34" i="34"/>
  <c r="J34" i="38"/>
  <c r="J34" i="23"/>
  <c r="J34" i="50"/>
  <c r="J22" i="32"/>
  <c r="J22" i="33"/>
  <c r="J22" i="37"/>
  <c r="J22" i="16"/>
  <c r="J22" i="13"/>
  <c r="J22" i="14"/>
  <c r="J22" i="20"/>
  <c r="J22" i="49"/>
  <c r="J22" i="52"/>
  <c r="J22" i="17"/>
  <c r="J22" i="39"/>
  <c r="J22" i="36"/>
  <c r="J22" i="38"/>
  <c r="J22" i="34"/>
  <c r="J22" i="19"/>
  <c r="J22" i="23"/>
  <c r="J22" i="44"/>
  <c r="J22" i="48"/>
  <c r="J22" i="27"/>
  <c r="J22" i="40"/>
  <c r="J22" i="15"/>
  <c r="J22" i="18"/>
  <c r="J22" i="30"/>
  <c r="J22" i="25"/>
  <c r="J22" i="51"/>
  <c r="J22" i="31"/>
  <c r="J22" i="8"/>
  <c r="J22" i="21"/>
  <c r="J22" i="29"/>
  <c r="J22" i="24"/>
  <c r="J22" i="50"/>
  <c r="J22" i="22"/>
  <c r="J22" i="41"/>
  <c r="J22" i="26"/>
  <c r="J22" i="28"/>
  <c r="J22" i="35"/>
  <c r="J22" i="42"/>
  <c r="J22" i="43"/>
  <c r="J22" i="12"/>
  <c r="J25" i="42"/>
  <c r="J25" i="31"/>
  <c r="J25" i="17"/>
  <c r="J25" i="25"/>
  <c r="J25" i="49"/>
  <c r="J25" i="34"/>
  <c r="J25" i="20"/>
  <c r="J25" i="50"/>
  <c r="J25" i="44"/>
  <c r="J25" i="22"/>
  <c r="J25" i="23"/>
  <c r="J25" i="36"/>
  <c r="J25" i="33"/>
  <c r="J25" i="18"/>
  <c r="J25" i="37"/>
  <c r="J25" i="27"/>
  <c r="J25" i="39"/>
  <c r="J25" i="40"/>
  <c r="J25" i="29"/>
  <c r="J25" i="38"/>
  <c r="J25" i="24"/>
  <c r="J25" i="16"/>
  <c r="J25" i="43"/>
  <c r="J25" i="15"/>
  <c r="J25" i="52"/>
  <c r="J25" i="8"/>
  <c r="J25" i="48"/>
  <c r="J25" i="19"/>
  <c r="J25" i="32"/>
  <c r="J25" i="26"/>
  <c r="J25" i="41"/>
  <c r="J25" i="21"/>
  <c r="J25" i="35"/>
  <c r="J25" i="14"/>
  <c r="J25" i="51"/>
  <c r="J25" i="12"/>
  <c r="J25" i="13"/>
  <c r="J25" i="30"/>
  <c r="J25" i="28"/>
  <c r="AH18" i="4"/>
  <c r="F18" i="4" s="1"/>
  <c r="J11" i="12"/>
  <c r="J11" i="23"/>
  <c r="J11" i="17"/>
  <c r="J11" i="52"/>
  <c r="J11" i="25"/>
  <c r="J6" i="39"/>
  <c r="J6" i="52"/>
  <c r="J6" i="24"/>
  <c r="J6" i="19"/>
  <c r="J33" i="41"/>
  <c r="J33" i="36"/>
  <c r="J33" i="27"/>
  <c r="J33" i="18"/>
  <c r="J33" i="24"/>
  <c r="J33" i="14"/>
  <c r="J33" i="43"/>
  <c r="J33" i="34"/>
  <c r="J33" i="50"/>
  <c r="J33" i="38"/>
  <c r="J33" i="52"/>
  <c r="J33" i="17"/>
  <c r="J33" i="12"/>
  <c r="J33" i="51"/>
  <c r="J33" i="28"/>
  <c r="J33" i="39"/>
  <c r="J33" i="16"/>
  <c r="J33" i="33"/>
  <c r="J33" i="42"/>
  <c r="J17" i="18"/>
  <c r="J17" i="16"/>
  <c r="J17" i="48"/>
  <c r="F19" i="42"/>
  <c r="G19" i="42" s="1"/>
  <c r="P19" i="32"/>
  <c r="AH30" i="4"/>
  <c r="F30" i="4" s="1"/>
  <c r="T27" i="35" s="1"/>
  <c r="N41" i="30"/>
  <c r="N41" i="34"/>
  <c r="N41" i="32"/>
  <c r="N41" i="16"/>
  <c r="N41" i="23"/>
  <c r="N41" i="48"/>
  <c r="N41" i="49"/>
  <c r="N41" i="22"/>
  <c r="N41" i="29"/>
  <c r="N41" i="12"/>
  <c r="F19" i="50"/>
  <c r="G19" i="50" s="1"/>
  <c r="P19" i="13"/>
  <c r="P19" i="24"/>
  <c r="P19" i="40"/>
  <c r="F19" i="13"/>
  <c r="G19" i="13" s="1"/>
  <c r="P19" i="16"/>
  <c r="F19" i="34"/>
  <c r="G19" i="34" s="1"/>
  <c r="P19" i="50"/>
  <c r="F19" i="48"/>
  <c r="G19" i="48" s="1"/>
  <c r="P19" i="28"/>
  <c r="P19" i="43"/>
  <c r="F19" i="20"/>
  <c r="F19" i="38"/>
  <c r="G19" i="38" s="1"/>
  <c r="G10" i="40"/>
  <c r="G28" i="15"/>
  <c r="G27" i="30"/>
  <c r="G27" i="20"/>
  <c r="G11" i="33"/>
  <c r="N32" i="24"/>
  <c r="N32" i="39"/>
  <c r="N32" i="49"/>
  <c r="N32" i="32"/>
  <c r="N32" i="42"/>
  <c r="P11" i="8"/>
  <c r="F11" i="21"/>
  <c r="G11" i="21" s="1"/>
  <c r="F11" i="23"/>
  <c r="G11" i="23" s="1"/>
  <c r="F11" i="27"/>
  <c r="G11" i="27" s="1"/>
  <c r="F11" i="30"/>
  <c r="G11" i="30" s="1"/>
  <c r="F11" i="35"/>
  <c r="F11" i="39"/>
  <c r="G11" i="39" s="1"/>
  <c r="F11" i="44"/>
  <c r="G11" i="44" s="1"/>
  <c r="P11" i="17"/>
  <c r="P11" i="26"/>
  <c r="F11" i="32"/>
  <c r="G11" i="32" s="1"/>
  <c r="P11" i="35"/>
  <c r="P11" i="42"/>
  <c r="P11" i="14"/>
  <c r="P11" i="21"/>
  <c r="F11" i="20"/>
  <c r="G11" i="20" s="1"/>
  <c r="F11" i="29"/>
  <c r="G11" i="29" s="1"/>
  <c r="P11" i="32"/>
  <c r="F11" i="38"/>
  <c r="G11" i="38" s="1"/>
  <c r="F11" i="15"/>
  <c r="G11" i="15" s="1"/>
  <c r="P11" i="19"/>
  <c r="P11" i="25"/>
  <c r="P11" i="29"/>
  <c r="P11" i="33"/>
  <c r="P11" i="37"/>
  <c r="P11" i="41"/>
  <c r="F11" i="8"/>
  <c r="G11" i="8" s="1"/>
  <c r="F11" i="16"/>
  <c r="F11" i="25"/>
  <c r="G11" i="25" s="1"/>
  <c r="P11" i="28"/>
  <c r="F11" i="34"/>
  <c r="G11" i="34" s="1"/>
  <c r="F11" i="41"/>
  <c r="G11" i="41" s="1"/>
  <c r="P11" i="43"/>
  <c r="P11" i="16"/>
  <c r="F11" i="18"/>
  <c r="G11" i="18" s="1"/>
  <c r="P11" i="23"/>
  <c r="P11" i="31"/>
  <c r="F11" i="36"/>
  <c r="G11" i="36" s="1"/>
  <c r="P11" i="39"/>
  <c r="N20" i="49"/>
  <c r="N20" i="48"/>
  <c r="N20" i="51"/>
  <c r="AN40" i="4"/>
  <c r="H40" i="4" s="1"/>
  <c r="AN34" i="4"/>
  <c r="H34" i="4" s="1"/>
  <c r="AN32" i="4"/>
  <c r="H32" i="4" s="1"/>
  <c r="AN26" i="4"/>
  <c r="H26" i="4" s="1"/>
  <c r="AN24" i="4"/>
  <c r="H24" i="4" s="1"/>
  <c r="AN22" i="4"/>
  <c r="H22" i="4" s="1"/>
  <c r="AN18" i="4"/>
  <c r="H18" i="4" s="1"/>
  <c r="AN16" i="4"/>
  <c r="H16" i="4" s="1"/>
  <c r="AN14" i="4"/>
  <c r="H14" i="4" s="1"/>
  <c r="O29" i="4"/>
  <c r="P29" i="4" s="1"/>
  <c r="C29" i="4" s="1"/>
  <c r="P26" i="39" s="1"/>
  <c r="O24" i="4"/>
  <c r="P24" i="4" s="1"/>
  <c r="C24" i="4" s="1"/>
  <c r="O12" i="4"/>
  <c r="P12" i="4" s="1"/>
  <c r="C12" i="4" s="1"/>
  <c r="AN8" i="4"/>
  <c r="H8" i="4" s="1"/>
  <c r="AN30" i="4"/>
  <c r="H30" i="4" s="1"/>
  <c r="AH28" i="4"/>
  <c r="F28" i="4" s="1"/>
  <c r="T25" i="15" s="1"/>
  <c r="E16" i="36"/>
  <c r="E40" i="36"/>
  <c r="G40" i="36" s="1"/>
  <c r="E37" i="36"/>
  <c r="E38" i="37"/>
  <c r="E5" i="38"/>
  <c r="E23" i="38"/>
  <c r="G23" i="38" s="1"/>
  <c r="E29" i="38"/>
  <c r="G29" i="38" s="1"/>
  <c r="E29" i="44"/>
  <c r="G29" i="44" s="1"/>
  <c r="E39" i="44"/>
  <c r="G39" i="44" s="1"/>
  <c r="E10" i="44"/>
  <c r="E13" i="43"/>
  <c r="G13" i="43" s="1"/>
  <c r="E25" i="43"/>
  <c r="E32" i="43"/>
  <c r="G32" i="43" s="1"/>
  <c r="E22" i="43"/>
  <c r="E36" i="43"/>
  <c r="G36" i="43" s="1"/>
  <c r="E8" i="43"/>
  <c r="E36" i="38"/>
  <c r="G36" i="38" s="1"/>
  <c r="E29" i="43"/>
  <c r="G29" i="43" s="1"/>
  <c r="E18" i="43"/>
  <c r="E6" i="43"/>
  <c r="E30" i="44"/>
  <c r="E27" i="44"/>
  <c r="G27" i="44" s="1"/>
  <c r="E9" i="44"/>
  <c r="E42" i="44"/>
  <c r="E33" i="34"/>
  <c r="G33" i="34" s="1"/>
  <c r="E21" i="34"/>
  <c r="E7" i="34"/>
  <c r="E41" i="34"/>
  <c r="E40" i="33"/>
  <c r="G40" i="33" s="1"/>
  <c r="E28" i="33"/>
  <c r="G28" i="33" s="1"/>
  <c r="E5" i="33"/>
  <c r="G5" i="33" s="1"/>
  <c r="E26" i="32"/>
  <c r="E22" i="32"/>
  <c r="E6" i="32"/>
  <c r="E8" i="28"/>
  <c r="G8" i="28" s="1"/>
  <c r="E24" i="26"/>
  <c r="E20" i="26"/>
  <c r="E8" i="26"/>
  <c r="E5" i="26"/>
  <c r="E35" i="21"/>
  <c r="E44" i="21" s="1"/>
  <c r="E11" i="16"/>
  <c r="G11" i="16" s="1"/>
  <c r="E29" i="15"/>
  <c r="G29" i="15" s="1"/>
  <c r="E21" i="15"/>
  <c r="E9" i="15"/>
  <c r="E7" i="15"/>
  <c r="E40" i="14"/>
  <c r="G40" i="14" s="1"/>
  <c r="E20" i="14"/>
  <c r="E36" i="12"/>
  <c r="E44" i="12" s="1"/>
  <c r="G22" i="41"/>
  <c r="T21" i="44"/>
  <c r="T21" i="23"/>
  <c r="T21" i="39"/>
  <c r="T21" i="43"/>
  <c r="T21" i="35"/>
  <c r="T21" i="34"/>
  <c r="T21" i="42"/>
  <c r="T21" i="48"/>
  <c r="T21" i="15"/>
  <c r="T21" i="22"/>
  <c r="T21" i="29"/>
  <c r="T21" i="25"/>
  <c r="T21" i="50"/>
  <c r="T21" i="28"/>
  <c r="T21" i="30"/>
  <c r="T21" i="26"/>
  <c r="T21" i="38"/>
  <c r="T21" i="20"/>
  <c r="T21" i="49"/>
  <c r="T27" i="33"/>
  <c r="T27" i="50"/>
  <c r="F7" i="15"/>
  <c r="P7" i="20"/>
  <c r="F7" i="34"/>
  <c r="G7" i="34" s="1"/>
  <c r="F7" i="14"/>
  <c r="G7" i="14" s="1"/>
  <c r="F7" i="37"/>
  <c r="G7" i="37" s="1"/>
  <c r="P7" i="40"/>
  <c r="P7" i="37"/>
  <c r="F7" i="18"/>
  <c r="G7" i="18" s="1"/>
  <c r="F7" i="28"/>
  <c r="G7" i="28" s="1"/>
  <c r="P7" i="41"/>
  <c r="F7" i="32"/>
  <c r="G7" i="32" s="1"/>
  <c r="P7" i="29"/>
  <c r="F7" i="24"/>
  <c r="G7" i="24" s="1"/>
  <c r="F7" i="16"/>
  <c r="F7" i="35"/>
  <c r="G7" i="35" s="1"/>
  <c r="P7" i="33"/>
  <c r="P7" i="43"/>
  <c r="F7" i="33"/>
  <c r="G7" i="33" s="1"/>
  <c r="F7" i="41"/>
  <c r="G7" i="41" s="1"/>
  <c r="F7" i="27"/>
  <c r="P7" i="39"/>
  <c r="P7" i="18"/>
  <c r="F7" i="23"/>
  <c r="F7" i="36"/>
  <c r="G7" i="36" s="1"/>
  <c r="F7" i="26"/>
  <c r="G7" i="26" s="1"/>
  <c r="P7" i="48"/>
  <c r="F7" i="48"/>
  <c r="G7" i="48" s="1"/>
  <c r="P7" i="49"/>
  <c r="F7" i="31"/>
  <c r="G7" i="31" s="1"/>
  <c r="F7" i="21"/>
  <c r="G7" i="21" s="1"/>
  <c r="F7" i="22"/>
  <c r="G7" i="22" s="1"/>
  <c r="P7" i="35"/>
  <c r="P7" i="31"/>
  <c r="F7" i="50"/>
  <c r="G7" i="50" s="1"/>
  <c r="F7" i="51"/>
  <c r="G7" i="51" s="1"/>
  <c r="P7" i="12"/>
  <c r="F7" i="52"/>
  <c r="G7" i="52" s="1"/>
  <c r="F7" i="49"/>
  <c r="P7" i="51"/>
  <c r="P7" i="50"/>
  <c r="P7" i="17"/>
  <c r="F7" i="20"/>
  <c r="G7" i="20" s="1"/>
  <c r="P7" i="21"/>
  <c r="F7" i="39"/>
  <c r="G7" i="39" s="1"/>
  <c r="P7" i="25"/>
  <c r="P7" i="24"/>
  <c r="F7" i="43"/>
  <c r="G7" i="43" s="1"/>
  <c r="P7" i="14"/>
  <c r="F7" i="38"/>
  <c r="G7" i="38" s="1"/>
  <c r="P7" i="22"/>
  <c r="P7" i="34"/>
  <c r="P7" i="30"/>
  <c r="F7" i="8"/>
  <c r="G7" i="8" s="1"/>
  <c r="F7" i="44"/>
  <c r="G7" i="44" s="1"/>
  <c r="F7" i="19"/>
  <c r="G7" i="19" s="1"/>
  <c r="F7" i="42"/>
  <c r="G7" i="42" s="1"/>
  <c r="P7" i="19"/>
  <c r="F7" i="17"/>
  <c r="G7" i="17" s="1"/>
  <c r="P7" i="44"/>
  <c r="F7" i="25"/>
  <c r="G7" i="25" s="1"/>
  <c r="P7" i="42"/>
  <c r="F7" i="30"/>
  <c r="G7" i="30" s="1"/>
  <c r="F7" i="12"/>
  <c r="G7" i="12" s="1"/>
  <c r="P7" i="38"/>
  <c r="P7" i="52"/>
  <c r="F7" i="13"/>
  <c r="G7" i="13" s="1"/>
  <c r="P7" i="8"/>
  <c r="F7" i="29"/>
  <c r="G7" i="29" s="1"/>
  <c r="P7" i="26"/>
  <c r="P7" i="28"/>
  <c r="P7" i="36"/>
  <c r="P7" i="32"/>
  <c r="P7" i="13"/>
  <c r="F7" i="40"/>
  <c r="G7" i="40" s="1"/>
  <c r="P7" i="23"/>
  <c r="P7" i="15"/>
  <c r="P7" i="27"/>
  <c r="P7" i="16"/>
  <c r="T9" i="27"/>
  <c r="T9" i="18"/>
  <c r="T9" i="17"/>
  <c r="T9" i="14"/>
  <c r="T7" i="48"/>
  <c r="T7" i="51"/>
  <c r="T7" i="36"/>
  <c r="T7" i="19"/>
  <c r="T7" i="52"/>
  <c r="T7" i="16"/>
  <c r="T7" i="25"/>
  <c r="T7" i="35"/>
  <c r="T7" i="27"/>
  <c r="T7" i="33"/>
  <c r="T7" i="31"/>
  <c r="T7" i="37"/>
  <c r="T7" i="44"/>
  <c r="T7" i="42"/>
  <c r="T7" i="28"/>
  <c r="T7" i="18"/>
  <c r="T7" i="12"/>
  <c r="T7" i="34"/>
  <c r="T7" i="15"/>
  <c r="T7" i="22"/>
  <c r="T7" i="39"/>
  <c r="T7" i="43"/>
  <c r="T7" i="24"/>
  <c r="T7" i="14"/>
  <c r="T7" i="50"/>
  <c r="T7" i="20"/>
  <c r="T7" i="32"/>
  <c r="T7" i="49"/>
  <c r="T19" i="28"/>
  <c r="T19" i="24"/>
  <c r="T19" i="27"/>
  <c r="T19" i="32"/>
  <c r="T19" i="20"/>
  <c r="T19" i="22"/>
  <c r="T19" i="39"/>
  <c r="T19" i="36"/>
  <c r="T19" i="13"/>
  <c r="T19" i="30"/>
  <c r="T19" i="51"/>
  <c r="T19" i="18"/>
  <c r="T19" i="48"/>
  <c r="T19" i="19"/>
  <c r="T19" i="21"/>
  <c r="T19" i="15"/>
  <c r="T19" i="12"/>
  <c r="T19" i="14"/>
  <c r="T19" i="33"/>
  <c r="T19" i="17"/>
  <c r="T19" i="49"/>
  <c r="T19" i="8"/>
  <c r="T19" i="41"/>
  <c r="T19" i="34"/>
  <c r="T19" i="40"/>
  <c r="T19" i="26"/>
  <c r="T19" i="52"/>
  <c r="T19" i="50"/>
  <c r="T19" i="31"/>
  <c r="T19" i="35"/>
  <c r="T19" i="38"/>
  <c r="T19" i="44"/>
  <c r="T19" i="25"/>
  <c r="T19" i="16"/>
  <c r="T19" i="42"/>
  <c r="T19" i="43"/>
  <c r="T19" i="23"/>
  <c r="T19" i="29"/>
  <c r="T19" i="37"/>
  <c r="T25" i="44"/>
  <c r="T25" i="35"/>
  <c r="J9" i="25"/>
  <c r="J9" i="32"/>
  <c r="J9" i="38"/>
  <c r="J9" i="12"/>
  <c r="J9" i="20"/>
  <c r="J9" i="37"/>
  <c r="J9" i="24"/>
  <c r="J9" i="14"/>
  <c r="J9" i="16"/>
  <c r="J9" i="42"/>
  <c r="J9" i="51"/>
  <c r="J9" i="19"/>
  <c r="J9" i="44"/>
  <c r="J9" i="27"/>
  <c r="J9" i="23"/>
  <c r="J9" i="52"/>
  <c r="J9" i="36"/>
  <c r="J9" i="34"/>
  <c r="J9" i="21"/>
  <c r="J9" i="15"/>
  <c r="J17" i="28"/>
  <c r="J17" i="13"/>
  <c r="J17" i="37"/>
  <c r="J17" i="33"/>
  <c r="J17" i="22"/>
  <c r="F38" i="49"/>
  <c r="P38" i="31"/>
  <c r="F38" i="16"/>
  <c r="G38" i="16" s="1"/>
  <c r="P38" i="12"/>
  <c r="P38" i="14"/>
  <c r="F38" i="35"/>
  <c r="G38" i="35" s="1"/>
  <c r="P38" i="48"/>
  <c r="P38" i="39"/>
  <c r="P38" i="26"/>
  <c r="P38" i="19"/>
  <c r="P38" i="21"/>
  <c r="F38" i="14"/>
  <c r="G38" i="14" s="1"/>
  <c r="P38" i="37"/>
  <c r="F38" i="52"/>
  <c r="G38" i="52" s="1"/>
  <c r="F38" i="20"/>
  <c r="G38" i="20" s="1"/>
  <c r="F38" i="36"/>
  <c r="G38" i="36" s="1"/>
  <c r="F38" i="24"/>
  <c r="G38" i="24" s="1"/>
  <c r="F38" i="42"/>
  <c r="G38" i="42" s="1"/>
  <c r="P38" i="22"/>
  <c r="F38" i="8"/>
  <c r="G38" i="8" s="1"/>
  <c r="P38" i="38"/>
  <c r="P23" i="12"/>
  <c r="P23" i="24"/>
  <c r="F23" i="30"/>
  <c r="G23" i="30" s="1"/>
  <c r="F23" i="21"/>
  <c r="G23" i="21" s="1"/>
  <c r="F23" i="25"/>
  <c r="G23" i="25" s="1"/>
  <c r="P23" i="43"/>
  <c r="P23" i="38"/>
  <c r="F23" i="40"/>
  <c r="G23" i="40" s="1"/>
  <c r="F23" i="34"/>
  <c r="G23" i="34" s="1"/>
  <c r="P23" i="44"/>
  <c r="P23" i="23"/>
  <c r="F23" i="27"/>
  <c r="P23" i="34"/>
  <c r="P23" i="49"/>
  <c r="P23" i="20"/>
  <c r="F23" i="51"/>
  <c r="G23" i="51" s="1"/>
  <c r="P23" i="27"/>
  <c r="P23" i="22"/>
  <c r="F23" i="42"/>
  <c r="G23" i="42" s="1"/>
  <c r="F23" i="22"/>
  <c r="G23" i="22" s="1"/>
  <c r="F23" i="50"/>
  <c r="G23" i="50" s="1"/>
  <c r="P23" i="19"/>
  <c r="F23" i="33"/>
  <c r="G23" i="33" s="1"/>
  <c r="P23" i="15"/>
  <c r="F23" i="29"/>
  <c r="G23" i="29" s="1"/>
  <c r="P23" i="18"/>
  <c r="F23" i="17"/>
  <c r="G23" i="17" s="1"/>
  <c r="P23" i="50"/>
  <c r="F23" i="13"/>
  <c r="G23" i="13" s="1"/>
  <c r="P23" i="32"/>
  <c r="F23" i="43"/>
  <c r="G23" i="43" s="1"/>
  <c r="F23" i="52"/>
  <c r="G23" i="52" s="1"/>
  <c r="F23" i="8"/>
  <c r="G23" i="8" s="1"/>
  <c r="P23" i="41"/>
  <c r="P23" i="35"/>
  <c r="P23" i="30"/>
  <c r="F23" i="44"/>
  <c r="F23" i="23"/>
  <c r="G23" i="23" s="1"/>
  <c r="F23" i="32"/>
  <c r="G23" i="32" s="1"/>
  <c r="F23" i="41"/>
  <c r="G23" i="41" s="1"/>
  <c r="P23" i="29"/>
  <c r="P23" i="21"/>
  <c r="F23" i="15"/>
  <c r="G23" i="15" s="1"/>
  <c r="F23" i="48"/>
  <c r="G23" i="48" s="1"/>
  <c r="P23" i="39"/>
  <c r="P23" i="14"/>
  <c r="F23" i="36"/>
  <c r="G23" i="36" s="1"/>
  <c r="F23" i="24"/>
  <c r="G23" i="24" s="1"/>
  <c r="P23" i="52"/>
  <c r="F23" i="18"/>
  <c r="G23" i="18" s="1"/>
  <c r="P23" i="48"/>
  <c r="F35" i="50"/>
  <c r="G35" i="50" s="1"/>
  <c r="P35" i="37"/>
  <c r="F35" i="34"/>
  <c r="P35" i="13"/>
  <c r="P35" i="24"/>
  <c r="P35" i="51"/>
  <c r="F35" i="39"/>
  <c r="G35" i="39" s="1"/>
  <c r="P35" i="48"/>
  <c r="F35" i="35"/>
  <c r="G35" i="35" s="1"/>
  <c r="F35" i="42"/>
  <c r="P35" i="17"/>
  <c r="P35" i="28"/>
  <c r="F35" i="32"/>
  <c r="G35" i="32" s="1"/>
  <c r="P35" i="36"/>
  <c r="F35" i="8"/>
  <c r="G35" i="8" s="1"/>
  <c r="F35" i="17"/>
  <c r="G35" i="17" s="1"/>
  <c r="F35" i="28"/>
  <c r="G35" i="28" s="1"/>
  <c r="F35" i="43"/>
  <c r="G35" i="43" s="1"/>
  <c r="P35" i="50"/>
  <c r="F35" i="31"/>
  <c r="G35" i="31" s="1"/>
  <c r="P35" i="34"/>
  <c r="F35" i="14"/>
  <c r="G35" i="14" s="1"/>
  <c r="F35" i="19"/>
  <c r="G35" i="19" s="1"/>
  <c r="P35" i="21"/>
  <c r="P35" i="22"/>
  <c r="P35" i="14"/>
  <c r="P35" i="25"/>
  <c r="F35" i="38"/>
  <c r="G35" i="38" s="1"/>
  <c r="P35" i="32"/>
  <c r="P35" i="41"/>
  <c r="P35" i="12"/>
  <c r="F35" i="48"/>
  <c r="G35" i="48" s="1"/>
  <c r="F35" i="41"/>
  <c r="G35" i="41" s="1"/>
  <c r="P35" i="43"/>
  <c r="P35" i="52"/>
  <c r="P35" i="40"/>
  <c r="P35" i="39"/>
  <c r="F35" i="51"/>
  <c r="G35" i="51" s="1"/>
  <c r="F35" i="20"/>
  <c r="G35" i="20" s="1"/>
  <c r="F35" i="27"/>
  <c r="P35" i="44"/>
  <c r="F35" i="49"/>
  <c r="F35" i="52"/>
  <c r="G35" i="52" s="1"/>
  <c r="F35" i="18"/>
  <c r="G35" i="18" s="1"/>
  <c r="F35" i="23"/>
  <c r="G35" i="23" s="1"/>
  <c r="F35" i="26"/>
  <c r="G35" i="26" s="1"/>
  <c r="P35" i="26"/>
  <c r="P35" i="8"/>
  <c r="P35" i="42"/>
  <c r="F35" i="16"/>
  <c r="G35" i="16" s="1"/>
  <c r="F35" i="25"/>
  <c r="G35" i="25" s="1"/>
  <c r="P35" i="15"/>
  <c r="P35" i="30"/>
  <c r="F35" i="13"/>
  <c r="G35" i="13" s="1"/>
  <c r="P35" i="20"/>
  <c r="F35" i="44"/>
  <c r="G35" i="44" s="1"/>
  <c r="P35" i="27"/>
  <c r="J7" i="14"/>
  <c r="J7" i="36"/>
  <c r="J7" i="24"/>
  <c r="J7" i="43"/>
  <c r="J7" i="44"/>
  <c r="J7" i="32"/>
  <c r="J7" i="41"/>
  <c r="J7" i="37"/>
  <c r="J7" i="52"/>
  <c r="J7" i="19"/>
  <c r="J7" i="33"/>
  <c r="J7" i="31"/>
  <c r="J7" i="49"/>
  <c r="J7" i="34"/>
  <c r="J7" i="17"/>
  <c r="J7" i="20"/>
  <c r="J7" i="51"/>
  <c r="J7" i="35"/>
  <c r="J7" i="39"/>
  <c r="J23" i="41"/>
  <c r="J23" i="19"/>
  <c r="J23" i="44"/>
  <c r="J23" i="13"/>
  <c r="J23" i="48"/>
  <c r="J23" i="30"/>
  <c r="J23" i="14"/>
  <c r="J23" i="32"/>
  <c r="J23" i="38"/>
  <c r="J23" i="24"/>
  <c r="J23" i="33"/>
  <c r="J23" i="12"/>
  <c r="J23" i="40"/>
  <c r="J23" i="36"/>
  <c r="J23" i="28"/>
  <c r="J23" i="18"/>
  <c r="J23" i="50"/>
  <c r="J23" i="42"/>
  <c r="J23" i="21"/>
  <c r="J23" i="8"/>
  <c r="P43" i="33"/>
  <c r="P43" i="19"/>
  <c r="P43" i="12"/>
  <c r="P43" i="35"/>
  <c r="F43" i="40"/>
  <c r="G43" i="40" s="1"/>
  <c r="F43" i="41"/>
  <c r="G43" i="41" s="1"/>
  <c r="F43" i="33"/>
  <c r="G43" i="33" s="1"/>
  <c r="F43" i="26"/>
  <c r="G43" i="26" s="1"/>
  <c r="F43" i="13"/>
  <c r="G43" i="13" s="1"/>
  <c r="F43" i="17"/>
  <c r="G43" i="17" s="1"/>
  <c r="P43" i="42"/>
  <c r="P43" i="48"/>
  <c r="P43" i="38"/>
  <c r="P43" i="23"/>
  <c r="P43" i="25"/>
  <c r="P43" i="13"/>
  <c r="P29" i="24"/>
  <c r="F29" i="52"/>
  <c r="G29" i="52" s="1"/>
  <c r="P29" i="26"/>
  <c r="P14" i="8"/>
  <c r="P14" i="22"/>
  <c r="F14" i="23"/>
  <c r="P34" i="32"/>
  <c r="P34" i="41"/>
  <c r="F34" i="23"/>
  <c r="G34" i="23" s="1"/>
  <c r="F34" i="19"/>
  <c r="G34" i="19" s="1"/>
  <c r="F34" i="40"/>
  <c r="G34" i="40" s="1"/>
  <c r="P34" i="28"/>
  <c r="P34" i="18"/>
  <c r="F34" i="28"/>
  <c r="G34" i="28" s="1"/>
  <c r="P34" i="24"/>
  <c r="P34" i="26"/>
  <c r="P15" i="19"/>
  <c r="P15" i="24"/>
  <c r="F15" i="21"/>
  <c r="P15" i="31"/>
  <c r="G40" i="51"/>
  <c r="P13" i="25"/>
  <c r="P13" i="52"/>
  <c r="P13" i="38"/>
  <c r="P13" i="24"/>
  <c r="P13" i="16"/>
  <c r="P13" i="32"/>
  <c r="P13" i="22"/>
  <c r="F13" i="19"/>
  <c r="G13" i="19" s="1"/>
  <c r="F13" i="48"/>
  <c r="F13" i="49"/>
  <c r="F13" i="51"/>
  <c r="G13" i="51" s="1"/>
  <c r="F13" i="12"/>
  <c r="G13" i="12" s="1"/>
  <c r="F13" i="21"/>
  <c r="G13" i="21" s="1"/>
  <c r="F13" i="50"/>
  <c r="G13" i="50" s="1"/>
  <c r="P13" i="40"/>
  <c r="F13" i="31"/>
  <c r="G13" i="31" s="1"/>
  <c r="F13" i="16"/>
  <c r="G13" i="16" s="1"/>
  <c r="P13" i="31"/>
  <c r="G32" i="52"/>
  <c r="V30" i="44"/>
  <c r="V30" i="21"/>
  <c r="V30" i="14"/>
  <c r="V30" i="16"/>
  <c r="V30" i="20"/>
  <c r="V30" i="27"/>
  <c r="V30" i="19"/>
  <c r="V30" i="48"/>
  <c r="V30" i="43"/>
  <c r="V30" i="33"/>
  <c r="V30" i="17"/>
  <c r="V30" i="40"/>
  <c r="V30" i="23"/>
  <c r="V19" i="18"/>
  <c r="V19" i="37"/>
  <c r="V19" i="15"/>
  <c r="V19" i="51"/>
  <c r="V19" i="41"/>
  <c r="V19" i="17"/>
  <c r="G12" i="41"/>
  <c r="P30" i="21"/>
  <c r="P30" i="22"/>
  <c r="F22" i="32"/>
  <c r="G22" i="32" s="1"/>
  <c r="F22" i="51"/>
  <c r="G22" i="51" s="1"/>
  <c r="F22" i="30"/>
  <c r="G22" i="30" s="1"/>
  <c r="P25" i="52"/>
  <c r="F25" i="15"/>
  <c r="G25" i="15" s="1"/>
  <c r="F25" i="24"/>
  <c r="G25" i="24" s="1"/>
  <c r="P25" i="26"/>
  <c r="P25" i="33"/>
  <c r="P25" i="39"/>
  <c r="P25" i="44"/>
  <c r="P25" i="18"/>
  <c r="F25" i="32"/>
  <c r="G25" i="32" s="1"/>
  <c r="F25" i="22"/>
  <c r="F25" i="37"/>
  <c r="G25" i="37" s="1"/>
  <c r="N38" i="37"/>
  <c r="N38" i="33"/>
  <c r="P26" i="48"/>
  <c r="P26" i="30"/>
  <c r="F26" i="16"/>
  <c r="G26" i="16" s="1"/>
  <c r="F26" i="32"/>
  <c r="G26" i="32" s="1"/>
  <c r="P26" i="18"/>
  <c r="N18" i="13"/>
  <c r="N18" i="52"/>
  <c r="N14" i="49"/>
  <c r="N14" i="13"/>
  <c r="N14" i="8"/>
  <c r="N14" i="50"/>
  <c r="N14" i="52"/>
  <c r="P12" i="49"/>
  <c r="F12" i="52"/>
  <c r="G12" i="52" s="1"/>
  <c r="P12" i="48"/>
  <c r="F12" i="51"/>
  <c r="G12" i="51" s="1"/>
  <c r="P22" i="8"/>
  <c r="F22" i="13"/>
  <c r="G22" i="13" s="1"/>
  <c r="F22" i="20"/>
  <c r="F22" i="23"/>
  <c r="G22" i="23" s="1"/>
  <c r="P22" i="28"/>
  <c r="F22" i="34"/>
  <c r="G22" i="34" s="1"/>
  <c r="F22" i="38"/>
  <c r="G22" i="38" s="1"/>
  <c r="F22" i="42"/>
  <c r="G22" i="42" s="1"/>
  <c r="P22" i="15"/>
  <c r="P22" i="12"/>
  <c r="F22" i="25"/>
  <c r="G22" i="25" s="1"/>
  <c r="P22" i="27"/>
  <c r="F22" i="33"/>
  <c r="G22" i="33" s="1"/>
  <c r="F22" i="37"/>
  <c r="G22" i="37" s="1"/>
  <c r="P22" i="44"/>
  <c r="P22" i="25"/>
  <c r="F22" i="39"/>
  <c r="G22" i="39" s="1"/>
  <c r="P22" i="50"/>
  <c r="F22" i="18"/>
  <c r="P22" i="26"/>
  <c r="F22" i="40"/>
  <c r="G22" i="40" s="1"/>
  <c r="F22" i="50"/>
  <c r="G22" i="50" s="1"/>
  <c r="F22" i="8"/>
  <c r="G22" i="8" s="1"/>
  <c r="P22" i="16"/>
  <c r="P22" i="14"/>
  <c r="F22" i="26"/>
  <c r="G22" i="26" s="1"/>
  <c r="F22" i="31"/>
  <c r="G22" i="31" s="1"/>
  <c r="P22" i="36"/>
  <c r="P22" i="40"/>
  <c r="P22" i="13"/>
  <c r="P22" i="17"/>
  <c r="F22" i="17"/>
  <c r="G22" i="17" s="1"/>
  <c r="P22" i="30"/>
  <c r="P22" i="35"/>
  <c r="F30" i="49"/>
  <c r="G30" i="49" s="1"/>
  <c r="F30" i="8"/>
  <c r="G30" i="8" s="1"/>
  <c r="P30" i="12"/>
  <c r="F30" i="19"/>
  <c r="G30" i="19" s="1"/>
  <c r="P30" i="27"/>
  <c r="F30" i="33"/>
  <c r="G30" i="33" s="1"/>
  <c r="F30" i="35"/>
  <c r="G30" i="35" s="1"/>
  <c r="F30" i="39"/>
  <c r="F30" i="42"/>
  <c r="G30" i="42" s="1"/>
  <c r="P30" i="44"/>
  <c r="F30" i="18"/>
  <c r="P30" i="26"/>
  <c r="P30" i="33"/>
  <c r="F30" i="44"/>
  <c r="F30" i="25"/>
  <c r="G30" i="25" s="1"/>
  <c r="P30" i="28"/>
  <c r="F30" i="23"/>
  <c r="G30" i="23" s="1"/>
  <c r="P30" i="24"/>
  <c r="F30" i="38"/>
  <c r="G30" i="38" s="1"/>
  <c r="P30" i="41"/>
  <c r="P30" i="29"/>
  <c r="F30" i="37"/>
  <c r="G30" i="37" s="1"/>
  <c r="P30" i="40"/>
  <c r="P30" i="51"/>
  <c r="F30" i="12"/>
  <c r="G30" i="12" s="1"/>
  <c r="P30" i="20"/>
  <c r="P30" i="34"/>
  <c r="P30" i="48"/>
  <c r="P30" i="52"/>
  <c r="F30" i="48"/>
  <c r="F11" i="52"/>
  <c r="G11" i="52" s="1"/>
  <c r="F11" i="50"/>
  <c r="G11" i="50" s="1"/>
  <c r="P11" i="13"/>
  <c r="F11" i="49"/>
  <c r="P11" i="51"/>
  <c r="P27" i="13"/>
  <c r="P27" i="48"/>
  <c r="F5" i="49"/>
  <c r="F5" i="51"/>
  <c r="G5" i="51" s="1"/>
  <c r="P5" i="12"/>
  <c r="P5" i="24"/>
  <c r="F5" i="20"/>
  <c r="G5" i="20" s="1"/>
  <c r="P5" i="13"/>
  <c r="F5" i="22"/>
  <c r="G5" i="22" s="1"/>
  <c r="F5" i="17"/>
  <c r="G5" i="17" s="1"/>
  <c r="F5" i="23"/>
  <c r="G5" i="23" s="1"/>
  <c r="P5" i="52"/>
  <c r="F5" i="48"/>
  <c r="F5" i="52"/>
  <c r="G5" i="52" s="1"/>
  <c r="P5" i="21"/>
  <c r="F5" i="13"/>
  <c r="P5" i="22"/>
  <c r="P5" i="16"/>
  <c r="F5" i="25"/>
  <c r="G5" i="25" s="1"/>
  <c r="F5" i="21"/>
  <c r="G5" i="21" s="1"/>
  <c r="N22" i="49"/>
  <c r="N16" i="49"/>
  <c r="N16" i="52"/>
  <c r="N16" i="48"/>
  <c r="N16" i="13"/>
  <c r="P16" i="42"/>
  <c r="P16" i="27"/>
  <c r="P16" i="18"/>
  <c r="N10" i="50"/>
  <c r="N10" i="8"/>
  <c r="N10" i="48"/>
  <c r="N10" i="51"/>
  <c r="N8" i="49"/>
  <c r="N8" i="48"/>
  <c r="N8" i="52"/>
  <c r="E41" i="40"/>
  <c r="E36" i="36"/>
  <c r="G36" i="36" s="1"/>
  <c r="E22" i="36"/>
  <c r="E18" i="35"/>
  <c r="E11" i="35"/>
  <c r="E17" i="30"/>
  <c r="E9" i="30"/>
  <c r="E39" i="27"/>
  <c r="G39" i="27" s="1"/>
  <c r="E32" i="27"/>
  <c r="G32" i="27" s="1"/>
  <c r="E16" i="27"/>
  <c r="E7" i="27"/>
  <c r="E40" i="23"/>
  <c r="G40" i="23" s="1"/>
  <c r="E14" i="23"/>
  <c r="E7" i="23"/>
  <c r="E30" i="18"/>
  <c r="E22" i="18"/>
  <c r="E7" i="16"/>
  <c r="E32" i="14"/>
  <c r="G32" i="14" s="1"/>
  <c r="E24" i="14"/>
  <c r="E12" i="14"/>
  <c r="E29" i="13"/>
  <c r="E26" i="13"/>
  <c r="E25" i="13"/>
  <c r="G25" i="13" s="1"/>
  <c r="E41" i="13"/>
  <c r="E5" i="13"/>
  <c r="E43" i="49"/>
  <c r="E35" i="49"/>
  <c r="E27" i="49"/>
  <c r="G27" i="49" s="1"/>
  <c r="E13" i="49"/>
  <c r="E9" i="49"/>
  <c r="E36" i="49"/>
  <c r="G36" i="49" s="1"/>
  <c r="E24" i="49"/>
  <c r="E14" i="49"/>
  <c r="G14" i="49" s="1"/>
  <c r="E6" i="49"/>
  <c r="E41" i="48"/>
  <c r="E29" i="48"/>
  <c r="G29" i="48" s="1"/>
  <c r="E21" i="48"/>
  <c r="E18" i="48"/>
  <c r="E17" i="48"/>
  <c r="E9" i="48"/>
  <c r="E40" i="48"/>
  <c r="E36" i="48"/>
  <c r="G36" i="48" s="1"/>
  <c r="E30" i="48"/>
  <c r="E26" i="48"/>
  <c r="E22" i="48"/>
  <c r="E16" i="48"/>
  <c r="E12" i="48"/>
  <c r="G12" i="48" s="1"/>
  <c r="E8" i="48"/>
  <c r="G8" i="48" s="1"/>
  <c r="E17" i="49"/>
  <c r="E25" i="49"/>
  <c r="E37" i="49"/>
  <c r="E7" i="49"/>
  <c r="E5" i="49"/>
  <c r="E41" i="49"/>
  <c r="E29" i="49"/>
  <c r="G29" i="49" s="1"/>
  <c r="E19" i="49"/>
  <c r="G19" i="49" s="1"/>
  <c r="E11" i="49"/>
  <c r="G11" i="49" s="1"/>
  <c r="E38" i="49"/>
  <c r="E28" i="49"/>
  <c r="G28" i="49" s="1"/>
  <c r="E22" i="49"/>
  <c r="E12" i="49"/>
  <c r="G12" i="49" s="1"/>
  <c r="E5" i="48"/>
  <c r="E37" i="48"/>
  <c r="E34" i="48"/>
  <c r="G34" i="48" s="1"/>
  <c r="E33" i="48"/>
  <c r="G33" i="48" s="1"/>
  <c r="E25" i="48"/>
  <c r="G25" i="48" s="1"/>
  <c r="E13" i="48"/>
  <c r="E42" i="48"/>
  <c r="E38" i="48"/>
  <c r="G38" i="48" s="1"/>
  <c r="E32" i="48"/>
  <c r="G32" i="48" s="1"/>
  <c r="E28" i="48"/>
  <c r="G28" i="48" s="1"/>
  <c r="E24" i="48"/>
  <c r="E20" i="48"/>
  <c r="E14" i="48"/>
  <c r="E10" i="48"/>
  <c r="G10" i="48" s="1"/>
  <c r="E6" i="48"/>
  <c r="E44" i="39" l="1"/>
  <c r="E44" i="41"/>
  <c r="E44" i="50"/>
  <c r="G11" i="51"/>
  <c r="G28" i="34"/>
  <c r="P16" i="38"/>
  <c r="F16" i="17"/>
  <c r="G16" i="17" s="1"/>
  <c r="G19" i="24"/>
  <c r="G15" i="40"/>
  <c r="P16" i="16"/>
  <c r="P16" i="20"/>
  <c r="G28" i="36"/>
  <c r="P16" i="37"/>
  <c r="P17" i="51"/>
  <c r="G32" i="31"/>
  <c r="G15" i="23"/>
  <c r="F16" i="44"/>
  <c r="G16" i="44" s="1"/>
  <c r="P16" i="32"/>
  <c r="G15" i="19"/>
  <c r="N12" i="33"/>
  <c r="N12" i="22"/>
  <c r="N12" i="13"/>
  <c r="N12" i="15"/>
  <c r="N12" i="41"/>
  <c r="N12" i="14"/>
  <c r="G43" i="49"/>
  <c r="F16" i="39"/>
  <c r="G16" i="39" s="1"/>
  <c r="F16" i="20"/>
  <c r="G16" i="20" s="1"/>
  <c r="N22" i="51"/>
  <c r="G10" i="44"/>
  <c r="F16" i="36"/>
  <c r="P16" i="51"/>
  <c r="F16" i="35"/>
  <c r="G16" i="35" s="1"/>
  <c r="F16" i="13"/>
  <c r="G16" i="13" s="1"/>
  <c r="N22" i="48"/>
  <c r="P16" i="34"/>
  <c r="F16" i="40"/>
  <c r="G16" i="40" s="1"/>
  <c r="P16" i="26"/>
  <c r="G23" i="39"/>
  <c r="G30" i="44"/>
  <c r="G19" i="20"/>
  <c r="E44" i="24"/>
  <c r="G28" i="39"/>
  <c r="G23" i="49"/>
  <c r="G30" i="39"/>
  <c r="G25" i="50"/>
  <c r="G25" i="40"/>
  <c r="G35" i="33"/>
  <c r="G39" i="49"/>
  <c r="G34" i="41"/>
  <c r="E44" i="29"/>
  <c r="G15" i="21"/>
  <c r="G19" i="51"/>
  <c r="G14" i="26"/>
  <c r="G39" i="38"/>
  <c r="G14" i="35"/>
  <c r="G14" i="33"/>
  <c r="G34" i="37"/>
  <c r="E44" i="17"/>
  <c r="G43" i="48"/>
  <c r="G35" i="27"/>
  <c r="G38" i="32"/>
  <c r="G10" i="19"/>
  <c r="G30" i="32"/>
  <c r="E44" i="22"/>
  <c r="G12" i="27"/>
  <c r="E44" i="25"/>
  <c r="G36" i="33"/>
  <c r="G35" i="34"/>
  <c r="E44" i="51"/>
  <c r="G23" i="44"/>
  <c r="G23" i="26"/>
  <c r="E44" i="52"/>
  <c r="G19" i="37"/>
  <c r="G16" i="36"/>
  <c r="E44" i="8"/>
  <c r="G25" i="22"/>
  <c r="E44" i="20"/>
  <c r="G5" i="38"/>
  <c r="G35" i="42"/>
  <c r="T9" i="43"/>
  <c r="G25" i="49"/>
  <c r="T9" i="25"/>
  <c r="T21" i="18"/>
  <c r="T21" i="36"/>
  <c r="T9" i="21"/>
  <c r="T21" i="13"/>
  <c r="N39" i="51"/>
  <c r="T36" i="44"/>
  <c r="G30" i="48"/>
  <c r="F16" i="41"/>
  <c r="G16" i="41" s="1"/>
  <c r="P26" i="44"/>
  <c r="T9" i="51"/>
  <c r="T9" i="34"/>
  <c r="T9" i="24"/>
  <c r="T21" i="21"/>
  <c r="T21" i="31"/>
  <c r="T26" i="25"/>
  <c r="T26" i="21"/>
  <c r="T26" i="51"/>
  <c r="T29" i="40"/>
  <c r="N14" i="14"/>
  <c r="N14" i="26"/>
  <c r="N14" i="29"/>
  <c r="N14" i="38"/>
  <c r="N14" i="36"/>
  <c r="N14" i="30"/>
  <c r="N14" i="51"/>
  <c r="N14" i="44"/>
  <c r="N14" i="48"/>
  <c r="G7" i="15"/>
  <c r="T9" i="16"/>
  <c r="T9" i="39"/>
  <c r="T9" i="42"/>
  <c r="N38" i="20"/>
  <c r="N38" i="31"/>
  <c r="N38" i="27"/>
  <c r="N38" i="43"/>
  <c r="N38" i="36"/>
  <c r="N38" i="19"/>
  <c r="N38" i="12"/>
  <c r="N38" i="16"/>
  <c r="N38" i="17"/>
  <c r="N38" i="22"/>
  <c r="N38" i="8"/>
  <c r="N38" i="28"/>
  <c r="N38" i="21"/>
  <c r="N38" i="23"/>
  <c r="N38" i="44"/>
  <c r="N38" i="34"/>
  <c r="N38" i="30"/>
  <c r="N38" i="51"/>
  <c r="N38" i="50"/>
  <c r="N38" i="39"/>
  <c r="N38" i="25"/>
  <c r="N38" i="38"/>
  <c r="N38" i="15"/>
  <c r="N38" i="40"/>
  <c r="N38" i="24"/>
  <c r="N38" i="26"/>
  <c r="N38" i="32"/>
  <c r="N38" i="42"/>
  <c r="N38" i="41"/>
  <c r="N38" i="14"/>
  <c r="N38" i="49"/>
  <c r="N38" i="29"/>
  <c r="N38" i="52"/>
  <c r="N38" i="13"/>
  <c r="N38" i="18"/>
  <c r="N38" i="35"/>
  <c r="N38" i="48"/>
  <c r="T9" i="40"/>
  <c r="E44" i="31"/>
  <c r="G36" i="16"/>
  <c r="T9" i="36"/>
  <c r="T9" i="37"/>
  <c r="T9" i="49"/>
  <c r="E44" i="42"/>
  <c r="G34" i="39"/>
  <c r="G36" i="26"/>
  <c r="T9" i="19"/>
  <c r="T9" i="52"/>
  <c r="E44" i="19"/>
  <c r="T9" i="28"/>
  <c r="T9" i="22"/>
  <c r="T25" i="14"/>
  <c r="T9" i="33"/>
  <c r="T9" i="8"/>
  <c r="T36" i="22"/>
  <c r="T22" i="38"/>
  <c r="G43" i="43"/>
  <c r="G15" i="26"/>
  <c r="G15" i="39"/>
  <c r="T9" i="32"/>
  <c r="T9" i="29"/>
  <c r="T9" i="20"/>
  <c r="T36" i="17"/>
  <c r="T22" i="48"/>
  <c r="G34" i="33"/>
  <c r="T9" i="12"/>
  <c r="T21" i="40"/>
  <c r="T21" i="24"/>
  <c r="P16" i="31"/>
  <c r="P16" i="40"/>
  <c r="T22" i="16"/>
  <c r="T9" i="30"/>
  <c r="T36" i="27"/>
  <c r="T9" i="41"/>
  <c r="T9" i="13"/>
  <c r="T21" i="16"/>
  <c r="T21" i="52"/>
  <c r="T21" i="12"/>
  <c r="N9" i="17"/>
  <c r="T36" i="19"/>
  <c r="T26" i="28"/>
  <c r="T26" i="27"/>
  <c r="T26" i="49"/>
  <c r="F41" i="30"/>
  <c r="G41" i="30" s="1"/>
  <c r="F16" i="18"/>
  <c r="G16" i="18" s="1"/>
  <c r="F16" i="34"/>
  <c r="G16" i="34" s="1"/>
  <c r="T7" i="30"/>
  <c r="T7" i="40"/>
  <c r="T9" i="44"/>
  <c r="T9" i="35"/>
  <c r="T21" i="19"/>
  <c r="T21" i="51"/>
  <c r="T21" i="17"/>
  <c r="N9" i="41"/>
  <c r="T36" i="50"/>
  <c r="T26" i="20"/>
  <c r="T26" i="8"/>
  <c r="T26" i="32"/>
  <c r="F30" i="36"/>
  <c r="G30" i="36" s="1"/>
  <c r="T22" i="32"/>
  <c r="G36" i="32"/>
  <c r="G23" i="27"/>
  <c r="T9" i="15"/>
  <c r="T9" i="23"/>
  <c r="T21" i="8"/>
  <c r="T21" i="37"/>
  <c r="T21" i="32"/>
  <c r="T36" i="18"/>
  <c r="T26" i="26"/>
  <c r="T26" i="12"/>
  <c r="T26" i="23"/>
  <c r="T36" i="51"/>
  <c r="P16" i="24"/>
  <c r="N22" i="38"/>
  <c r="N22" i="40"/>
  <c r="N22" i="17"/>
  <c r="N22" i="33"/>
  <c r="N22" i="16"/>
  <c r="N22" i="35"/>
  <c r="N22" i="42"/>
  <c r="N22" i="8"/>
  <c r="N22" i="14"/>
  <c r="N22" i="37"/>
  <c r="N22" i="43"/>
  <c r="N22" i="15"/>
  <c r="N22" i="24"/>
  <c r="N22" i="44"/>
  <c r="N22" i="26"/>
  <c r="N22" i="12"/>
  <c r="N22" i="19"/>
  <c r="N22" i="18"/>
  <c r="N22" i="23"/>
  <c r="N22" i="22"/>
  <c r="N22" i="25"/>
  <c r="N22" i="28"/>
  <c r="N22" i="27"/>
  <c r="N22" i="20"/>
  <c r="N22" i="29"/>
  <c r="N22" i="36"/>
  <c r="N22" i="31"/>
  <c r="N22" i="39"/>
  <c r="N22" i="32"/>
  <c r="N22" i="41"/>
  <c r="N22" i="34"/>
  <c r="N22" i="21"/>
  <c r="N22" i="50"/>
  <c r="N22" i="13"/>
  <c r="N22" i="30"/>
  <c r="G25" i="43"/>
  <c r="T9" i="50"/>
  <c r="G30" i="18"/>
  <c r="T9" i="48"/>
  <c r="T21" i="41"/>
  <c r="N39" i="50"/>
  <c r="G13" i="49"/>
  <c r="F16" i="32"/>
  <c r="G16" i="32" s="1"/>
  <c r="G22" i="20"/>
  <c r="F26" i="51"/>
  <c r="G26" i="51" s="1"/>
  <c r="T9" i="38"/>
  <c r="T21" i="27"/>
  <c r="T23" i="26"/>
  <c r="F16" i="15"/>
  <c r="G16" i="15" s="1"/>
  <c r="F26" i="39"/>
  <c r="G26" i="39" s="1"/>
  <c r="T7" i="41"/>
  <c r="T9" i="26"/>
  <c r="T21" i="33"/>
  <c r="T10" i="38"/>
  <c r="T36" i="30"/>
  <c r="T26" i="35"/>
  <c r="T26" i="16"/>
  <c r="F30" i="26"/>
  <c r="G30" i="26" s="1"/>
  <c r="T29" i="17"/>
  <c r="N32" i="22"/>
  <c r="N32" i="51"/>
  <c r="N32" i="28"/>
  <c r="N32" i="50"/>
  <c r="N32" i="31"/>
  <c r="N32" i="13"/>
  <c r="N32" i="8"/>
  <c r="N32" i="48"/>
  <c r="N32" i="12"/>
  <c r="N32" i="26"/>
  <c r="N32" i="37"/>
  <c r="N32" i="52"/>
  <c r="N32" i="41"/>
  <c r="N32" i="15"/>
  <c r="N32" i="29"/>
  <c r="N32" i="21"/>
  <c r="N32" i="44"/>
  <c r="N32" i="36"/>
  <c r="N32" i="14"/>
  <c r="N32" i="30"/>
  <c r="N32" i="16"/>
  <c r="N32" i="40"/>
  <c r="N32" i="20"/>
  <c r="N32" i="43"/>
  <c r="N32" i="35"/>
  <c r="N32" i="18"/>
  <c r="N32" i="19"/>
  <c r="N32" i="25"/>
  <c r="N32" i="17"/>
  <c r="N32" i="38"/>
  <c r="N32" i="34"/>
  <c r="N32" i="27"/>
  <c r="N32" i="33"/>
  <c r="N32" i="23"/>
  <c r="T25" i="49"/>
  <c r="T25" i="43"/>
  <c r="T27" i="15"/>
  <c r="T27" i="27"/>
  <c r="T27" i="28"/>
  <c r="T10" i="25"/>
  <c r="T10" i="43"/>
  <c r="T10" i="52"/>
  <c r="T10" i="19"/>
  <c r="T10" i="15"/>
  <c r="T10" i="31"/>
  <c r="T10" i="23"/>
  <c r="T10" i="41"/>
  <c r="T10" i="27"/>
  <c r="T10" i="35"/>
  <c r="T23" i="32"/>
  <c r="T23" i="13"/>
  <c r="T29" i="32"/>
  <c r="T29" i="15"/>
  <c r="T29" i="50"/>
  <c r="T29" i="44"/>
  <c r="T29" i="51"/>
  <c r="T25" i="16"/>
  <c r="T27" i="17"/>
  <c r="T27" i="34"/>
  <c r="T10" i="36"/>
  <c r="T10" i="29"/>
  <c r="T10" i="49"/>
  <c r="T10" i="18"/>
  <c r="T10" i="50"/>
  <c r="T10" i="32"/>
  <c r="T10" i="16"/>
  <c r="T10" i="26"/>
  <c r="T10" i="13"/>
  <c r="T10" i="22"/>
  <c r="T23" i="28"/>
  <c r="T29" i="30"/>
  <c r="T29" i="31"/>
  <c r="T29" i="28"/>
  <c r="T29" i="48"/>
  <c r="T29" i="16"/>
  <c r="T25" i="13"/>
  <c r="T25" i="38"/>
  <c r="T25" i="17"/>
  <c r="T25" i="8"/>
  <c r="T27" i="16"/>
  <c r="T27" i="41"/>
  <c r="T10" i="48"/>
  <c r="T10" i="51"/>
  <c r="T10" i="34"/>
  <c r="T10" i="37"/>
  <c r="T10" i="12"/>
  <c r="T10" i="33"/>
  <c r="T10" i="30"/>
  <c r="T10" i="17"/>
  <c r="T10" i="44"/>
  <c r="T23" i="50"/>
  <c r="T29" i="26"/>
  <c r="T29" i="33"/>
  <c r="T29" i="27"/>
  <c r="T29" i="8"/>
  <c r="J28" i="13"/>
  <c r="J28" i="35"/>
  <c r="J28" i="51"/>
  <c r="T23" i="41"/>
  <c r="T23" i="49"/>
  <c r="T23" i="42"/>
  <c r="T23" i="40"/>
  <c r="T23" i="20"/>
  <c r="J16" i="31"/>
  <c r="J16" i="50"/>
  <c r="J33" i="37"/>
  <c r="J33" i="26"/>
  <c r="J28" i="16"/>
  <c r="J28" i="23"/>
  <c r="J28" i="28"/>
  <c r="T23" i="15"/>
  <c r="T23" i="37"/>
  <c r="T23" i="34"/>
  <c r="T23" i="16"/>
  <c r="T23" i="31"/>
  <c r="J16" i="29"/>
  <c r="J33" i="20"/>
  <c r="J33" i="21"/>
  <c r="J28" i="37"/>
  <c r="J28" i="17"/>
  <c r="J28" i="48"/>
  <c r="T23" i="48"/>
  <c r="T23" i="52"/>
  <c r="T23" i="29"/>
  <c r="T23" i="25"/>
  <c r="J16" i="8"/>
  <c r="G25" i="31"/>
  <c r="T25" i="42"/>
  <c r="T25" i="34"/>
  <c r="T25" i="36"/>
  <c r="T25" i="50"/>
  <c r="T25" i="24"/>
  <c r="T25" i="27"/>
  <c r="T25" i="29"/>
  <c r="T25" i="19"/>
  <c r="T25" i="28"/>
  <c r="T25" i="20"/>
  <c r="T27" i="20"/>
  <c r="T27" i="25"/>
  <c r="T27" i="39"/>
  <c r="T27" i="44"/>
  <c r="T27" i="48"/>
  <c r="T27" i="51"/>
  <c r="T27" i="24"/>
  <c r="T27" i="26"/>
  <c r="T27" i="29"/>
  <c r="T27" i="31"/>
  <c r="G8" i="43"/>
  <c r="T36" i="35"/>
  <c r="T36" i="26"/>
  <c r="T36" i="14"/>
  <c r="T36" i="39"/>
  <c r="T36" i="37"/>
  <c r="T36" i="38"/>
  <c r="T36" i="16"/>
  <c r="T36" i="42"/>
  <c r="T36" i="40"/>
  <c r="T36" i="43"/>
  <c r="T33" i="19"/>
  <c r="T33" i="36"/>
  <c r="T33" i="27"/>
  <c r="T33" i="33"/>
  <c r="T33" i="16"/>
  <c r="T33" i="26"/>
  <c r="T33" i="42"/>
  <c r="T33" i="24"/>
  <c r="T33" i="40"/>
  <c r="T33" i="12"/>
  <c r="J16" i="21"/>
  <c r="J16" i="15"/>
  <c r="J16" i="28"/>
  <c r="J16" i="17"/>
  <c r="J33" i="13"/>
  <c r="J33" i="25"/>
  <c r="J33" i="40"/>
  <c r="J33" i="23"/>
  <c r="J33" i="35"/>
  <c r="J33" i="49"/>
  <c r="J33" i="31"/>
  <c r="J33" i="30"/>
  <c r="J33" i="15"/>
  <c r="J33" i="48"/>
  <c r="J33" i="44"/>
  <c r="J33" i="32"/>
  <c r="J33" i="22"/>
  <c r="J33" i="19"/>
  <c r="J28" i="49"/>
  <c r="J28" i="21"/>
  <c r="J28" i="39"/>
  <c r="J28" i="18"/>
  <c r="J28" i="33"/>
  <c r="J28" i="12"/>
  <c r="J28" i="43"/>
  <c r="J28" i="29"/>
  <c r="J28" i="38"/>
  <c r="J28" i="22"/>
  <c r="J28" i="25"/>
  <c r="J28" i="24"/>
  <c r="J28" i="26"/>
  <c r="J28" i="40"/>
  <c r="J28" i="14"/>
  <c r="J28" i="30"/>
  <c r="J28" i="34"/>
  <c r="J28" i="15"/>
  <c r="J28" i="19"/>
  <c r="J28" i="20"/>
  <c r="J28" i="31"/>
  <c r="J28" i="52"/>
  <c r="J28" i="8"/>
  <c r="J28" i="42"/>
  <c r="J28" i="32"/>
  <c r="J28" i="50"/>
  <c r="P31" i="13"/>
  <c r="F31" i="8"/>
  <c r="G31" i="8" s="1"/>
  <c r="P31" i="49"/>
  <c r="F31" i="13"/>
  <c r="G31" i="13" s="1"/>
  <c r="F31" i="26"/>
  <c r="G31" i="26" s="1"/>
  <c r="P31" i="40"/>
  <c r="P31" i="52"/>
  <c r="P31" i="16"/>
  <c r="P31" i="32"/>
  <c r="F31" i="17"/>
  <c r="G31" i="17" s="1"/>
  <c r="P31" i="19"/>
  <c r="F31" i="27"/>
  <c r="G31" i="27" s="1"/>
  <c r="F31" i="30"/>
  <c r="G31" i="30" s="1"/>
  <c r="F31" i="36"/>
  <c r="G31" i="36" s="1"/>
  <c r="P31" i="41"/>
  <c r="F31" i="16"/>
  <c r="G31" i="16" s="1"/>
  <c r="P31" i="43"/>
  <c r="P31" i="51"/>
  <c r="F31" i="14"/>
  <c r="G31" i="14" s="1"/>
  <c r="F31" i="31"/>
  <c r="G31" i="31" s="1"/>
  <c r="P31" i="48"/>
  <c r="F31" i="52"/>
  <c r="G31" i="52" s="1"/>
  <c r="P31" i="18"/>
  <c r="F31" i="38"/>
  <c r="G31" i="38" s="1"/>
  <c r="P31" i="21"/>
  <c r="F31" i="23"/>
  <c r="G31" i="23" s="1"/>
  <c r="F31" i="28"/>
  <c r="G31" i="28" s="1"/>
  <c r="F31" i="32"/>
  <c r="G31" i="32" s="1"/>
  <c r="P31" i="37"/>
  <c r="P31" i="42"/>
  <c r="F31" i="21"/>
  <c r="G31" i="21" s="1"/>
  <c r="P31" i="20"/>
  <c r="P31" i="26"/>
  <c r="P31" i="31"/>
  <c r="P31" i="34"/>
  <c r="P31" i="38"/>
  <c r="F31" i="42"/>
  <c r="G31" i="42" s="1"/>
  <c r="F31" i="48"/>
  <c r="G31" i="48" s="1"/>
  <c r="F31" i="51"/>
  <c r="G31" i="51" s="1"/>
  <c r="P31" i="22"/>
  <c r="F31" i="34"/>
  <c r="G31" i="34" s="1"/>
  <c r="P31" i="50"/>
  <c r="P31" i="12"/>
  <c r="P31" i="24"/>
  <c r="F31" i="43"/>
  <c r="G31" i="43" s="1"/>
  <c r="P31" i="14"/>
  <c r="P31" i="17"/>
  <c r="F31" i="24"/>
  <c r="G31" i="24" s="1"/>
  <c r="P31" i="33"/>
  <c r="F31" i="39"/>
  <c r="G31" i="39" s="1"/>
  <c r="P31" i="44"/>
  <c r="F31" i="22"/>
  <c r="G31" i="22" s="1"/>
  <c r="P31" i="23"/>
  <c r="P31" i="27"/>
  <c r="P31" i="30"/>
  <c r="P31" i="35"/>
  <c r="P31" i="39"/>
  <c r="F31" i="44"/>
  <c r="G31" i="44" s="1"/>
  <c r="F31" i="49"/>
  <c r="G31" i="49" s="1"/>
  <c r="F31" i="50"/>
  <c r="G31" i="50" s="1"/>
  <c r="F31" i="19"/>
  <c r="G31" i="19" s="1"/>
  <c r="F31" i="40"/>
  <c r="G31" i="40" s="1"/>
  <c r="F31" i="29"/>
  <c r="G31" i="29" s="1"/>
  <c r="F31" i="12"/>
  <c r="G31" i="12" s="1"/>
  <c r="P31" i="8"/>
  <c r="P31" i="25"/>
  <c r="F31" i="15"/>
  <c r="G31" i="15" s="1"/>
  <c r="F31" i="33"/>
  <c r="G31" i="33" s="1"/>
  <c r="F31" i="20"/>
  <c r="G31" i="20" s="1"/>
  <c r="P31" i="28"/>
  <c r="P31" i="29"/>
  <c r="F31" i="18"/>
  <c r="G31" i="18" s="1"/>
  <c r="F31" i="37"/>
  <c r="G31" i="37" s="1"/>
  <c r="F31" i="25"/>
  <c r="G31" i="25" s="1"/>
  <c r="F31" i="35"/>
  <c r="G31" i="35" s="1"/>
  <c r="P31" i="36"/>
  <c r="F31" i="41"/>
  <c r="G31" i="41" s="1"/>
  <c r="P31" i="15"/>
  <c r="J20" i="37"/>
  <c r="J20" i="27"/>
  <c r="J20" i="12"/>
  <c r="J20" i="49"/>
  <c r="J20" i="31"/>
  <c r="J20" i="33"/>
  <c r="J20" i="42"/>
  <c r="J20" i="44"/>
  <c r="J20" i="8"/>
  <c r="J20" i="29"/>
  <c r="J20" i="16"/>
  <c r="J20" i="13"/>
  <c r="J20" i="18"/>
  <c r="J20" i="38"/>
  <c r="J20" i="22"/>
  <c r="J20" i="19"/>
  <c r="J20" i="15"/>
  <c r="J20" i="35"/>
  <c r="J20" i="24"/>
  <c r="J20" i="17"/>
  <c r="J20" i="23"/>
  <c r="J20" i="14"/>
  <c r="J20" i="21"/>
  <c r="J20" i="41"/>
  <c r="J20" i="39"/>
  <c r="J20" i="36"/>
  <c r="J20" i="34"/>
  <c r="J20" i="48"/>
  <c r="J20" i="25"/>
  <c r="J20" i="28"/>
  <c r="J20" i="51"/>
  <c r="J20" i="30"/>
  <c r="J20" i="52"/>
  <c r="J20" i="43"/>
  <c r="J20" i="40"/>
  <c r="J20" i="20"/>
  <c r="J20" i="32"/>
  <c r="G13" i="48"/>
  <c r="G35" i="49"/>
  <c r="G14" i="48"/>
  <c r="T25" i="25"/>
  <c r="T25" i="23"/>
  <c r="T25" i="26"/>
  <c r="T25" i="41"/>
  <c r="T25" i="52"/>
  <c r="T25" i="51"/>
  <c r="T25" i="37"/>
  <c r="T25" i="31"/>
  <c r="T25" i="22"/>
  <c r="T27" i="14"/>
  <c r="T27" i="52"/>
  <c r="T27" i="8"/>
  <c r="T27" i="40"/>
  <c r="T27" i="12"/>
  <c r="T27" i="19"/>
  <c r="T27" i="21"/>
  <c r="T27" i="38"/>
  <c r="T27" i="23"/>
  <c r="T27" i="32"/>
  <c r="T36" i="32"/>
  <c r="T36" i="23"/>
  <c r="T36" i="33"/>
  <c r="T36" i="36"/>
  <c r="T36" i="24"/>
  <c r="T36" i="49"/>
  <c r="T36" i="52"/>
  <c r="T36" i="8"/>
  <c r="T36" i="28"/>
  <c r="T36" i="29"/>
  <c r="T33" i="21"/>
  <c r="T33" i="43"/>
  <c r="T33" i="31"/>
  <c r="T33" i="52"/>
  <c r="T33" i="22"/>
  <c r="T33" i="44"/>
  <c r="T33" i="48"/>
  <c r="T33" i="25"/>
  <c r="T33" i="29"/>
  <c r="T33" i="49"/>
  <c r="AH41" i="4"/>
  <c r="F41" i="4" s="1"/>
  <c r="J20" i="26"/>
  <c r="J16" i="41"/>
  <c r="J16" i="36"/>
  <c r="J16" i="43"/>
  <c r="J16" i="27"/>
  <c r="T22" i="34"/>
  <c r="T22" i="51"/>
  <c r="T22" i="8"/>
  <c r="T22" i="19"/>
  <c r="T22" i="12"/>
  <c r="T29" i="35"/>
  <c r="T29" i="37"/>
  <c r="T29" i="36"/>
  <c r="T29" i="22"/>
  <c r="T29" i="23"/>
  <c r="T29" i="49"/>
  <c r="T29" i="21"/>
  <c r="T29" i="13"/>
  <c r="T29" i="19"/>
  <c r="T29" i="39"/>
  <c r="T29" i="29"/>
  <c r="T29" i="38"/>
  <c r="T29" i="25"/>
  <c r="T29" i="42"/>
  <c r="T29" i="24"/>
  <c r="T29" i="43"/>
  <c r="T29" i="12"/>
  <c r="T29" i="18"/>
  <c r="T29" i="20"/>
  <c r="J8" i="48"/>
  <c r="J8" i="13"/>
  <c r="J8" i="29"/>
  <c r="J8" i="40"/>
  <c r="J8" i="32"/>
  <c r="J8" i="41"/>
  <c r="J8" i="18"/>
  <c r="J8" i="43"/>
  <c r="J8" i="42"/>
  <c r="J8" i="17"/>
  <c r="J8" i="34"/>
  <c r="J8" i="23"/>
  <c r="J8" i="15"/>
  <c r="J8" i="8"/>
  <c r="J8" i="22"/>
  <c r="J8" i="35"/>
  <c r="J8" i="36"/>
  <c r="J8" i="39"/>
  <c r="J8" i="49"/>
  <c r="J8" i="33"/>
  <c r="J8" i="19"/>
  <c r="J8" i="12"/>
  <c r="J8" i="30"/>
  <c r="J8" i="21"/>
  <c r="J8" i="28"/>
  <c r="J8" i="51"/>
  <c r="J8" i="44"/>
  <c r="J8" i="26"/>
  <c r="J8" i="37"/>
  <c r="J8" i="27"/>
  <c r="J8" i="38"/>
  <c r="J8" i="52"/>
  <c r="J8" i="16"/>
  <c r="J8" i="25"/>
  <c r="J8" i="24"/>
  <c r="J8" i="20"/>
  <c r="J8" i="14"/>
  <c r="J8" i="50"/>
  <c r="J8" i="31"/>
  <c r="J5" i="43"/>
  <c r="J5" i="35"/>
  <c r="J5" i="21"/>
  <c r="J5" i="40"/>
  <c r="J5" i="24"/>
  <c r="J5" i="41"/>
  <c r="J5" i="27"/>
  <c r="J5" i="51"/>
  <c r="J5" i="15"/>
  <c r="J5" i="32"/>
  <c r="J5" i="52"/>
  <c r="J5" i="20"/>
  <c r="J5" i="22"/>
  <c r="J5" i="42"/>
  <c r="J5" i="29"/>
  <c r="J5" i="36"/>
  <c r="J5" i="34"/>
  <c r="J5" i="19"/>
  <c r="J5" i="30"/>
  <c r="J5" i="33"/>
  <c r="J5" i="23"/>
  <c r="J5" i="12"/>
  <c r="J5" i="25"/>
  <c r="J5" i="49"/>
  <c r="J5" i="48"/>
  <c r="J5" i="18"/>
  <c r="J5" i="17"/>
  <c r="J5" i="28"/>
  <c r="J5" i="14"/>
  <c r="J5" i="26"/>
  <c r="J5" i="31"/>
  <c r="J5" i="38"/>
  <c r="J5" i="50"/>
  <c r="J5" i="37"/>
  <c r="J5" i="13"/>
  <c r="J5" i="39"/>
  <c r="J5" i="16"/>
  <c r="J5" i="44"/>
  <c r="J5" i="8"/>
  <c r="J16" i="33"/>
  <c r="J16" i="40"/>
  <c r="J16" i="12"/>
  <c r="J16" i="22"/>
  <c r="J16" i="26"/>
  <c r="J16" i="19"/>
  <c r="J16" i="44"/>
  <c r="J16" i="16"/>
  <c r="J16" i="32"/>
  <c r="J16" i="20"/>
  <c r="J16" i="24"/>
  <c r="J16" i="14"/>
  <c r="J16" i="23"/>
  <c r="J16" i="13"/>
  <c r="J16" i="42"/>
  <c r="J16" i="52"/>
  <c r="J16" i="34"/>
  <c r="J16" i="48"/>
  <c r="J16" i="35"/>
  <c r="J16" i="18"/>
  <c r="G40" i="48"/>
  <c r="G29" i="13"/>
  <c r="G14" i="23"/>
  <c r="T25" i="33"/>
  <c r="T25" i="30"/>
  <c r="T25" i="32"/>
  <c r="T25" i="48"/>
  <c r="T25" i="12"/>
  <c r="T25" i="18"/>
  <c r="T25" i="21"/>
  <c r="T25" i="39"/>
  <c r="T25" i="40"/>
  <c r="T27" i="30"/>
  <c r="T27" i="43"/>
  <c r="T27" i="22"/>
  <c r="T27" i="18"/>
  <c r="T27" i="13"/>
  <c r="T27" i="42"/>
  <c r="T27" i="37"/>
  <c r="T27" i="49"/>
  <c r="T27" i="36"/>
  <c r="G8" i="26"/>
  <c r="T36" i="15"/>
  <c r="T36" i="13"/>
  <c r="T36" i="25"/>
  <c r="T36" i="21"/>
  <c r="T36" i="41"/>
  <c r="T36" i="48"/>
  <c r="T36" i="34"/>
  <c r="T36" i="12"/>
  <c r="T36" i="31"/>
  <c r="T33" i="13"/>
  <c r="T33" i="15"/>
  <c r="T33" i="14"/>
  <c r="T33" i="32"/>
  <c r="T33" i="39"/>
  <c r="T33" i="23"/>
  <c r="T33" i="38"/>
  <c r="T33" i="18"/>
  <c r="J16" i="49"/>
  <c r="J16" i="51"/>
  <c r="J16" i="25"/>
  <c r="J16" i="37"/>
  <c r="J16" i="39"/>
  <c r="T22" i="40"/>
  <c r="T22" i="37"/>
  <c r="T22" i="33"/>
  <c r="T22" i="29"/>
  <c r="G25" i="27"/>
  <c r="P22" i="41"/>
  <c r="F22" i="48"/>
  <c r="G22" i="48" s="1"/>
  <c r="P22" i="49"/>
  <c r="P22" i="43"/>
  <c r="P22" i="39"/>
  <c r="F22" i="12"/>
  <c r="G22" i="12" s="1"/>
  <c r="P22" i="23"/>
  <c r="F22" i="27"/>
  <c r="G22" i="27" s="1"/>
  <c r="F22" i="52"/>
  <c r="G22" i="52" s="1"/>
  <c r="P22" i="18"/>
  <c r="F22" i="19"/>
  <c r="G22" i="19" s="1"/>
  <c r="P22" i="19"/>
  <c r="F22" i="22"/>
  <c r="G22" i="22" s="1"/>
  <c r="F22" i="35"/>
  <c r="G22" i="35" s="1"/>
  <c r="P22" i="31"/>
  <c r="F22" i="15"/>
  <c r="G22" i="15" s="1"/>
  <c r="P22" i="22"/>
  <c r="P22" i="24"/>
  <c r="P22" i="33"/>
  <c r="P22" i="34"/>
  <c r="F22" i="44"/>
  <c r="G22" i="44" s="1"/>
  <c r="F22" i="29"/>
  <c r="G22" i="29" s="1"/>
  <c r="F22" i="43"/>
  <c r="G22" i="43" s="1"/>
  <c r="P22" i="29"/>
  <c r="P22" i="37"/>
  <c r="P22" i="48"/>
  <c r="F22" i="21"/>
  <c r="G22" i="21" s="1"/>
  <c r="P22" i="51"/>
  <c r="P22" i="38"/>
  <c r="F22" i="14"/>
  <c r="G22" i="14" s="1"/>
  <c r="F22" i="49"/>
  <c r="G22" i="49" s="1"/>
  <c r="F22" i="28"/>
  <c r="G22" i="28" s="1"/>
  <c r="F22" i="16"/>
  <c r="G22" i="16" s="1"/>
  <c r="P22" i="21"/>
  <c r="P22" i="32"/>
  <c r="F22" i="36"/>
  <c r="P22" i="52"/>
  <c r="T14" i="26"/>
  <c r="T14" i="34"/>
  <c r="T14" i="41"/>
  <c r="T14" i="48"/>
  <c r="T14" i="31"/>
  <c r="T14" i="52"/>
  <c r="T14" i="39"/>
  <c r="T14" i="18"/>
  <c r="T14" i="28"/>
  <c r="T14" i="27"/>
  <c r="T14" i="32"/>
  <c r="T14" i="40"/>
  <c r="T14" i="13"/>
  <c r="T14" i="38"/>
  <c r="T14" i="50"/>
  <c r="T14" i="49"/>
  <c r="T14" i="24"/>
  <c r="T14" i="12"/>
  <c r="T14" i="8"/>
  <c r="T14" i="51"/>
  <c r="T14" i="43"/>
  <c r="T14" i="16"/>
  <c r="T14" i="14"/>
  <c r="T14" i="25"/>
  <c r="T14" i="20"/>
  <c r="T14" i="15"/>
  <c r="T14" i="42"/>
  <c r="T14" i="44"/>
  <c r="T14" i="17"/>
  <c r="T14" i="30"/>
  <c r="T14" i="35"/>
  <c r="T14" i="22"/>
  <c r="T14" i="21"/>
  <c r="T14" i="23"/>
  <c r="T14" i="19"/>
  <c r="T14" i="29"/>
  <c r="T14" i="33"/>
  <c r="T14" i="36"/>
  <c r="T14" i="37"/>
  <c r="T5" i="35"/>
  <c r="T5" i="32"/>
  <c r="T5" i="27"/>
  <c r="T5" i="39"/>
  <c r="T5" i="28"/>
  <c r="T5" i="29"/>
  <c r="T5" i="13"/>
  <c r="T5" i="18"/>
  <c r="T5" i="49"/>
  <c r="T5" i="34"/>
  <c r="T5" i="25"/>
  <c r="T5" i="42"/>
  <c r="T5" i="33"/>
  <c r="T5" i="31"/>
  <c r="T5" i="12"/>
  <c r="T5" i="21"/>
  <c r="T5" i="36"/>
  <c r="T5" i="24"/>
  <c r="T5" i="51"/>
  <c r="T5" i="38"/>
  <c r="T5" i="30"/>
  <c r="T5" i="16"/>
  <c r="T5" i="8"/>
  <c r="T5" i="52"/>
  <c r="T5" i="15"/>
  <c r="T5" i="20"/>
  <c r="T5" i="41"/>
  <c r="T5" i="17"/>
  <c r="T5" i="40"/>
  <c r="T5" i="14"/>
  <c r="T5" i="37"/>
  <c r="T5" i="26"/>
  <c r="T5" i="19"/>
  <c r="T5" i="48"/>
  <c r="T5" i="50"/>
  <c r="T5" i="44"/>
  <c r="T5" i="22"/>
  <c r="T5" i="43"/>
  <c r="T5" i="23"/>
  <c r="E44" i="43"/>
  <c r="N7" i="22"/>
  <c r="N7" i="25"/>
  <c r="N7" i="19"/>
  <c r="N7" i="38"/>
  <c r="N7" i="12"/>
  <c r="N7" i="32"/>
  <c r="N7" i="23"/>
  <c r="N7" i="28"/>
  <c r="N7" i="40"/>
  <c r="N7" i="44"/>
  <c r="N7" i="49"/>
  <c r="N7" i="52"/>
  <c r="N7" i="18"/>
  <c r="N7" i="20"/>
  <c r="N7" i="27"/>
  <c r="N7" i="31"/>
  <c r="N7" i="37"/>
  <c r="N7" i="41"/>
  <c r="N7" i="13"/>
  <c r="N7" i="34"/>
  <c r="N7" i="17"/>
  <c r="N7" i="30"/>
  <c r="N7" i="35"/>
  <c r="N7" i="43"/>
  <c r="N7" i="8"/>
  <c r="N7" i="51"/>
  <c r="N7" i="21"/>
  <c r="N7" i="15"/>
  <c r="N7" i="36"/>
  <c r="N7" i="29"/>
  <c r="N7" i="14"/>
  <c r="N7" i="42"/>
  <c r="N7" i="48"/>
  <c r="N7" i="26"/>
  <c r="N7" i="16"/>
  <c r="N7" i="50"/>
  <c r="N7" i="33"/>
  <c r="N7" i="24"/>
  <c r="N7" i="39"/>
  <c r="T32" i="20"/>
  <c r="T32" i="19"/>
  <c r="T32" i="37"/>
  <c r="T32" i="12"/>
  <c r="T32" i="40"/>
  <c r="T32" i="52"/>
  <c r="T32" i="49"/>
  <c r="T32" i="14"/>
  <c r="T32" i="43"/>
  <c r="T32" i="36"/>
  <c r="T32" i="50"/>
  <c r="T32" i="51"/>
  <c r="T32" i="30"/>
  <c r="T32" i="42"/>
  <c r="T32" i="44"/>
  <c r="T32" i="41"/>
  <c r="T32" i="16"/>
  <c r="T32" i="48"/>
  <c r="T32" i="25"/>
  <c r="T32" i="32"/>
  <c r="T32" i="22"/>
  <c r="T32" i="15"/>
  <c r="T32" i="27"/>
  <c r="T32" i="38"/>
  <c r="T32" i="33"/>
  <c r="T32" i="13"/>
  <c r="T32" i="17"/>
  <c r="T32" i="18"/>
  <c r="T32" i="31"/>
  <c r="T32" i="24"/>
  <c r="T32" i="8"/>
  <c r="T32" i="28"/>
  <c r="T32" i="29"/>
  <c r="T32" i="35"/>
  <c r="T32" i="34"/>
  <c r="T32" i="21"/>
  <c r="T32" i="39"/>
  <c r="T32" i="23"/>
  <c r="T32" i="26"/>
  <c r="F16" i="26"/>
  <c r="G16" i="26" s="1"/>
  <c r="P16" i="23"/>
  <c r="F16" i="50"/>
  <c r="G16" i="50" s="1"/>
  <c r="F16" i="30"/>
  <c r="G16" i="30" s="1"/>
  <c r="P16" i="28"/>
  <c r="F16" i="23"/>
  <c r="G16" i="23" s="1"/>
  <c r="F16" i="52"/>
  <c r="G16" i="52" s="1"/>
  <c r="F16" i="33"/>
  <c r="G16" i="33" s="1"/>
  <c r="P16" i="48"/>
  <c r="P16" i="8"/>
  <c r="P16" i="39"/>
  <c r="P16" i="35"/>
  <c r="F16" i="12"/>
  <c r="G16" i="12" s="1"/>
  <c r="F16" i="42"/>
  <c r="G16" i="42" s="1"/>
  <c r="P16" i="22"/>
  <c r="F16" i="8"/>
  <c r="G16" i="8" s="1"/>
  <c r="P16" i="36"/>
  <c r="P16" i="30"/>
  <c r="F16" i="16"/>
  <c r="G16" i="16" s="1"/>
  <c r="F16" i="43"/>
  <c r="G16" i="43" s="1"/>
  <c r="P16" i="14"/>
  <c r="P16" i="52"/>
  <c r="P16" i="41"/>
  <c r="F16" i="19"/>
  <c r="G16" i="19" s="1"/>
  <c r="F16" i="29"/>
  <c r="G16" i="29" s="1"/>
  <c r="F16" i="28"/>
  <c r="G16" i="28" s="1"/>
  <c r="P16" i="12"/>
  <c r="F16" i="14"/>
  <c r="G16" i="14" s="1"/>
  <c r="F16" i="48"/>
  <c r="G16" i="48" s="1"/>
  <c r="F16" i="31"/>
  <c r="F16" i="38"/>
  <c r="G16" i="38" s="1"/>
  <c r="F16" i="21"/>
  <c r="G16" i="21" s="1"/>
  <c r="P16" i="19"/>
  <c r="P16" i="25"/>
  <c r="P16" i="44"/>
  <c r="P16" i="17"/>
  <c r="P16" i="13"/>
  <c r="P16" i="49"/>
  <c r="F16" i="25"/>
  <c r="G16" i="25" s="1"/>
  <c r="F16" i="22"/>
  <c r="G16" i="22" s="1"/>
  <c r="F16" i="49"/>
  <c r="G16" i="49" s="1"/>
  <c r="P16" i="29"/>
  <c r="P16" i="43"/>
  <c r="P16" i="50"/>
  <c r="F16" i="51"/>
  <c r="G16" i="51" s="1"/>
  <c r="P16" i="21"/>
  <c r="P16" i="15"/>
  <c r="F16" i="27"/>
  <c r="G16" i="27" s="1"/>
  <c r="F16" i="37"/>
  <c r="G16" i="37" s="1"/>
  <c r="F16" i="24"/>
  <c r="G16" i="24" s="1"/>
  <c r="F30" i="15"/>
  <c r="G30" i="15" s="1"/>
  <c r="P30" i="38"/>
  <c r="F30" i="22"/>
  <c r="G30" i="22" s="1"/>
  <c r="P30" i="43"/>
  <c r="P30" i="18"/>
  <c r="P30" i="42"/>
  <c r="P30" i="32"/>
  <c r="F30" i="21"/>
  <c r="G30" i="21" s="1"/>
  <c r="F30" i="40"/>
  <c r="G30" i="40" s="1"/>
  <c r="F30" i="50"/>
  <c r="G30" i="50" s="1"/>
  <c r="F30" i="16"/>
  <c r="G30" i="16" s="1"/>
  <c r="F30" i="31"/>
  <c r="G30" i="31" s="1"/>
  <c r="P30" i="17"/>
  <c r="F30" i="51"/>
  <c r="G30" i="51" s="1"/>
  <c r="F30" i="29"/>
  <c r="G30" i="29" s="1"/>
  <c r="F30" i="41"/>
  <c r="G30" i="41" s="1"/>
  <c r="F30" i="17"/>
  <c r="G30" i="17" s="1"/>
  <c r="F30" i="13"/>
  <c r="G30" i="13" s="1"/>
  <c r="F30" i="24"/>
  <c r="G30" i="24" s="1"/>
  <c r="F30" i="34"/>
  <c r="G30" i="34" s="1"/>
  <c r="F30" i="28"/>
  <c r="G30" i="28" s="1"/>
  <c r="P30" i="36"/>
  <c r="P30" i="13"/>
  <c r="P30" i="15"/>
  <c r="G16" i="31"/>
  <c r="G15" i="22"/>
  <c r="J38" i="19"/>
  <c r="J38" i="43"/>
  <c r="J38" i="21"/>
  <c r="J38" i="15"/>
  <c r="J38" i="27"/>
  <c r="J38" i="40"/>
  <c r="J38" i="22"/>
  <c r="J38" i="12"/>
  <c r="J38" i="35"/>
  <c r="J38" i="17"/>
  <c r="J38" i="31"/>
  <c r="J38" i="8"/>
  <c r="J38" i="49"/>
  <c r="J38" i="29"/>
  <c r="J38" i="42"/>
  <c r="J38" i="26"/>
  <c r="J38" i="37"/>
  <c r="J38" i="14"/>
  <c r="J38" i="16"/>
  <c r="J38" i="32"/>
  <c r="J38" i="25"/>
  <c r="J38" i="36"/>
  <c r="J38" i="48"/>
  <c r="J38" i="20"/>
  <c r="J38" i="28"/>
  <c r="J38" i="33"/>
  <c r="J38" i="38"/>
  <c r="J38" i="13"/>
  <c r="J38" i="23"/>
  <c r="J38" i="24"/>
  <c r="J38" i="50"/>
  <c r="J38" i="44"/>
  <c r="J38" i="41"/>
  <c r="J38" i="51"/>
  <c r="J38" i="18"/>
  <c r="J38" i="34"/>
  <c r="J38" i="52"/>
  <c r="J38" i="30"/>
  <c r="J38" i="39"/>
  <c r="T22" i="17"/>
  <c r="T22" i="31"/>
  <c r="T22" i="13"/>
  <c r="T22" i="50"/>
  <c r="T22" i="25"/>
  <c r="T22" i="26"/>
  <c r="T22" i="35"/>
  <c r="T22" i="24"/>
  <c r="T22" i="21"/>
  <c r="T22" i="43"/>
  <c r="T22" i="28"/>
  <c r="T22" i="30"/>
  <c r="T22" i="49"/>
  <c r="T22" i="20"/>
  <c r="T22" i="15"/>
  <c r="T22" i="36"/>
  <c r="T22" i="27"/>
  <c r="T22" i="44"/>
  <c r="T22" i="18"/>
  <c r="T22" i="41"/>
  <c r="T23" i="27"/>
  <c r="T23" i="30"/>
  <c r="T23" i="44"/>
  <c r="T23" i="39"/>
  <c r="T23" i="17"/>
  <c r="T23" i="51"/>
  <c r="T23" i="14"/>
  <c r="T23" i="19"/>
  <c r="T23" i="21"/>
  <c r="T23" i="35"/>
  <c r="T23" i="22"/>
  <c r="T23" i="43"/>
  <c r="T23" i="8"/>
  <c r="T23" i="12"/>
  <c r="T23" i="18"/>
  <c r="T23" i="38"/>
  <c r="T23" i="33"/>
  <c r="T23" i="24"/>
  <c r="T23" i="36"/>
  <c r="T34" i="43"/>
  <c r="T34" i="31"/>
  <c r="T34" i="51"/>
  <c r="T34" i="16"/>
  <c r="T34" i="41"/>
  <c r="T34" i="27"/>
  <c r="T34" i="21"/>
  <c r="T34" i="23"/>
  <c r="T34" i="52"/>
  <c r="T34" i="49"/>
  <c r="T34" i="30"/>
  <c r="T34" i="32"/>
  <c r="T34" i="33"/>
  <c r="T34" i="26"/>
  <c r="T34" i="13"/>
  <c r="T34" i="50"/>
  <c r="T34" i="24"/>
  <c r="T34" i="28"/>
  <c r="T34" i="12"/>
  <c r="T34" i="44"/>
  <c r="T34" i="38"/>
  <c r="T34" i="37"/>
  <c r="T34" i="22"/>
  <c r="T34" i="20"/>
  <c r="T34" i="8"/>
  <c r="T34" i="34"/>
  <c r="T34" i="15"/>
  <c r="T34" i="36"/>
  <c r="T34" i="40"/>
  <c r="T34" i="42"/>
  <c r="T34" i="35"/>
  <c r="T34" i="39"/>
  <c r="T34" i="19"/>
  <c r="T34" i="14"/>
  <c r="T34" i="17"/>
  <c r="T34" i="29"/>
  <c r="T34" i="48"/>
  <c r="T34" i="25"/>
  <c r="T34" i="18"/>
  <c r="T18" i="43"/>
  <c r="T18" i="36"/>
  <c r="T18" i="37"/>
  <c r="T18" i="28"/>
  <c r="T18" i="39"/>
  <c r="T18" i="22"/>
  <c r="T18" i="44"/>
  <c r="T18" i="13"/>
  <c r="T18" i="40"/>
  <c r="T18" i="19"/>
  <c r="T18" i="24"/>
  <c r="T18" i="20"/>
  <c r="T18" i="38"/>
  <c r="T18" i="35"/>
  <c r="T18" i="33"/>
  <c r="T18" i="18"/>
  <c r="T18" i="15"/>
  <c r="T18" i="21"/>
  <c r="T18" i="48"/>
  <c r="T18" i="17"/>
  <c r="T18" i="8"/>
  <c r="T18" i="29"/>
  <c r="T18" i="16"/>
  <c r="T18" i="50"/>
  <c r="T18" i="34"/>
  <c r="T18" i="23"/>
  <c r="T18" i="25"/>
  <c r="T18" i="42"/>
  <c r="T18" i="30"/>
  <c r="T18" i="51"/>
  <c r="T18" i="14"/>
  <c r="T18" i="31"/>
  <c r="T18" i="41"/>
  <c r="T18" i="27"/>
  <c r="T18" i="32"/>
  <c r="T18" i="12"/>
  <c r="T18" i="49"/>
  <c r="T18" i="52"/>
  <c r="T18" i="26"/>
  <c r="F41" i="52"/>
  <c r="G41" i="52" s="1"/>
  <c r="P41" i="51"/>
  <c r="P41" i="41"/>
  <c r="P41" i="50"/>
  <c r="P41" i="42"/>
  <c r="P41" i="37"/>
  <c r="P41" i="33"/>
  <c r="P41" i="40"/>
  <c r="P41" i="36"/>
  <c r="P41" i="32"/>
  <c r="P41" i="27"/>
  <c r="P41" i="23"/>
  <c r="P41" i="19"/>
  <c r="P41" i="15"/>
  <c r="P41" i="8"/>
  <c r="F41" i="43"/>
  <c r="G41" i="43" s="1"/>
  <c r="F41" i="38"/>
  <c r="G41" i="38" s="1"/>
  <c r="F41" i="34"/>
  <c r="G41" i="34" s="1"/>
  <c r="F41" i="28"/>
  <c r="G41" i="28" s="1"/>
  <c r="P41" i="28"/>
  <c r="P41" i="24"/>
  <c r="P41" i="20"/>
  <c r="P41" i="16"/>
  <c r="P41" i="13"/>
  <c r="F41" i="50"/>
  <c r="G41" i="50" s="1"/>
  <c r="F41" i="41"/>
  <c r="G41" i="41" s="1"/>
  <c r="F41" i="37"/>
  <c r="G41" i="37" s="1"/>
  <c r="F41" i="33"/>
  <c r="G41" i="33" s="1"/>
  <c r="F41" i="29"/>
  <c r="G41" i="29" s="1"/>
  <c r="F41" i="26"/>
  <c r="G41" i="26" s="1"/>
  <c r="F41" i="24"/>
  <c r="G41" i="24" s="1"/>
  <c r="F41" i="20"/>
  <c r="G41" i="20" s="1"/>
  <c r="F41" i="16"/>
  <c r="G41" i="16" s="1"/>
  <c r="F41" i="13"/>
  <c r="F41" i="21"/>
  <c r="G41" i="21" s="1"/>
  <c r="P41" i="52"/>
  <c r="F41" i="51"/>
  <c r="G41" i="51" s="1"/>
  <c r="P41" i="44"/>
  <c r="P41" i="48"/>
  <c r="P41" i="43"/>
  <c r="P41" i="39"/>
  <c r="P41" i="35"/>
  <c r="P41" i="49"/>
  <c r="P41" i="38"/>
  <c r="P41" i="34"/>
  <c r="P41" i="31"/>
  <c r="P41" i="25"/>
  <c r="P41" i="21"/>
  <c r="P41" i="17"/>
  <c r="P41" i="12"/>
  <c r="F41" i="49"/>
  <c r="G41" i="49" s="1"/>
  <c r="F41" i="42"/>
  <c r="G41" i="42" s="1"/>
  <c r="F41" i="40"/>
  <c r="F41" i="36"/>
  <c r="G41" i="36" s="1"/>
  <c r="F41" i="32"/>
  <c r="G41" i="32" s="1"/>
  <c r="P41" i="29"/>
  <c r="P41" i="26"/>
  <c r="P41" i="22"/>
  <c r="P41" i="18"/>
  <c r="P41" i="14"/>
  <c r="F41" i="48"/>
  <c r="G41" i="48" s="1"/>
  <c r="F41" i="44"/>
  <c r="G41" i="44" s="1"/>
  <c r="F41" i="39"/>
  <c r="G41" i="39" s="1"/>
  <c r="F41" i="35"/>
  <c r="G41" i="35" s="1"/>
  <c r="F41" i="31"/>
  <c r="G41" i="31" s="1"/>
  <c r="F41" i="27"/>
  <c r="G41" i="27" s="1"/>
  <c r="F41" i="25"/>
  <c r="G41" i="25" s="1"/>
  <c r="F41" i="22"/>
  <c r="G41" i="22" s="1"/>
  <c r="F41" i="18"/>
  <c r="G41" i="18" s="1"/>
  <c r="F41" i="14"/>
  <c r="G41" i="14" s="1"/>
  <c r="F41" i="23"/>
  <c r="G41" i="23" s="1"/>
  <c r="F41" i="19"/>
  <c r="G41" i="19" s="1"/>
  <c r="F41" i="15"/>
  <c r="G41" i="15" s="1"/>
  <c r="F41" i="12"/>
  <c r="G41" i="12" s="1"/>
  <c r="F41" i="8"/>
  <c r="G41" i="8" s="1"/>
  <c r="F41" i="17"/>
  <c r="G41" i="17" s="1"/>
  <c r="P44" i="42"/>
  <c r="P44" i="41"/>
  <c r="P44" i="34"/>
  <c r="P44" i="33"/>
  <c r="P44" i="24"/>
  <c r="P44" i="18"/>
  <c r="F44" i="48"/>
  <c r="F44" i="39"/>
  <c r="F44" i="31"/>
  <c r="P44" i="31"/>
  <c r="P44" i="21"/>
  <c r="P44" i="12"/>
  <c r="F44" i="40"/>
  <c r="F44" i="32"/>
  <c r="F44" i="21"/>
  <c r="F44" i="12"/>
  <c r="F44" i="20"/>
  <c r="F44" i="13"/>
  <c r="P44" i="43"/>
  <c r="P44" i="44"/>
  <c r="P44" i="36"/>
  <c r="P44" i="35"/>
  <c r="P44" i="26"/>
  <c r="P44" i="20"/>
  <c r="P44" i="13"/>
  <c r="F44" i="41"/>
  <c r="F44" i="33"/>
  <c r="F44" i="25"/>
  <c r="P44" i="25"/>
  <c r="P44" i="15"/>
  <c r="F44" i="42"/>
  <c r="F44" i="34"/>
  <c r="F44" i="23"/>
  <c r="F44" i="15"/>
  <c r="F44" i="22"/>
  <c r="F44" i="14"/>
  <c r="F44" i="52"/>
  <c r="F44" i="30"/>
  <c r="P44" i="48"/>
  <c r="P44" i="40"/>
  <c r="P44" i="32"/>
  <c r="P44" i="16"/>
  <c r="F44" i="37"/>
  <c r="P44" i="29"/>
  <c r="F44" i="49"/>
  <c r="F44" i="28"/>
  <c r="F44" i="8"/>
  <c r="F44" i="51"/>
  <c r="P44" i="51"/>
  <c r="P44" i="37"/>
  <c r="P44" i="22"/>
  <c r="F44" i="44"/>
  <c r="F44" i="27"/>
  <c r="P44" i="17"/>
  <c r="F44" i="36"/>
  <c r="F44" i="17"/>
  <c r="F44" i="16"/>
  <c r="P44" i="30"/>
  <c r="P44" i="8"/>
  <c r="P44" i="49"/>
  <c r="P44" i="39"/>
  <c r="P44" i="23"/>
  <c r="F44" i="50"/>
  <c r="F44" i="29"/>
  <c r="P44" i="19"/>
  <c r="F44" i="38"/>
  <c r="F44" i="19"/>
  <c r="F44" i="18"/>
  <c r="P44" i="50"/>
  <c r="P44" i="38"/>
  <c r="P44" i="28"/>
  <c r="P44" i="14"/>
  <c r="F44" i="35"/>
  <c r="P44" i="27"/>
  <c r="F44" i="43"/>
  <c r="F44" i="26"/>
  <c r="F44" i="24"/>
  <c r="P44" i="52"/>
  <c r="F17" i="17"/>
  <c r="G17" i="17" s="1"/>
  <c r="F17" i="21"/>
  <c r="G17" i="21" s="1"/>
  <c r="P17" i="25"/>
  <c r="P17" i="34"/>
  <c r="P17" i="40"/>
  <c r="F17" i="28"/>
  <c r="G17" i="28" s="1"/>
  <c r="F17" i="36"/>
  <c r="G17" i="36" s="1"/>
  <c r="F17" i="8"/>
  <c r="G17" i="8" s="1"/>
  <c r="P17" i="19"/>
  <c r="P17" i="12"/>
  <c r="F17" i="31"/>
  <c r="G17" i="31" s="1"/>
  <c r="F17" i="38"/>
  <c r="G17" i="38" s="1"/>
  <c r="P17" i="43"/>
  <c r="P17" i="32"/>
  <c r="P17" i="41"/>
  <c r="P17" i="15"/>
  <c r="F17" i="19"/>
  <c r="G17" i="19" s="1"/>
  <c r="F17" i="24"/>
  <c r="G17" i="24" s="1"/>
  <c r="F17" i="30"/>
  <c r="G17" i="30" s="1"/>
  <c r="F17" i="39"/>
  <c r="G17" i="39" s="1"/>
  <c r="F17" i="43"/>
  <c r="G17" i="43" s="1"/>
  <c r="F17" i="33"/>
  <c r="G17" i="33" s="1"/>
  <c r="P17" i="8"/>
  <c r="F17" i="18"/>
  <c r="G17" i="18" s="1"/>
  <c r="P17" i="23"/>
  <c r="F17" i="34"/>
  <c r="G17" i="34" s="1"/>
  <c r="F17" i="44"/>
  <c r="G17" i="44" s="1"/>
  <c r="F17" i="41"/>
  <c r="G17" i="41" s="1"/>
  <c r="P17" i="18"/>
  <c r="F17" i="26"/>
  <c r="G17" i="26" s="1"/>
  <c r="P17" i="36"/>
  <c r="F17" i="16"/>
  <c r="G17" i="16" s="1"/>
  <c r="P17" i="22"/>
  <c r="P17" i="24"/>
  <c r="P17" i="17"/>
  <c r="P17" i="21"/>
  <c r="P17" i="14"/>
  <c r="F17" i="35"/>
  <c r="G17" i="35" s="1"/>
  <c r="F17" i="42"/>
  <c r="G17" i="42" s="1"/>
  <c r="P17" i="28"/>
  <c r="F17" i="37"/>
  <c r="G17" i="37" s="1"/>
  <c r="F17" i="15"/>
  <c r="G17" i="15" s="1"/>
  <c r="F17" i="20"/>
  <c r="G17" i="20" s="1"/>
  <c r="F17" i="22"/>
  <c r="G17" i="22" s="1"/>
  <c r="P17" i="27"/>
  <c r="P17" i="39"/>
  <c r="P17" i="26"/>
  <c r="F17" i="12"/>
  <c r="G17" i="12" s="1"/>
  <c r="F17" i="23"/>
  <c r="G17" i="23" s="1"/>
  <c r="F17" i="14"/>
  <c r="G17" i="14" s="1"/>
  <c r="F17" i="25"/>
  <c r="G17" i="25" s="1"/>
  <c r="P17" i="35"/>
  <c r="P17" i="29"/>
  <c r="P17" i="20"/>
  <c r="P17" i="16"/>
  <c r="F17" i="27"/>
  <c r="G17" i="27" s="1"/>
  <c r="P17" i="30"/>
  <c r="P17" i="42"/>
  <c r="P17" i="33"/>
  <c r="F17" i="40"/>
  <c r="G17" i="40" s="1"/>
  <c r="F17" i="32"/>
  <c r="G17" i="32" s="1"/>
  <c r="P17" i="38"/>
  <c r="F17" i="29"/>
  <c r="G17" i="29" s="1"/>
  <c r="P17" i="31"/>
  <c r="P17" i="44"/>
  <c r="P17" i="37"/>
  <c r="P17" i="48"/>
  <c r="F17" i="52"/>
  <c r="G17" i="52" s="1"/>
  <c r="P17" i="52"/>
  <c r="F17" i="13"/>
  <c r="G17" i="13" s="1"/>
  <c r="F17" i="48"/>
  <c r="G17" i="48" s="1"/>
  <c r="F17" i="50"/>
  <c r="G17" i="50" s="1"/>
  <c r="F17" i="49"/>
  <c r="G17" i="49" s="1"/>
  <c r="P17" i="49"/>
  <c r="F17" i="51"/>
  <c r="G17" i="51" s="1"/>
  <c r="P17" i="13"/>
  <c r="F24" i="12"/>
  <c r="G24" i="12" s="1"/>
  <c r="P24" i="13"/>
  <c r="F24" i="48"/>
  <c r="F24" i="30"/>
  <c r="G24" i="30" s="1"/>
  <c r="F24" i="25"/>
  <c r="G24" i="25" s="1"/>
  <c r="F24" i="19"/>
  <c r="G24" i="19" s="1"/>
  <c r="P24" i="20"/>
  <c r="P24" i="26"/>
  <c r="P24" i="21"/>
  <c r="P24" i="17"/>
  <c r="P24" i="23"/>
  <c r="P24" i="25"/>
  <c r="P24" i="31"/>
  <c r="F24" i="41"/>
  <c r="G24" i="41" s="1"/>
  <c r="F24" i="32"/>
  <c r="G24" i="32" s="1"/>
  <c r="P24" i="51"/>
  <c r="F24" i="40"/>
  <c r="G24" i="40" s="1"/>
  <c r="F24" i="50"/>
  <c r="G24" i="50" s="1"/>
  <c r="F24" i="51"/>
  <c r="G24" i="51" s="1"/>
  <c r="F24" i="31"/>
  <c r="G24" i="31" s="1"/>
  <c r="F24" i="26"/>
  <c r="G24" i="26" s="1"/>
  <c r="P24" i="36"/>
  <c r="F24" i="37"/>
  <c r="G24" i="37" s="1"/>
  <c r="P24" i="19"/>
  <c r="F24" i="28"/>
  <c r="G24" i="28" s="1"/>
  <c r="F24" i="21"/>
  <c r="G24" i="21" s="1"/>
  <c r="F24" i="22"/>
  <c r="G24" i="22" s="1"/>
  <c r="F24" i="8"/>
  <c r="G24" i="8" s="1"/>
  <c r="P24" i="48"/>
  <c r="P24" i="41"/>
  <c r="P24" i="37"/>
  <c r="P24" i="18"/>
  <c r="F24" i="23"/>
  <c r="G24" i="23" s="1"/>
  <c r="F24" i="49"/>
  <c r="P24" i="30"/>
  <c r="F24" i="16"/>
  <c r="G24" i="16" s="1"/>
  <c r="F24" i="44"/>
  <c r="G24" i="44" s="1"/>
  <c r="F24" i="36"/>
  <c r="G24" i="36" s="1"/>
  <c r="P24" i="44"/>
  <c r="F24" i="38"/>
  <c r="G24" i="38" s="1"/>
  <c r="F24" i="29"/>
  <c r="G24" i="29" s="1"/>
  <c r="F24" i="17"/>
  <c r="G24" i="17" s="1"/>
  <c r="P24" i="14"/>
  <c r="F24" i="27"/>
  <c r="G24" i="27" s="1"/>
  <c r="P24" i="38"/>
  <c r="P24" i="24"/>
  <c r="F24" i="24"/>
  <c r="G24" i="24" s="1"/>
  <c r="P24" i="35"/>
  <c r="F24" i="18"/>
  <c r="G24" i="18" s="1"/>
  <c r="P24" i="52"/>
  <c r="F24" i="39"/>
  <c r="G24" i="39" s="1"/>
  <c r="P24" i="39"/>
  <c r="P24" i="28"/>
  <c r="F24" i="33"/>
  <c r="G24" i="33" s="1"/>
  <c r="P24" i="27"/>
  <c r="F24" i="34"/>
  <c r="G24" i="34" s="1"/>
  <c r="P24" i="33"/>
  <c r="P24" i="43"/>
  <c r="P24" i="22"/>
  <c r="P24" i="40"/>
  <c r="P24" i="49"/>
  <c r="F24" i="42"/>
  <c r="G24" i="42" s="1"/>
  <c r="P24" i="15"/>
  <c r="P24" i="32"/>
  <c r="P24" i="12"/>
  <c r="F24" i="20"/>
  <c r="G24" i="20" s="1"/>
  <c r="F24" i="35"/>
  <c r="G24" i="35" s="1"/>
  <c r="P24" i="16"/>
  <c r="F24" i="52"/>
  <c r="G24" i="52" s="1"/>
  <c r="F24" i="15"/>
  <c r="G24" i="15" s="1"/>
  <c r="P24" i="8"/>
  <c r="P24" i="50"/>
  <c r="F24" i="13"/>
  <c r="G24" i="13" s="1"/>
  <c r="F24" i="14"/>
  <c r="G24" i="14" s="1"/>
  <c r="P24" i="29"/>
  <c r="P24" i="34"/>
  <c r="F24" i="43"/>
  <c r="G24" i="43" s="1"/>
  <c r="P24" i="42"/>
  <c r="T7" i="38"/>
  <c r="T7" i="8"/>
  <c r="T7" i="26"/>
  <c r="T7" i="13"/>
  <c r="T7" i="21"/>
  <c r="T7" i="23"/>
  <c r="T7" i="17"/>
  <c r="G24" i="48"/>
  <c r="G24" i="49"/>
  <c r="G41" i="13"/>
  <c r="F42" i="52"/>
  <c r="G42" i="52" s="1"/>
  <c r="P42" i="52"/>
  <c r="F42" i="51"/>
  <c r="G42" i="51" s="1"/>
  <c r="P42" i="48"/>
  <c r="P42" i="50"/>
  <c r="P42" i="42"/>
  <c r="P42" i="38"/>
  <c r="P42" i="34"/>
  <c r="P42" i="51"/>
  <c r="P42" i="41"/>
  <c r="P42" i="37"/>
  <c r="P42" i="33"/>
  <c r="P42" i="28"/>
  <c r="P42" i="24"/>
  <c r="P42" i="20"/>
  <c r="P42" i="16"/>
  <c r="P42" i="13"/>
  <c r="F42" i="50"/>
  <c r="G42" i="50" s="1"/>
  <c r="F42" i="41"/>
  <c r="G42" i="41" s="1"/>
  <c r="F42" i="37"/>
  <c r="G42" i="37" s="1"/>
  <c r="F42" i="33"/>
  <c r="G42" i="33" s="1"/>
  <c r="F42" i="29"/>
  <c r="G42" i="29" s="1"/>
  <c r="F42" i="26"/>
  <c r="G42" i="26" s="1"/>
  <c r="P42" i="31"/>
  <c r="P42" i="25"/>
  <c r="P42" i="21"/>
  <c r="P42" i="17"/>
  <c r="P42" i="12"/>
  <c r="F42" i="49"/>
  <c r="G42" i="49" s="1"/>
  <c r="F42" i="42"/>
  <c r="G42" i="42" s="1"/>
  <c r="F42" i="38"/>
  <c r="G42" i="38" s="1"/>
  <c r="F42" i="34"/>
  <c r="G42" i="34" s="1"/>
  <c r="F42" i="28"/>
  <c r="G42" i="28" s="1"/>
  <c r="F42" i="21"/>
  <c r="G42" i="21" s="1"/>
  <c r="F42" i="17"/>
  <c r="G42" i="17" s="1"/>
  <c r="F42" i="12"/>
  <c r="G42" i="12" s="1"/>
  <c r="F42" i="24"/>
  <c r="G42" i="24" s="1"/>
  <c r="F42" i="20"/>
  <c r="G42" i="20" s="1"/>
  <c r="F42" i="16"/>
  <c r="G42" i="16" s="1"/>
  <c r="F42" i="13"/>
  <c r="G42" i="13" s="1"/>
  <c r="P42" i="49"/>
  <c r="P42" i="43"/>
  <c r="P42" i="40"/>
  <c r="P42" i="36"/>
  <c r="P42" i="32"/>
  <c r="P42" i="44"/>
  <c r="P42" i="39"/>
  <c r="P42" i="35"/>
  <c r="P42" i="29"/>
  <c r="P42" i="26"/>
  <c r="P42" i="22"/>
  <c r="P42" i="18"/>
  <c r="P42" i="14"/>
  <c r="F42" i="48"/>
  <c r="G42" i="48" s="1"/>
  <c r="F42" i="44"/>
  <c r="G42" i="44" s="1"/>
  <c r="F42" i="39"/>
  <c r="G42" i="39" s="1"/>
  <c r="F42" i="35"/>
  <c r="G42" i="35" s="1"/>
  <c r="F42" i="31"/>
  <c r="G42" i="31" s="1"/>
  <c r="F42" i="27"/>
  <c r="G42" i="27" s="1"/>
  <c r="F42" i="25"/>
  <c r="G42" i="25" s="1"/>
  <c r="P42" i="27"/>
  <c r="P42" i="23"/>
  <c r="P42" i="19"/>
  <c r="P42" i="15"/>
  <c r="P42" i="8"/>
  <c r="F42" i="43"/>
  <c r="G42" i="43" s="1"/>
  <c r="F42" i="40"/>
  <c r="G42" i="40" s="1"/>
  <c r="F42" i="36"/>
  <c r="G42" i="36" s="1"/>
  <c r="F42" i="32"/>
  <c r="G42" i="32" s="1"/>
  <c r="F42" i="23"/>
  <c r="G42" i="23" s="1"/>
  <c r="F42" i="19"/>
  <c r="G42" i="19" s="1"/>
  <c r="F42" i="15"/>
  <c r="G42" i="15" s="1"/>
  <c r="F42" i="8"/>
  <c r="G42" i="8" s="1"/>
  <c r="F42" i="22"/>
  <c r="G42" i="22" s="1"/>
  <c r="F42" i="18"/>
  <c r="G42" i="18" s="1"/>
  <c r="F42" i="14"/>
  <c r="G42" i="14" s="1"/>
  <c r="F42" i="30"/>
  <c r="G42" i="30" s="1"/>
  <c r="P42" i="30"/>
  <c r="P6" i="24"/>
  <c r="F6" i="28"/>
  <c r="G6" i="28" s="1"/>
  <c r="P6" i="36"/>
  <c r="F6" i="40"/>
  <c r="G6" i="40" s="1"/>
  <c r="P6" i="44"/>
  <c r="F6" i="49"/>
  <c r="G6" i="49" s="1"/>
  <c r="P6" i="12"/>
  <c r="F6" i="19"/>
  <c r="G6" i="19" s="1"/>
  <c r="F6" i="22"/>
  <c r="G6" i="22" s="1"/>
  <c r="F6" i="26"/>
  <c r="G6" i="26" s="1"/>
  <c r="F6" i="36"/>
  <c r="G6" i="36" s="1"/>
  <c r="F6" i="38"/>
  <c r="G6" i="38" s="1"/>
  <c r="P6" i="40"/>
  <c r="F6" i="43"/>
  <c r="F6" i="52"/>
  <c r="G6" i="52" s="1"/>
  <c r="P6" i="18"/>
  <c r="F6" i="27"/>
  <c r="G6" i="27" s="1"/>
  <c r="F6" i="34"/>
  <c r="G6" i="34" s="1"/>
  <c r="F6" i="23"/>
  <c r="G6" i="23" s="1"/>
  <c r="P6" i="31"/>
  <c r="P6" i="8"/>
  <c r="F6" i="17"/>
  <c r="G6" i="17" s="1"/>
  <c r="P6" i="19"/>
  <c r="P6" i="22"/>
  <c r="P6" i="29"/>
  <c r="F6" i="31"/>
  <c r="G6" i="31" s="1"/>
  <c r="P6" i="30"/>
  <c r="P6" i="42"/>
  <c r="P6" i="43"/>
  <c r="F6" i="51"/>
  <c r="G6" i="51" s="1"/>
  <c r="P6" i="51"/>
  <c r="P6" i="17"/>
  <c r="F6" i="24"/>
  <c r="G6" i="24" s="1"/>
  <c r="F6" i="25"/>
  <c r="G6" i="25" s="1"/>
  <c r="P6" i="32"/>
  <c r="F6" i="30"/>
  <c r="G6" i="30" s="1"/>
  <c r="F6" i="39"/>
  <c r="G6" i="39" s="1"/>
  <c r="F6" i="42"/>
  <c r="G6" i="42" s="1"/>
  <c r="F6" i="50"/>
  <c r="G6" i="50" s="1"/>
  <c r="P6" i="13"/>
  <c r="F6" i="14"/>
  <c r="G6" i="14" s="1"/>
  <c r="F6" i="37"/>
  <c r="G6" i="37" s="1"/>
  <c r="P6" i="39"/>
  <c r="P6" i="33"/>
  <c r="P6" i="35"/>
  <c r="F6" i="12"/>
  <c r="G6" i="12" s="1"/>
  <c r="F6" i="21"/>
  <c r="G6" i="21" s="1"/>
  <c r="P6" i="26"/>
  <c r="P6" i="38"/>
  <c r="P6" i="49"/>
  <c r="P6" i="20"/>
  <c r="F6" i="29"/>
  <c r="G6" i="29" s="1"/>
  <c r="F6" i="44"/>
  <c r="G6" i="44" s="1"/>
  <c r="P6" i="52"/>
  <c r="P6" i="16"/>
  <c r="P6" i="41"/>
  <c r="P6" i="15"/>
  <c r="F6" i="20"/>
  <c r="G6" i="20" s="1"/>
  <c r="P6" i="37"/>
  <c r="P6" i="21"/>
  <c r="F6" i="41"/>
  <c r="G6" i="41" s="1"/>
  <c r="P6" i="25"/>
  <c r="F6" i="18"/>
  <c r="G6" i="18" s="1"/>
  <c r="F6" i="15"/>
  <c r="G6" i="15" s="1"/>
  <c r="F6" i="33"/>
  <c r="G6" i="33" s="1"/>
  <c r="F6" i="48"/>
  <c r="G6" i="48" s="1"/>
  <c r="F6" i="13"/>
  <c r="G6" i="13" s="1"/>
  <c r="P6" i="14"/>
  <c r="P6" i="34"/>
  <c r="P6" i="48"/>
  <c r="F6" i="8"/>
  <c r="G6" i="8" s="1"/>
  <c r="P6" i="28"/>
  <c r="F6" i="32"/>
  <c r="P6" i="50"/>
  <c r="P6" i="27"/>
  <c r="F6" i="16"/>
  <c r="G6" i="16" s="1"/>
  <c r="F6" i="35"/>
  <c r="G6" i="35" s="1"/>
  <c r="P6" i="23"/>
  <c r="P20" i="49"/>
  <c r="F20" i="18"/>
  <c r="G20" i="18" s="1"/>
  <c r="P20" i="20"/>
  <c r="P20" i="29"/>
  <c r="F20" i="37"/>
  <c r="G20" i="37" s="1"/>
  <c r="F20" i="14"/>
  <c r="G20" i="14" s="1"/>
  <c r="P20" i="26"/>
  <c r="F20" i="35"/>
  <c r="G20" i="35" s="1"/>
  <c r="F20" i="41"/>
  <c r="G20" i="41" s="1"/>
  <c r="F20" i="13"/>
  <c r="G20" i="13" s="1"/>
  <c r="F20" i="17"/>
  <c r="G20" i="17" s="1"/>
  <c r="P20" i="16"/>
  <c r="P20" i="19"/>
  <c r="P20" i="22"/>
  <c r="F20" i="27"/>
  <c r="G20" i="27" s="1"/>
  <c r="F20" i="31"/>
  <c r="G20" i="31" s="1"/>
  <c r="P20" i="32"/>
  <c r="P20" i="35"/>
  <c r="F20" i="36"/>
  <c r="G20" i="36" s="1"/>
  <c r="P20" i="38"/>
  <c r="P20" i="41"/>
  <c r="F20" i="43"/>
  <c r="G20" i="43" s="1"/>
  <c r="P20" i="14"/>
  <c r="F20" i="16"/>
  <c r="G20" i="16" s="1"/>
  <c r="F20" i="19"/>
  <c r="G20" i="19" s="1"/>
  <c r="P20" i="21"/>
  <c r="F20" i="26"/>
  <c r="G20" i="26" s="1"/>
  <c r="F20" i="29"/>
  <c r="G20" i="29" s="1"/>
  <c r="F20" i="32"/>
  <c r="G20" i="32" s="1"/>
  <c r="P20" i="34"/>
  <c r="F20" i="24"/>
  <c r="G20" i="24" s="1"/>
  <c r="F20" i="38"/>
  <c r="G20" i="38" s="1"/>
  <c r="P20" i="40"/>
  <c r="F20" i="44"/>
  <c r="G20" i="44" s="1"/>
  <c r="F20" i="8"/>
  <c r="G20" i="8" s="1"/>
  <c r="F20" i="15"/>
  <c r="G20" i="15" s="1"/>
  <c r="F20" i="21"/>
  <c r="G20" i="21" s="1"/>
  <c r="P20" i="28"/>
  <c r="F20" i="34"/>
  <c r="G20" i="34" s="1"/>
  <c r="P20" i="37"/>
  <c r="P20" i="42"/>
  <c r="P20" i="12"/>
  <c r="F20" i="20"/>
  <c r="G20" i="20" s="1"/>
  <c r="P20" i="27"/>
  <c r="F20" i="33"/>
  <c r="G20" i="33" s="1"/>
  <c r="P20" i="36"/>
  <c r="F20" i="42"/>
  <c r="G20" i="42" s="1"/>
  <c r="P20" i="48"/>
  <c r="F20" i="52"/>
  <c r="G20" i="52" s="1"/>
  <c r="P20" i="51"/>
  <c r="P20" i="52"/>
  <c r="F20" i="51"/>
  <c r="G20" i="51" s="1"/>
  <c r="F20" i="28"/>
  <c r="G20" i="28" s="1"/>
  <c r="P20" i="39"/>
  <c r="F20" i="22"/>
  <c r="G20" i="22" s="1"/>
  <c r="P20" i="24"/>
  <c r="F20" i="12"/>
  <c r="G20" i="12" s="1"/>
  <c r="P20" i="18"/>
  <c r="P20" i="25"/>
  <c r="P20" i="30"/>
  <c r="P20" i="23"/>
  <c r="F20" i="40"/>
  <c r="G20" i="40" s="1"/>
  <c r="P20" i="13"/>
  <c r="P20" i="17"/>
  <c r="F20" i="25"/>
  <c r="G20" i="25" s="1"/>
  <c r="P20" i="31"/>
  <c r="F20" i="23"/>
  <c r="G20" i="23" s="1"/>
  <c r="F20" i="39"/>
  <c r="G20" i="39" s="1"/>
  <c r="P20" i="43"/>
  <c r="F20" i="50"/>
  <c r="G20" i="50" s="1"/>
  <c r="F20" i="48"/>
  <c r="G20" i="48" s="1"/>
  <c r="F20" i="49"/>
  <c r="G20" i="49" s="1"/>
  <c r="P20" i="50"/>
  <c r="P20" i="8"/>
  <c r="P20" i="33"/>
  <c r="P20" i="15"/>
  <c r="F20" i="30"/>
  <c r="G20" i="30" s="1"/>
  <c r="P20" i="44"/>
  <c r="E44" i="28"/>
  <c r="G38" i="49"/>
  <c r="G7" i="49"/>
  <c r="P26" i="49"/>
  <c r="F26" i="24"/>
  <c r="G26" i="24" s="1"/>
  <c r="P26" i="22"/>
  <c r="P26" i="34"/>
  <c r="F26" i="22"/>
  <c r="G26" i="22" s="1"/>
  <c r="F26" i="43"/>
  <c r="G26" i="43" s="1"/>
  <c r="F26" i="19"/>
  <c r="G26" i="19" s="1"/>
  <c r="N17" i="48"/>
  <c r="N17" i="22"/>
  <c r="N17" i="23"/>
  <c r="N17" i="31"/>
  <c r="N17" i="43"/>
  <c r="N17" i="39"/>
  <c r="N17" i="13"/>
  <c r="N17" i="37"/>
  <c r="N17" i="34"/>
  <c r="N17" i="16"/>
  <c r="N17" i="14"/>
  <c r="N17" i="25"/>
  <c r="N17" i="15"/>
  <c r="N17" i="26"/>
  <c r="N17" i="17"/>
  <c r="N17" i="33"/>
  <c r="N17" i="52"/>
  <c r="N17" i="35"/>
  <c r="N17" i="42"/>
  <c r="N17" i="21"/>
  <c r="N17" i="12"/>
  <c r="N17" i="50"/>
  <c r="N17" i="30"/>
  <c r="N17" i="32"/>
  <c r="N17" i="41"/>
  <c r="N17" i="8"/>
  <c r="N17" i="18"/>
  <c r="N17" i="27"/>
  <c r="N17" i="38"/>
  <c r="N17" i="36"/>
  <c r="N17" i="51"/>
  <c r="N17" i="24"/>
  <c r="N17" i="20"/>
  <c r="N17" i="49"/>
  <c r="N17" i="28"/>
  <c r="N17" i="19"/>
  <c r="N17" i="29"/>
  <c r="N17" i="40"/>
  <c r="N17" i="44"/>
  <c r="N33" i="51"/>
  <c r="N33" i="15"/>
  <c r="N33" i="21"/>
  <c r="N33" i="20"/>
  <c r="N33" i="36"/>
  <c r="N33" i="27"/>
  <c r="N33" i="38"/>
  <c r="N33" i="43"/>
  <c r="N33" i="33"/>
  <c r="N33" i="37"/>
  <c r="N33" i="17"/>
  <c r="N33" i="23"/>
  <c r="N33" i="31"/>
  <c r="N33" i="12"/>
  <c r="N33" i="41"/>
  <c r="N33" i="48"/>
  <c r="N33" i="29"/>
  <c r="N33" i="44"/>
  <c r="N33" i="13"/>
  <c r="N33" i="40"/>
  <c r="N33" i="14"/>
  <c r="N33" i="50"/>
  <c r="N33" i="22"/>
  <c r="N33" i="42"/>
  <c r="N33" i="39"/>
  <c r="N33" i="34"/>
  <c r="N33" i="19"/>
  <c r="N33" i="32"/>
  <c r="N33" i="26"/>
  <c r="N33" i="52"/>
  <c r="N33" i="16"/>
  <c r="N33" i="18"/>
  <c r="N33" i="30"/>
  <c r="N33" i="49"/>
  <c r="N33" i="8"/>
  <c r="N33" i="24"/>
  <c r="N33" i="28"/>
  <c r="N33" i="25"/>
  <c r="N33" i="35"/>
  <c r="P18" i="25"/>
  <c r="F18" i="39"/>
  <c r="G18" i="39" s="1"/>
  <c r="F18" i="34"/>
  <c r="G18" i="34" s="1"/>
  <c r="F18" i="16"/>
  <c r="G18" i="16" s="1"/>
  <c r="P18" i="48"/>
  <c r="P18" i="49"/>
  <c r="P18" i="15"/>
  <c r="F18" i="29"/>
  <c r="G18" i="29" s="1"/>
  <c r="F18" i="24"/>
  <c r="G18" i="24" s="1"/>
  <c r="P18" i="12"/>
  <c r="P18" i="41"/>
  <c r="P18" i="36"/>
  <c r="F18" i="23"/>
  <c r="G18" i="23" s="1"/>
  <c r="P18" i="52"/>
  <c r="F18" i="17"/>
  <c r="G18" i="17" s="1"/>
  <c r="F18" i="32"/>
  <c r="G18" i="32" s="1"/>
  <c r="F18" i="52"/>
  <c r="G18" i="52" s="1"/>
  <c r="P18" i="30"/>
  <c r="F18" i="18"/>
  <c r="G18" i="18" s="1"/>
  <c r="P18" i="14"/>
  <c r="P18" i="18"/>
  <c r="F18" i="22"/>
  <c r="G18" i="22" s="1"/>
  <c r="P18" i="20"/>
  <c r="F18" i="50"/>
  <c r="G18" i="50" s="1"/>
  <c r="P18" i="13"/>
  <c r="F18" i="44"/>
  <c r="G18" i="44" s="1"/>
  <c r="P18" i="21"/>
  <c r="F18" i="41"/>
  <c r="G18" i="41" s="1"/>
  <c r="P18" i="8"/>
  <c r="F18" i="28"/>
  <c r="G18" i="28" s="1"/>
  <c r="F18" i="15"/>
  <c r="G18" i="15" s="1"/>
  <c r="P18" i="22"/>
  <c r="F18" i="43"/>
  <c r="G18" i="43" s="1"/>
  <c r="F18" i="40"/>
  <c r="G18" i="40" s="1"/>
  <c r="F18" i="26"/>
  <c r="G18" i="26" s="1"/>
  <c r="P18" i="40"/>
  <c r="P18" i="43"/>
  <c r="F18" i="25"/>
  <c r="G18" i="25" s="1"/>
  <c r="F18" i="51"/>
  <c r="G18" i="51" s="1"/>
  <c r="P18" i="24"/>
  <c r="P18" i="31"/>
  <c r="P18" i="28"/>
  <c r="F18" i="12"/>
  <c r="G18" i="12" s="1"/>
  <c r="P18" i="16"/>
  <c r="F18" i="27"/>
  <c r="G18" i="27" s="1"/>
  <c r="F18" i="36"/>
  <c r="G18" i="36" s="1"/>
  <c r="F18" i="48"/>
  <c r="P18" i="39"/>
  <c r="F18" i="42"/>
  <c r="G18" i="42" s="1"/>
  <c r="F18" i="31"/>
  <c r="G18" i="31" s="1"/>
  <c r="P18" i="32"/>
  <c r="P18" i="42"/>
  <c r="P18" i="29"/>
  <c r="P18" i="33"/>
  <c r="P18" i="34"/>
  <c r="P18" i="44"/>
  <c r="P18" i="27"/>
  <c r="P18" i="35"/>
  <c r="P18" i="19"/>
  <c r="P18" i="37"/>
  <c r="F18" i="30"/>
  <c r="G18" i="30" s="1"/>
  <c r="P18" i="51"/>
  <c r="F18" i="21"/>
  <c r="G18" i="21" s="1"/>
  <c r="F18" i="20"/>
  <c r="G18" i="20" s="1"/>
  <c r="F18" i="8"/>
  <c r="G18" i="8" s="1"/>
  <c r="F18" i="19"/>
  <c r="G18" i="19" s="1"/>
  <c r="F18" i="49"/>
  <c r="G18" i="49" s="1"/>
  <c r="F18" i="13"/>
  <c r="G18" i="13" s="1"/>
  <c r="F18" i="14"/>
  <c r="G18" i="14" s="1"/>
  <c r="P18" i="26"/>
  <c r="F18" i="37"/>
  <c r="G18" i="37" s="1"/>
  <c r="P18" i="17"/>
  <c r="F18" i="33"/>
  <c r="G18" i="33" s="1"/>
  <c r="F18" i="35"/>
  <c r="G18" i="35" s="1"/>
  <c r="P18" i="50"/>
  <c r="P18" i="38"/>
  <c r="P18" i="23"/>
  <c r="F18" i="38"/>
  <c r="G18" i="38" s="1"/>
  <c r="G18" i="48"/>
  <c r="N9" i="37"/>
  <c r="N9" i="15"/>
  <c r="N9" i="24"/>
  <c r="N9" i="21"/>
  <c r="N9" i="44"/>
  <c r="N9" i="33"/>
  <c r="N9" i="29"/>
  <c r="N9" i="51"/>
  <c r="N9" i="28"/>
  <c r="N9" i="27"/>
  <c r="N9" i="18"/>
  <c r="N9" i="34"/>
  <c r="N9" i="49"/>
  <c r="N9" i="13"/>
  <c r="N9" i="23"/>
  <c r="N9" i="32"/>
  <c r="N9" i="39"/>
  <c r="N9" i="38"/>
  <c r="N9" i="36"/>
  <c r="N9" i="22"/>
  <c r="N9" i="31"/>
  <c r="N9" i="42"/>
  <c r="N9" i="50"/>
  <c r="N9" i="35"/>
  <c r="N9" i="30"/>
  <c r="N9" i="14"/>
  <c r="N9" i="8"/>
  <c r="N9" i="48"/>
  <c r="N9" i="20"/>
  <c r="N9" i="19"/>
  <c r="N9" i="52"/>
  <c r="N9" i="12"/>
  <c r="N9" i="16"/>
  <c r="N9" i="43"/>
  <c r="N9" i="26"/>
  <c r="N9" i="40"/>
  <c r="N25" i="52"/>
  <c r="N25" i="41"/>
  <c r="N25" i="39"/>
  <c r="N25" i="25"/>
  <c r="N25" i="31"/>
  <c r="N25" i="18"/>
  <c r="N25" i="8"/>
  <c r="N25" i="49"/>
  <c r="N25" i="29"/>
  <c r="N25" i="34"/>
  <c r="N25" i="22"/>
  <c r="N25" i="16"/>
  <c r="N25" i="51"/>
  <c r="N25" i="36"/>
  <c r="N25" i="38"/>
  <c r="N25" i="26"/>
  <c r="N25" i="30"/>
  <c r="N25" i="17"/>
  <c r="N25" i="43"/>
  <c r="N25" i="24"/>
  <c r="N25" i="14"/>
  <c r="N25" i="40"/>
  <c r="N25" i="28"/>
  <c r="N25" i="21"/>
  <c r="N25" i="50"/>
  <c r="N25" i="35"/>
  <c r="N25" i="37"/>
  <c r="N25" i="23"/>
  <c r="N25" i="19"/>
  <c r="N25" i="15"/>
  <c r="N25" i="44"/>
  <c r="N25" i="13"/>
  <c r="N25" i="27"/>
  <c r="N25" i="32"/>
  <c r="N25" i="20"/>
  <c r="N25" i="42"/>
  <c r="N25" i="48"/>
  <c r="N25" i="33"/>
  <c r="N25" i="12"/>
  <c r="N39" i="16"/>
  <c r="N39" i="22"/>
  <c r="N39" i="25"/>
  <c r="N39" i="28"/>
  <c r="N39" i="21"/>
  <c r="N39" i="29"/>
  <c r="N39" i="17"/>
  <c r="N39" i="31"/>
  <c r="N39" i="32"/>
  <c r="N39" i="19"/>
  <c r="N39" i="8"/>
  <c r="N39" i="20"/>
  <c r="N39" i="23"/>
  <c r="N39" i="27"/>
  <c r="N39" i="18"/>
  <c r="N39" i="24"/>
  <c r="N39" i="26"/>
  <c r="N39" i="30"/>
  <c r="N39" i="33"/>
  <c r="N39" i="34"/>
  <c r="N39" i="36"/>
  <c r="N39" i="41"/>
  <c r="N39" i="43"/>
  <c r="N39" i="15"/>
  <c r="N39" i="37"/>
  <c r="N39" i="40"/>
  <c r="N39" i="14"/>
  <c r="N39" i="35"/>
  <c r="N39" i="39"/>
  <c r="N39" i="44"/>
  <c r="N39" i="12"/>
  <c r="N39" i="13"/>
  <c r="N39" i="38"/>
  <c r="N39" i="42"/>
  <c r="N39" i="48"/>
  <c r="N39" i="52"/>
  <c r="F37" i="30"/>
  <c r="G37" i="30" s="1"/>
  <c r="P37" i="26"/>
  <c r="P37" i="23"/>
  <c r="F37" i="17"/>
  <c r="G37" i="17" s="1"/>
  <c r="F37" i="12"/>
  <c r="G37" i="12" s="1"/>
  <c r="P37" i="32"/>
  <c r="P37" i="22"/>
  <c r="F37" i="21"/>
  <c r="G37" i="21" s="1"/>
  <c r="P37" i="15"/>
  <c r="P37" i="12"/>
  <c r="P37" i="18"/>
  <c r="F37" i="27"/>
  <c r="G37" i="27" s="1"/>
  <c r="F37" i="31"/>
  <c r="G37" i="31" s="1"/>
  <c r="P37" i="34"/>
  <c r="F37" i="39"/>
  <c r="G37" i="39" s="1"/>
  <c r="F37" i="38"/>
  <c r="G37" i="38" s="1"/>
  <c r="P37" i="44"/>
  <c r="P37" i="50"/>
  <c r="F37" i="8"/>
  <c r="G37" i="8" s="1"/>
  <c r="F37" i="16"/>
  <c r="G37" i="16" s="1"/>
  <c r="P37" i="25"/>
  <c r="P37" i="36"/>
  <c r="F37" i="49"/>
  <c r="G37" i="49" s="1"/>
  <c r="P37" i="39"/>
  <c r="F37" i="14"/>
  <c r="G37" i="14" s="1"/>
  <c r="P37" i="20"/>
  <c r="P37" i="24"/>
  <c r="P37" i="27"/>
  <c r="P37" i="28"/>
  <c r="F37" i="35"/>
  <c r="G37" i="35" s="1"/>
  <c r="F37" i="32"/>
  <c r="G37" i="32" s="1"/>
  <c r="P37" i="41"/>
  <c r="F37" i="43"/>
  <c r="G37" i="43" s="1"/>
  <c r="P37" i="51"/>
  <c r="P37" i="13"/>
  <c r="F37" i="15"/>
  <c r="G37" i="15" s="1"/>
  <c r="F37" i="22"/>
  <c r="G37" i="22" s="1"/>
  <c r="F37" i="29"/>
  <c r="G37" i="29" s="1"/>
  <c r="P37" i="40"/>
  <c r="F37" i="44"/>
  <c r="G37" i="44" s="1"/>
  <c r="F37" i="50"/>
  <c r="G37" i="50" s="1"/>
  <c r="P37" i="35"/>
  <c r="P37" i="17"/>
  <c r="F37" i="23"/>
  <c r="G37" i="23" s="1"/>
  <c r="F37" i="20"/>
  <c r="G37" i="20" s="1"/>
  <c r="F37" i="25"/>
  <c r="G37" i="25" s="1"/>
  <c r="F37" i="28"/>
  <c r="G37" i="28" s="1"/>
  <c r="P37" i="31"/>
  <c r="F37" i="37"/>
  <c r="G37" i="37" s="1"/>
  <c r="P37" i="33"/>
  <c r="F37" i="42"/>
  <c r="G37" i="42" s="1"/>
  <c r="P37" i="49"/>
  <c r="F37" i="51"/>
  <c r="G37" i="51" s="1"/>
  <c r="P37" i="8"/>
  <c r="F37" i="19"/>
  <c r="G37" i="19" s="1"/>
  <c r="F37" i="24"/>
  <c r="G37" i="24" s="1"/>
  <c r="P37" i="30"/>
  <c r="F37" i="34"/>
  <c r="G37" i="34" s="1"/>
  <c r="F37" i="40"/>
  <c r="G37" i="40" s="1"/>
  <c r="F37" i="48"/>
  <c r="G37" i="48" s="1"/>
  <c r="F37" i="41"/>
  <c r="G37" i="41" s="1"/>
  <c r="P37" i="14"/>
  <c r="F37" i="18"/>
  <c r="G37" i="18" s="1"/>
  <c r="P37" i="19"/>
  <c r="F37" i="26"/>
  <c r="G37" i="26" s="1"/>
  <c r="P37" i="29"/>
  <c r="F37" i="33"/>
  <c r="G37" i="33" s="1"/>
  <c r="P37" i="38"/>
  <c r="F37" i="36"/>
  <c r="G37" i="36" s="1"/>
  <c r="P37" i="42"/>
  <c r="P37" i="48"/>
  <c r="F37" i="52"/>
  <c r="G37" i="52" s="1"/>
  <c r="F37" i="13"/>
  <c r="G37" i="13" s="1"/>
  <c r="P37" i="16"/>
  <c r="P37" i="21"/>
  <c r="P37" i="37"/>
  <c r="P37" i="52"/>
  <c r="P37" i="43"/>
  <c r="AI33" i="4"/>
  <c r="G33" i="4" s="1"/>
  <c r="AI47" i="4"/>
  <c r="G47" i="4" s="1"/>
  <c r="AH15" i="4"/>
  <c r="F15" i="4" s="1"/>
  <c r="T41" i="30"/>
  <c r="T41" i="42"/>
  <c r="T41" i="43"/>
  <c r="T41" i="19"/>
  <c r="T41" i="32"/>
  <c r="T41" i="29"/>
  <c r="T41" i="16"/>
  <c r="T41" i="38"/>
  <c r="T41" i="27"/>
  <c r="T41" i="37"/>
  <c r="T41" i="49"/>
  <c r="T41" i="35"/>
  <c r="T41" i="52"/>
  <c r="T41" i="48"/>
  <c r="T41" i="14"/>
  <c r="T41" i="17"/>
  <c r="T41" i="22"/>
  <c r="T41" i="26"/>
  <c r="T41" i="21"/>
  <c r="T41" i="15"/>
  <c r="T41" i="20"/>
  <c r="T41" i="31"/>
  <c r="T41" i="25"/>
  <c r="T41" i="13"/>
  <c r="T41" i="34"/>
  <c r="T41" i="23"/>
  <c r="T41" i="36"/>
  <c r="T41" i="33"/>
  <c r="T41" i="40"/>
  <c r="T41" i="24"/>
  <c r="T41" i="41"/>
  <c r="T41" i="51"/>
  <c r="T41" i="12"/>
  <c r="T41" i="39"/>
  <c r="T41" i="18"/>
  <c r="T41" i="8"/>
  <c r="T41" i="50"/>
  <c r="T41" i="28"/>
  <c r="T41" i="44"/>
  <c r="N27" i="22"/>
  <c r="N27" i="17"/>
  <c r="N27" i="35"/>
  <c r="N27" i="25"/>
  <c r="N27" i="28"/>
  <c r="N27" i="42"/>
  <c r="N27" i="37"/>
  <c r="N27" i="41"/>
  <c r="N27" i="43"/>
  <c r="N27" i="51"/>
  <c r="N27" i="50"/>
  <c r="N27" i="14"/>
  <c r="N27" i="26"/>
  <c r="N27" i="33"/>
  <c r="N27" i="39"/>
  <c r="N27" i="8"/>
  <c r="N27" i="15"/>
  <c r="N27" i="30"/>
  <c r="N27" i="31"/>
  <c r="N27" i="16"/>
  <c r="N27" i="21"/>
  <c r="N27" i="19"/>
  <c r="N27" i="34"/>
  <c r="N27" i="40"/>
  <c r="N27" i="49"/>
  <c r="N27" i="48"/>
  <c r="N27" i="52"/>
  <c r="N27" i="23"/>
  <c r="N27" i="18"/>
  <c r="N27" i="36"/>
  <c r="N27" i="38"/>
  <c r="N27" i="20"/>
  <c r="N27" i="29"/>
  <c r="N27" i="44"/>
  <c r="N27" i="12"/>
  <c r="N27" i="32"/>
  <c r="N27" i="13"/>
  <c r="N27" i="27"/>
  <c r="N27" i="24"/>
  <c r="F9" i="14"/>
  <c r="G9" i="14" s="1"/>
  <c r="P9" i="20"/>
  <c r="F9" i="12"/>
  <c r="G9" i="12" s="1"/>
  <c r="F9" i="17"/>
  <c r="G9" i="17" s="1"/>
  <c r="F9" i="25"/>
  <c r="G9" i="25" s="1"/>
  <c r="F9" i="32"/>
  <c r="G9" i="32" s="1"/>
  <c r="P9" i="36"/>
  <c r="P9" i="44"/>
  <c r="P9" i="49"/>
  <c r="P9" i="26"/>
  <c r="P9" i="48"/>
  <c r="F9" i="52"/>
  <c r="G9" i="52" s="1"/>
  <c r="F9" i="15"/>
  <c r="P9" i="23"/>
  <c r="F9" i="31"/>
  <c r="G9" i="31" s="1"/>
  <c r="P9" i="31"/>
  <c r="F9" i="38"/>
  <c r="G9" i="38" s="1"/>
  <c r="P9" i="15"/>
  <c r="F9" i="20"/>
  <c r="G9" i="20" s="1"/>
  <c r="P9" i="28"/>
  <c r="P9" i="39"/>
  <c r="F9" i="33"/>
  <c r="G9" i="33" s="1"/>
  <c r="F9" i="40"/>
  <c r="G9" i="40" s="1"/>
  <c r="P9" i="50"/>
  <c r="P9" i="8"/>
  <c r="P9" i="17"/>
  <c r="P9" i="25"/>
  <c r="F9" i="27"/>
  <c r="G9" i="27" s="1"/>
  <c r="F9" i="41"/>
  <c r="G9" i="41" s="1"/>
  <c r="F9" i="34"/>
  <c r="G9" i="34" s="1"/>
  <c r="F9" i="42"/>
  <c r="G9" i="42" s="1"/>
  <c r="F9" i="13"/>
  <c r="G9" i="13" s="1"/>
  <c r="P9" i="14"/>
  <c r="F9" i="23"/>
  <c r="G9" i="23" s="1"/>
  <c r="P9" i="37"/>
  <c r="F9" i="48"/>
  <c r="G9" i="48" s="1"/>
  <c r="F9" i="51"/>
  <c r="G9" i="51" s="1"/>
  <c r="F9" i="39"/>
  <c r="G9" i="39" s="1"/>
  <c r="F9" i="36"/>
  <c r="G9" i="36" s="1"/>
  <c r="P9" i="41"/>
  <c r="F9" i="50"/>
  <c r="G9" i="50" s="1"/>
  <c r="F9" i="8"/>
  <c r="G9" i="8" s="1"/>
  <c r="P9" i="18"/>
  <c r="P9" i="22"/>
  <c r="F9" i="37"/>
  <c r="G9" i="37" s="1"/>
  <c r="F9" i="44"/>
  <c r="F9" i="19"/>
  <c r="G9" i="19" s="1"/>
  <c r="F9" i="28"/>
  <c r="G9" i="28" s="1"/>
  <c r="F9" i="35"/>
  <c r="G9" i="35" s="1"/>
  <c r="P9" i="42"/>
  <c r="P9" i="29"/>
  <c r="P9" i="32"/>
  <c r="P9" i="43"/>
  <c r="P9" i="52"/>
  <c r="P9" i="12"/>
  <c r="F9" i="22"/>
  <c r="G9" i="22" s="1"/>
  <c r="P9" i="27"/>
  <c r="P9" i="34"/>
  <c r="P9" i="30"/>
  <c r="P9" i="38"/>
  <c r="F9" i="18"/>
  <c r="G9" i="18" s="1"/>
  <c r="P9" i="24"/>
  <c r="P9" i="35"/>
  <c r="P9" i="16"/>
  <c r="F9" i="43"/>
  <c r="G9" i="43" s="1"/>
  <c r="P9" i="13"/>
  <c r="P9" i="21"/>
  <c r="P9" i="51"/>
  <c r="F9" i="24"/>
  <c r="G9" i="24" s="1"/>
  <c r="F9" i="30"/>
  <c r="G9" i="30" s="1"/>
  <c r="P9" i="40"/>
  <c r="F9" i="49"/>
  <c r="G9" i="49" s="1"/>
  <c r="P9" i="19"/>
  <c r="F9" i="16"/>
  <c r="G9" i="16" s="1"/>
  <c r="F9" i="21"/>
  <c r="G9" i="21" s="1"/>
  <c r="F9" i="26"/>
  <c r="G9" i="26" s="1"/>
  <c r="F9" i="29"/>
  <c r="G9" i="29" s="1"/>
  <c r="P9" i="33"/>
  <c r="F26" i="21"/>
  <c r="G26" i="21" s="1"/>
  <c r="F26" i="37"/>
  <c r="G26" i="37" s="1"/>
  <c r="P26" i="23"/>
  <c r="F26" i="40"/>
  <c r="G26" i="40" s="1"/>
  <c r="P26" i="40"/>
  <c r="F26" i="17"/>
  <c r="G26" i="17" s="1"/>
  <c r="F26" i="52"/>
  <c r="G26" i="52" s="1"/>
  <c r="P26" i="15"/>
  <c r="P26" i="27"/>
  <c r="P26" i="8"/>
  <c r="P26" i="26"/>
  <c r="F26" i="23"/>
  <c r="G26" i="23" s="1"/>
  <c r="F26" i="48"/>
  <c r="G26" i="48" s="1"/>
  <c r="F26" i="30"/>
  <c r="G26" i="30" s="1"/>
  <c r="F26" i="20"/>
  <c r="G26" i="20" s="1"/>
  <c r="P26" i="29"/>
  <c r="P26" i="13"/>
  <c r="P26" i="28"/>
  <c r="P26" i="50"/>
  <c r="P26" i="24"/>
  <c r="P26" i="35"/>
  <c r="P26" i="20"/>
  <c r="F26" i="36"/>
  <c r="G26" i="36" s="1"/>
  <c r="P26" i="41"/>
  <c r="P26" i="16"/>
  <c r="F26" i="44"/>
  <c r="G26" i="44" s="1"/>
  <c r="P26" i="21"/>
  <c r="F26" i="26"/>
  <c r="G26" i="26" s="1"/>
  <c r="P26" i="36"/>
  <c r="P26" i="12"/>
  <c r="P26" i="37"/>
  <c r="F26" i="8"/>
  <c r="G26" i="8" s="1"/>
  <c r="P26" i="17"/>
  <c r="F26" i="29"/>
  <c r="G26" i="29" s="1"/>
  <c r="F26" i="41"/>
  <c r="G26" i="41" s="1"/>
  <c r="F26" i="13"/>
  <c r="G26" i="13" s="1"/>
  <c r="P26" i="31"/>
  <c r="F26" i="31"/>
  <c r="G26" i="31" s="1"/>
  <c r="P26" i="51"/>
  <c r="F26" i="27"/>
  <c r="G26" i="27" s="1"/>
  <c r="F26" i="49"/>
  <c r="G26" i="49" s="1"/>
  <c r="F26" i="15"/>
  <c r="G26" i="15" s="1"/>
  <c r="F26" i="34"/>
  <c r="G26" i="34" s="1"/>
  <c r="F26" i="42"/>
  <c r="G26" i="42" s="1"/>
  <c r="F26" i="35"/>
  <c r="G26" i="35" s="1"/>
  <c r="P26" i="19"/>
  <c r="P26" i="42"/>
  <c r="P26" i="33"/>
  <c r="P26" i="32"/>
  <c r="F26" i="18"/>
  <c r="G26" i="18" s="1"/>
  <c r="F26" i="50"/>
  <c r="G26" i="50" s="1"/>
  <c r="F26" i="25"/>
  <c r="G26" i="25" s="1"/>
  <c r="F26" i="33"/>
  <c r="G26" i="33" s="1"/>
  <c r="F26" i="28"/>
  <c r="G26" i="28" s="1"/>
  <c r="F26" i="14"/>
  <c r="G26" i="14" s="1"/>
  <c r="F26" i="38"/>
  <c r="G26" i="38" s="1"/>
  <c r="P26" i="52"/>
  <c r="P26" i="43"/>
  <c r="F26" i="12"/>
  <c r="G26" i="12" s="1"/>
  <c r="P26" i="14"/>
  <c r="P26" i="38"/>
  <c r="P26" i="25"/>
  <c r="N11" i="49"/>
  <c r="N11" i="48"/>
  <c r="N11" i="52"/>
  <c r="N11" i="15"/>
  <c r="N11" i="18"/>
  <c r="N11" i="22"/>
  <c r="N11" i="31"/>
  <c r="N11" i="30"/>
  <c r="N11" i="16"/>
  <c r="N11" i="27"/>
  <c r="N11" i="37"/>
  <c r="N11" i="43"/>
  <c r="N11" i="42"/>
  <c r="N11" i="25"/>
  <c r="N11" i="35"/>
  <c r="N11" i="41"/>
  <c r="N11" i="32"/>
  <c r="N11" i="38"/>
  <c r="N11" i="44"/>
  <c r="N11" i="12"/>
  <c r="N11" i="17"/>
  <c r="N11" i="21"/>
  <c r="N11" i="24"/>
  <c r="N11" i="26"/>
  <c r="N11" i="28"/>
  <c r="N11" i="14"/>
  <c r="N11" i="20"/>
  <c r="N11" i="34"/>
  <c r="N11" i="40"/>
  <c r="N11" i="19"/>
  <c r="N11" i="23"/>
  <c r="N11" i="29"/>
  <c r="N11" i="36"/>
  <c r="N11" i="13"/>
  <c r="N11" i="33"/>
  <c r="N11" i="39"/>
  <c r="N11" i="8"/>
  <c r="N11" i="51"/>
  <c r="N11" i="50"/>
  <c r="N15" i="48"/>
  <c r="N15" i="52"/>
  <c r="N15" i="49"/>
  <c r="N15" i="16"/>
  <c r="N15" i="18"/>
  <c r="N15" i="22"/>
  <c r="N15" i="19"/>
  <c r="N15" i="28"/>
  <c r="N15" i="33"/>
  <c r="N15" i="37"/>
  <c r="N15" i="20"/>
  <c r="N15" i="27"/>
  <c r="N15" i="42"/>
  <c r="N15" i="35"/>
  <c r="N15" i="29"/>
  <c r="N15" i="34"/>
  <c r="N15" i="15"/>
  <c r="N15" i="17"/>
  <c r="N15" i="21"/>
  <c r="N15" i="24"/>
  <c r="N15" i="25"/>
  <c r="N15" i="23"/>
  <c r="N15" i="32"/>
  <c r="N15" i="36"/>
  <c r="N15" i="44"/>
  <c r="N15" i="26"/>
  <c r="N15" i="30"/>
  <c r="N15" i="14"/>
  <c r="N15" i="31"/>
  <c r="N15" i="41"/>
  <c r="N15" i="8"/>
  <c r="N15" i="12"/>
  <c r="N15" i="39"/>
  <c r="N15" i="38"/>
  <c r="N15" i="43"/>
  <c r="N15" i="13"/>
  <c r="N15" i="40"/>
  <c r="N15" i="51"/>
  <c r="N15" i="50"/>
  <c r="N21" i="50"/>
  <c r="N21" i="18"/>
  <c r="N21" i="27"/>
  <c r="N21" i="17"/>
  <c r="N21" i="31"/>
  <c r="N21" i="37"/>
  <c r="N21" i="24"/>
  <c r="N21" i="39"/>
  <c r="N21" i="23"/>
  <c r="N21" i="32"/>
  <c r="N21" i="35"/>
  <c r="N21" i="34"/>
  <c r="N21" i="41"/>
  <c r="N21" i="42"/>
  <c r="N21" i="44"/>
  <c r="N21" i="20"/>
  <c r="N21" i="16"/>
  <c r="N21" i="8"/>
  <c r="N21" i="40"/>
  <c r="N21" i="12"/>
  <c r="N21" i="13"/>
  <c r="N21" i="49"/>
  <c r="N21" i="48"/>
  <c r="N21" i="22"/>
  <c r="N21" i="19"/>
  <c r="N21" i="15"/>
  <c r="N21" i="25"/>
  <c r="N21" i="29"/>
  <c r="N21" i="21"/>
  <c r="N21" i="43"/>
  <c r="N21" i="51"/>
  <c r="N21" i="52"/>
  <c r="N21" i="14"/>
  <c r="N21" i="28"/>
  <c r="N21" i="33"/>
  <c r="N21" i="26"/>
  <c r="N21" i="30"/>
  <c r="N21" i="36"/>
  <c r="N21" i="38"/>
  <c r="N29" i="33"/>
  <c r="N29" i="17"/>
  <c r="N29" i="35"/>
  <c r="N29" i="50"/>
  <c r="N29" i="41"/>
  <c r="N29" i="13"/>
  <c r="N29" i="26"/>
  <c r="N29" i="31"/>
  <c r="N29" i="16"/>
  <c r="N29" i="15"/>
  <c r="N29" i="51"/>
  <c r="N29" i="20"/>
  <c r="N29" i="36"/>
  <c r="N29" i="25"/>
  <c r="N29" i="12"/>
  <c r="N29" i="8"/>
  <c r="N29" i="49"/>
  <c r="N29" i="22"/>
  <c r="N29" i="37"/>
  <c r="N29" i="39"/>
  <c r="N29" i="34"/>
  <c r="N29" i="40"/>
  <c r="N29" i="14"/>
  <c r="N29" i="24"/>
  <c r="N29" i="19"/>
  <c r="N29" i="38"/>
  <c r="N29" i="52"/>
  <c r="N29" i="28"/>
  <c r="N29" i="30"/>
  <c r="N29" i="21"/>
  <c r="N29" i="42"/>
  <c r="N29" i="48"/>
  <c r="N29" i="32"/>
  <c r="N29" i="23"/>
  <c r="N29" i="44"/>
  <c r="N29" i="43"/>
  <c r="N29" i="27"/>
  <c r="N29" i="29"/>
  <c r="N29" i="18"/>
  <c r="N37" i="52"/>
  <c r="N37" i="12"/>
  <c r="N37" i="22"/>
  <c r="N37" i="26"/>
  <c r="N37" i="31"/>
  <c r="N37" i="35"/>
  <c r="N37" i="40"/>
  <c r="N37" i="23"/>
  <c r="N37" i="39"/>
  <c r="N37" i="15"/>
  <c r="N37" i="19"/>
  <c r="N37" i="20"/>
  <c r="N37" i="28"/>
  <c r="N37" i="37"/>
  <c r="N37" i="14"/>
  <c r="N37" i="33"/>
  <c r="N37" i="42"/>
  <c r="N37" i="48"/>
  <c r="N37" i="8"/>
  <c r="N37" i="25"/>
  <c r="N37" i="36"/>
  <c r="N37" i="24"/>
  <c r="N37" i="13"/>
  <c r="N37" i="18"/>
  <c r="N37" i="27"/>
  <c r="N37" i="30"/>
  <c r="N37" i="16"/>
  <c r="N37" i="44"/>
  <c r="N37" i="51"/>
  <c r="N37" i="49"/>
  <c r="N37" i="21"/>
  <c r="N37" i="29"/>
  <c r="N37" i="43"/>
  <c r="N37" i="41"/>
  <c r="N37" i="50"/>
  <c r="N37" i="17"/>
  <c r="N37" i="32"/>
  <c r="N37" i="38"/>
  <c r="N37" i="34"/>
  <c r="AH34" i="4"/>
  <c r="F34" i="4" s="1"/>
  <c r="G9" i="15"/>
  <c r="AH43" i="4"/>
  <c r="F43" i="4" s="1"/>
  <c r="AH47" i="4"/>
  <c r="F47" i="4" s="1"/>
  <c r="N5" i="37"/>
  <c r="N5" i="27"/>
  <c r="N5" i="19"/>
  <c r="N5" i="15"/>
  <c r="N5" i="48"/>
  <c r="N5" i="22"/>
  <c r="N5" i="41"/>
  <c r="N5" i="16"/>
  <c r="N5" i="30"/>
  <c r="N5" i="50"/>
  <c r="N5" i="25"/>
  <c r="N5" i="40"/>
  <c r="N5" i="21"/>
  <c r="N5" i="39"/>
  <c r="N5" i="20"/>
  <c r="N5" i="17"/>
  <c r="N5" i="52"/>
  <c r="N5" i="28"/>
  <c r="N5" i="24"/>
  <c r="N5" i="29"/>
  <c r="N5" i="14"/>
  <c r="N5" i="42"/>
  <c r="N5" i="12"/>
  <c r="N5" i="32"/>
  <c r="N5" i="49"/>
  <c r="N5" i="23"/>
  <c r="N5" i="38"/>
  <c r="N5" i="18"/>
  <c r="N5" i="33"/>
  <c r="N5" i="13"/>
  <c r="N5" i="31"/>
  <c r="N5" i="43"/>
  <c r="N5" i="36"/>
  <c r="N5" i="35"/>
  <c r="N5" i="8"/>
  <c r="N5" i="44"/>
  <c r="N5" i="34"/>
  <c r="N5" i="26"/>
  <c r="N5" i="51"/>
  <c r="P21" i="8"/>
  <c r="P21" i="22"/>
  <c r="F21" i="16"/>
  <c r="G21" i="16" s="1"/>
  <c r="F21" i="21"/>
  <c r="G21" i="21" s="1"/>
  <c r="F21" i="30"/>
  <c r="G21" i="30" s="1"/>
  <c r="F21" i="25"/>
  <c r="G21" i="25" s="1"/>
  <c r="F21" i="32"/>
  <c r="G21" i="32" s="1"/>
  <c r="F21" i="41"/>
  <c r="G21" i="41" s="1"/>
  <c r="F21" i="44"/>
  <c r="G21" i="44" s="1"/>
  <c r="F21" i="19"/>
  <c r="G21" i="19" s="1"/>
  <c r="F21" i="17"/>
  <c r="G21" i="17" s="1"/>
  <c r="P21" i="21"/>
  <c r="P21" i="38"/>
  <c r="F21" i="8"/>
  <c r="G21" i="8" s="1"/>
  <c r="F21" i="14"/>
  <c r="G21" i="14" s="1"/>
  <c r="P21" i="12"/>
  <c r="P21" i="18"/>
  <c r="P21" i="27"/>
  <c r="P21" i="35"/>
  <c r="P21" i="28"/>
  <c r="P21" i="36"/>
  <c r="P21" i="40"/>
  <c r="F21" i="12"/>
  <c r="G21" i="12" s="1"/>
  <c r="F21" i="23"/>
  <c r="G21" i="23" s="1"/>
  <c r="F21" i="20"/>
  <c r="G21" i="20" s="1"/>
  <c r="F21" i="35"/>
  <c r="G21" i="35" s="1"/>
  <c r="P21" i="26"/>
  <c r="F21" i="33"/>
  <c r="G21" i="33" s="1"/>
  <c r="P21" i="41"/>
  <c r="P21" i="15"/>
  <c r="F21" i="24"/>
  <c r="G21" i="24" s="1"/>
  <c r="P21" i="30"/>
  <c r="P21" i="29"/>
  <c r="F21" i="39"/>
  <c r="G21" i="39" s="1"/>
  <c r="P21" i="44"/>
  <c r="F21" i="37"/>
  <c r="G21" i="37" s="1"/>
  <c r="P21" i="19"/>
  <c r="P21" i="17"/>
  <c r="F21" i="31"/>
  <c r="G21" i="31" s="1"/>
  <c r="F21" i="28"/>
  <c r="G21" i="28" s="1"/>
  <c r="P21" i="33"/>
  <c r="F21" i="42"/>
  <c r="G21" i="42" s="1"/>
  <c r="P21" i="14"/>
  <c r="P21" i="16"/>
  <c r="F21" i="27"/>
  <c r="G21" i="27" s="1"/>
  <c r="F21" i="38"/>
  <c r="G21" i="38" s="1"/>
  <c r="F21" i="26"/>
  <c r="G21" i="26" s="1"/>
  <c r="P21" i="32"/>
  <c r="F21" i="40"/>
  <c r="G21" i="40" s="1"/>
  <c r="F21" i="43"/>
  <c r="G21" i="43" s="1"/>
  <c r="F21" i="22"/>
  <c r="G21" i="22" s="1"/>
  <c r="F21" i="15"/>
  <c r="G21" i="15" s="1"/>
  <c r="P21" i="31"/>
  <c r="P21" i="25"/>
  <c r="P21" i="39"/>
  <c r="P21" i="43"/>
  <c r="P21" i="23"/>
  <c r="P21" i="20"/>
  <c r="F21" i="34"/>
  <c r="G21" i="34" s="1"/>
  <c r="P21" i="37"/>
  <c r="F21" i="18"/>
  <c r="G21" i="18" s="1"/>
  <c r="P21" i="24"/>
  <c r="P21" i="34"/>
  <c r="F21" i="29"/>
  <c r="G21" i="29" s="1"/>
  <c r="F21" i="36"/>
  <c r="G21" i="36" s="1"/>
  <c r="P21" i="42"/>
  <c r="F21" i="49"/>
  <c r="G21" i="49" s="1"/>
  <c r="P21" i="51"/>
  <c r="F21" i="13"/>
  <c r="G21" i="13" s="1"/>
  <c r="P21" i="50"/>
  <c r="P21" i="52"/>
  <c r="P21" i="13"/>
  <c r="F21" i="48"/>
  <c r="G21" i="48" s="1"/>
  <c r="P21" i="49"/>
  <c r="F21" i="51"/>
  <c r="G21" i="51" s="1"/>
  <c r="P21" i="48"/>
  <c r="F21" i="50"/>
  <c r="G21" i="50" s="1"/>
  <c r="F21" i="52"/>
  <c r="G21" i="52" s="1"/>
  <c r="N13" i="19"/>
  <c r="N13" i="21"/>
  <c r="N13" i="27"/>
  <c r="N13" i="34"/>
  <c r="N13" i="8"/>
  <c r="N13" i="36"/>
  <c r="N13" i="13"/>
  <c r="N13" i="33"/>
  <c r="N13" i="14"/>
  <c r="N13" i="24"/>
  <c r="N13" i="25"/>
  <c r="N13" i="29"/>
  <c r="N13" i="41"/>
  <c r="N13" i="20"/>
  <c r="N13" i="40"/>
  <c r="N13" i="44"/>
  <c r="N13" i="48"/>
  <c r="N13" i="52"/>
  <c r="N13" i="31"/>
  <c r="N13" i="50"/>
  <c r="N13" i="49"/>
  <c r="N13" i="15"/>
  <c r="N13" i="32"/>
  <c r="N13" i="35"/>
  <c r="N13" i="30"/>
  <c r="N13" i="22"/>
  <c r="N13" i="28"/>
  <c r="N13" i="16"/>
  <c r="N13" i="18"/>
  <c r="N13" i="51"/>
  <c r="N13" i="17"/>
  <c r="N13" i="26"/>
  <c r="N13" i="43"/>
  <c r="N13" i="42"/>
  <c r="N13" i="12"/>
  <c r="N13" i="23"/>
  <c r="N13" i="39"/>
  <c r="N13" i="37"/>
  <c r="N13" i="38"/>
  <c r="N19" i="48"/>
  <c r="N19" i="51"/>
  <c r="N19" i="50"/>
  <c r="N19" i="14"/>
  <c r="N19" i="17"/>
  <c r="N19" i="21"/>
  <c r="N19" i="24"/>
  <c r="N19" i="31"/>
  <c r="N19" i="34"/>
  <c r="N19" i="38"/>
  <c r="N19" i="42"/>
  <c r="N19" i="26"/>
  <c r="N19" i="33"/>
  <c r="N19" i="44"/>
  <c r="N19" i="25"/>
  <c r="N19" i="41"/>
  <c r="N19" i="49"/>
  <c r="N19" i="30"/>
  <c r="N19" i="13"/>
  <c r="N19" i="32"/>
  <c r="N19" i="12"/>
  <c r="N19" i="15"/>
  <c r="N19" i="18"/>
  <c r="N19" i="22"/>
  <c r="N19" i="16"/>
  <c r="N19" i="19"/>
  <c r="N19" i="35"/>
  <c r="N19" i="40"/>
  <c r="N19" i="20"/>
  <c r="N19" i="27"/>
  <c r="N19" i="37"/>
  <c r="N19" i="43"/>
  <c r="N19" i="29"/>
  <c r="N19" i="8"/>
  <c r="N19" i="52"/>
  <c r="N19" i="23"/>
  <c r="N19" i="36"/>
  <c r="N19" i="39"/>
  <c r="N19" i="28"/>
  <c r="N23" i="16"/>
  <c r="N23" i="44"/>
  <c r="N23" i="25"/>
  <c r="N23" i="26"/>
  <c r="N23" i="22"/>
  <c r="N23" i="34"/>
  <c r="N23" i="13"/>
  <c r="N23" i="49"/>
  <c r="N23" i="20"/>
  <c r="N23" i="43"/>
  <c r="N23" i="27"/>
  <c r="N23" i="12"/>
  <c r="N23" i="51"/>
  <c r="N23" i="32"/>
  <c r="N23" i="37"/>
  <c r="N23" i="19"/>
  <c r="N23" i="39"/>
  <c r="N23" i="40"/>
  <c r="N23" i="17"/>
  <c r="N23" i="38"/>
  <c r="N23" i="52"/>
  <c r="N23" i="35"/>
  <c r="N23" i="8"/>
  <c r="N23" i="23"/>
  <c r="N23" i="33"/>
  <c r="N23" i="42"/>
  <c r="N23" i="24"/>
  <c r="N23" i="14"/>
  <c r="N23" i="15"/>
  <c r="N23" i="31"/>
  <c r="N23" i="29"/>
  <c r="N23" i="36"/>
  <c r="N23" i="41"/>
  <c r="N23" i="48"/>
  <c r="N23" i="18"/>
  <c r="N23" i="30"/>
  <c r="N23" i="28"/>
  <c r="N23" i="21"/>
  <c r="N23" i="50"/>
  <c r="N31" i="50"/>
  <c r="N31" i="14"/>
  <c r="N31" i="21"/>
  <c r="N31" i="25"/>
  <c r="N31" i="29"/>
  <c r="N31" i="42"/>
  <c r="N31" i="16"/>
  <c r="N31" i="30"/>
  <c r="N31" i="37"/>
  <c r="N31" i="8"/>
  <c r="N31" i="51"/>
  <c r="N31" i="15"/>
  <c r="N31" i="22"/>
  <c r="N31" i="26"/>
  <c r="N31" i="35"/>
  <c r="N31" i="44"/>
  <c r="N31" i="19"/>
  <c r="N31" i="32"/>
  <c r="N31" i="38"/>
  <c r="N31" i="48"/>
  <c r="N31" i="52"/>
  <c r="N31" i="17"/>
  <c r="N31" i="23"/>
  <c r="N31" i="27"/>
  <c r="N31" i="36"/>
  <c r="N31" i="43"/>
  <c r="N31" i="20"/>
  <c r="N31" i="33"/>
  <c r="N31" i="39"/>
  <c r="N31" i="49"/>
  <c r="N31" i="12"/>
  <c r="N31" i="18"/>
  <c r="N31" i="24"/>
  <c r="N31" i="28"/>
  <c r="N31" i="41"/>
  <c r="N31" i="13"/>
  <c r="N31" i="31"/>
  <c r="N31" i="34"/>
  <c r="N31" i="40"/>
  <c r="T30" i="23"/>
  <c r="T30" i="33"/>
  <c r="T30" i="26"/>
  <c r="T30" i="41"/>
  <c r="T30" i="17"/>
  <c r="T30" i="36"/>
  <c r="T30" i="22"/>
  <c r="T30" i="31"/>
  <c r="T30" i="14"/>
  <c r="T30" i="21"/>
  <c r="T30" i="32"/>
  <c r="T30" i="51"/>
  <c r="T30" i="29"/>
  <c r="T30" i="8"/>
  <c r="T30" i="42"/>
  <c r="T30" i="35"/>
  <c r="T30" i="25"/>
  <c r="T30" i="15"/>
  <c r="T30" i="37"/>
  <c r="T30" i="24"/>
  <c r="T30" i="52"/>
  <c r="T30" i="27"/>
  <c r="T30" i="13"/>
  <c r="T30" i="49"/>
  <c r="T30" i="16"/>
  <c r="T30" i="48"/>
  <c r="T30" i="30"/>
  <c r="T30" i="18"/>
  <c r="T30" i="20"/>
  <c r="T30" i="28"/>
  <c r="T30" i="50"/>
  <c r="T30" i="19"/>
  <c r="T30" i="12"/>
  <c r="T30" i="43"/>
  <c r="T30" i="44"/>
  <c r="T30" i="40"/>
  <c r="T30" i="34"/>
  <c r="T30" i="38"/>
  <c r="T30" i="39"/>
  <c r="T15" i="16"/>
  <c r="T15" i="30"/>
  <c r="T15" i="23"/>
  <c r="T15" i="21"/>
  <c r="T15" i="15"/>
  <c r="T15" i="36"/>
  <c r="T15" i="32"/>
  <c r="T15" i="40"/>
  <c r="T15" i="34"/>
  <c r="T15" i="48"/>
  <c r="T15" i="18"/>
  <c r="T15" i="13"/>
  <c r="T15" i="43"/>
  <c r="T15" i="24"/>
  <c r="T15" i="41"/>
  <c r="T15" i="28"/>
  <c r="T15" i="52"/>
  <c r="T15" i="42"/>
  <c r="T15" i="31"/>
  <c r="T15" i="51"/>
  <c r="T15" i="33"/>
  <c r="T15" i="50"/>
  <c r="T15" i="19"/>
  <c r="T15" i="29"/>
  <c r="T15" i="14"/>
  <c r="T15" i="12"/>
  <c r="T15" i="26"/>
  <c r="T15" i="35"/>
  <c r="T15" i="20"/>
  <c r="T15" i="38"/>
  <c r="T15" i="17"/>
  <c r="T15" i="8"/>
  <c r="T15" i="49"/>
  <c r="T15" i="25"/>
  <c r="T15" i="39"/>
  <c r="T15" i="22"/>
  <c r="T15" i="37"/>
  <c r="T15" i="44"/>
  <c r="T15" i="27"/>
  <c r="AH20" i="4"/>
  <c r="F20" i="4" s="1"/>
  <c r="G6" i="32"/>
  <c r="E44" i="32"/>
  <c r="G38" i="37"/>
  <c r="E44" i="37"/>
  <c r="G36" i="12"/>
  <c r="E44" i="15"/>
  <c r="E44" i="26"/>
  <c r="G5" i="26"/>
  <c r="E44" i="33"/>
  <c r="E44" i="34"/>
  <c r="G9" i="44"/>
  <c r="E44" i="44"/>
  <c r="E44" i="38"/>
  <c r="G6" i="43"/>
  <c r="G35" i="21"/>
  <c r="G5" i="48"/>
  <c r="E44" i="48"/>
  <c r="G5" i="49"/>
  <c r="E44" i="49"/>
  <c r="G5" i="13"/>
  <c r="E44" i="13"/>
  <c r="G7" i="16"/>
  <c r="E44" i="16"/>
  <c r="G7" i="27"/>
  <c r="E44" i="27"/>
  <c r="E44" i="30"/>
  <c r="G11" i="35"/>
  <c r="E44" i="35"/>
  <c r="G22" i="36"/>
  <c r="E44" i="36"/>
  <c r="G41" i="40"/>
  <c r="E44" i="40"/>
  <c r="G12" i="14"/>
  <c r="E44" i="14"/>
  <c r="G22" i="18"/>
  <c r="E44" i="18"/>
  <c r="E44" i="23"/>
  <c r="G7" i="23"/>
  <c r="G44" i="20" l="1"/>
  <c r="H5" i="24" a="1"/>
  <c r="H20" i="24" s="1"/>
  <c r="I20" i="24" s="1"/>
  <c r="H5" i="37" a="1"/>
  <c r="H40" i="37" s="1"/>
  <c r="I40" i="37" s="1"/>
  <c r="H5" i="25" a="1"/>
  <c r="H40" i="25" s="1"/>
  <c r="I40" i="25" s="1"/>
  <c r="H5" i="21" a="1"/>
  <c r="H26" i="21" s="1"/>
  <c r="I26" i="21" s="1"/>
  <c r="G44" i="31"/>
  <c r="H5" i="28" a="1"/>
  <c r="H14" i="28" s="1"/>
  <c r="I14" i="28" s="1"/>
  <c r="G44" i="51"/>
  <c r="H5" i="50" a="1"/>
  <c r="H30" i="50" s="1"/>
  <c r="I30" i="50" s="1"/>
  <c r="H5" i="19" a="1"/>
  <c r="H34" i="19" s="1"/>
  <c r="I34" i="19" s="1"/>
  <c r="G44" i="42"/>
  <c r="H5" i="41" a="1"/>
  <c r="H40" i="41" s="1"/>
  <c r="I40" i="41" s="1"/>
  <c r="G44" i="50"/>
  <c r="G44" i="22"/>
  <c r="H5" i="32" a="1"/>
  <c r="H38" i="32" s="1"/>
  <c r="I38" i="32" s="1"/>
  <c r="G44" i="19"/>
  <c r="H5" i="17" a="1"/>
  <c r="H14" i="17" s="1"/>
  <c r="I14" i="17" s="1"/>
  <c r="H5" i="33" a="1"/>
  <c r="H31" i="33" s="1"/>
  <c r="I31" i="33" s="1"/>
  <c r="H5" i="8" a="1"/>
  <c r="H28" i="8" s="1"/>
  <c r="I28" i="8" s="1"/>
  <c r="H5" i="36" a="1"/>
  <c r="H36" i="36" s="1"/>
  <c r="I36" i="36" s="1"/>
  <c r="G44" i="39"/>
  <c r="G44" i="40"/>
  <c r="G44" i="52"/>
  <c r="G44" i="38"/>
  <c r="H5" i="20" a="1"/>
  <c r="H8" i="20" s="1"/>
  <c r="I8" i="20" s="1"/>
  <c r="G44" i="32"/>
  <c r="H5" i="38" a="1"/>
  <c r="H38" i="38" s="1"/>
  <c r="I38" i="38" s="1"/>
  <c r="G44" i="25"/>
  <c r="G44" i="18"/>
  <c r="H5" i="29" a="1"/>
  <c r="H8" i="29" s="1"/>
  <c r="I8" i="29" s="1"/>
  <c r="G44" i="41"/>
  <c r="T38" i="39"/>
  <c r="T38" i="51"/>
  <c r="T38" i="12"/>
  <c r="T38" i="27"/>
  <c r="T38" i="41"/>
  <c r="T38" i="8"/>
  <c r="T38" i="49"/>
  <c r="T38" i="13"/>
  <c r="T38" i="43"/>
  <c r="T38" i="30"/>
  <c r="T38" i="19"/>
  <c r="T38" i="22"/>
  <c r="T38" i="14"/>
  <c r="T38" i="28"/>
  <c r="T38" i="16"/>
  <c r="T38" i="35"/>
  <c r="T38" i="17"/>
  <c r="T38" i="33"/>
  <c r="T38" i="21"/>
  <c r="T38" i="44"/>
  <c r="T38" i="15"/>
  <c r="T38" i="50"/>
  <c r="T38" i="29"/>
  <c r="T38" i="40"/>
  <c r="T38" i="26"/>
  <c r="T38" i="52"/>
  <c r="T38" i="23"/>
  <c r="T38" i="25"/>
  <c r="T38" i="24"/>
  <c r="T38" i="42"/>
  <c r="T38" i="38"/>
  <c r="T38" i="31"/>
  <c r="T38" i="32"/>
  <c r="T38" i="34"/>
  <c r="T38" i="48"/>
  <c r="T38" i="18"/>
  <c r="T38" i="37"/>
  <c r="T38" i="20"/>
  <c r="T38" i="36"/>
  <c r="G44" i="26"/>
  <c r="G44" i="44"/>
  <c r="G44" i="29"/>
  <c r="J44" i="44"/>
  <c r="J44" i="20"/>
  <c r="J44" i="40"/>
  <c r="J44" i="37"/>
  <c r="J44" i="22"/>
  <c r="J44" i="29"/>
  <c r="J44" i="26"/>
  <c r="J44" i="18"/>
  <c r="J44" i="41"/>
  <c r="J44" i="17"/>
  <c r="J44" i="42"/>
  <c r="J44" i="31"/>
  <c r="J44" i="12"/>
  <c r="J44" i="43"/>
  <c r="J44" i="25"/>
  <c r="J44" i="50"/>
  <c r="J44" i="36"/>
  <c r="J44" i="39"/>
  <c r="J44" i="19"/>
  <c r="J44" i="51"/>
  <c r="J44" i="52"/>
  <c r="J44" i="38"/>
  <c r="J44" i="35"/>
  <c r="J44" i="8"/>
  <c r="J44" i="32"/>
  <c r="J44" i="48"/>
  <c r="J44" i="14"/>
  <c r="J44" i="15"/>
  <c r="J44" i="49"/>
  <c r="J44" i="30"/>
  <c r="J44" i="13"/>
  <c r="J44" i="33"/>
  <c r="J44" i="34"/>
  <c r="J44" i="23"/>
  <c r="J44" i="27"/>
  <c r="J44" i="24"/>
  <c r="J44" i="16"/>
  <c r="J44" i="21"/>
  <c r="J44" i="28"/>
  <c r="G44" i="14"/>
  <c r="G44" i="36"/>
  <c r="H5" i="44" a="1"/>
  <c r="H6" i="44" s="1"/>
  <c r="I6" i="44" s="1"/>
  <c r="K6" i="44" s="1"/>
  <c r="H5" i="31" a="1"/>
  <c r="H16" i="31" s="1"/>
  <c r="I16" i="31" s="1"/>
  <c r="H5" i="35" a="1"/>
  <c r="H36" i="35" s="1"/>
  <c r="I36" i="35" s="1"/>
  <c r="H5" i="22" a="1"/>
  <c r="H26" i="22" s="1"/>
  <c r="I26" i="22" s="1"/>
  <c r="G44" i="28"/>
  <c r="G44" i="8"/>
  <c r="H5" i="39" a="1"/>
  <c r="H40" i="39" s="1"/>
  <c r="I40" i="39" s="1"/>
  <c r="G44" i="33"/>
  <c r="H5" i="52" a="1"/>
  <c r="H18" i="52" s="1"/>
  <c r="I18" i="52" s="1"/>
  <c r="G44" i="17"/>
  <c r="G44" i="37"/>
  <c r="G44" i="21"/>
  <c r="H5" i="42" a="1"/>
  <c r="H25" i="42" s="1"/>
  <c r="I25" i="42" s="1"/>
  <c r="G44" i="12"/>
  <c r="H5" i="51" a="1"/>
  <c r="H42" i="51" s="1"/>
  <c r="I42" i="51" s="1"/>
  <c r="G44" i="24"/>
  <c r="H37" i="44"/>
  <c r="I37" i="44" s="1"/>
  <c r="K37" i="44" s="1"/>
  <c r="H5" i="30" a="1"/>
  <c r="H18" i="30" s="1"/>
  <c r="I18" i="30" s="1"/>
  <c r="G44" i="30"/>
  <c r="H5" i="43" a="1"/>
  <c r="H39" i="43" s="1"/>
  <c r="I39" i="43" s="1"/>
  <c r="G44" i="23"/>
  <c r="H5" i="12" a="1"/>
  <c r="H16" i="12" s="1"/>
  <c r="I16" i="12" s="1"/>
  <c r="H5" i="40" a="1"/>
  <c r="H36" i="40" s="1"/>
  <c r="I36" i="40" s="1"/>
  <c r="G44" i="35"/>
  <c r="H5" i="26" a="1"/>
  <c r="H28" i="26" s="1"/>
  <c r="I28" i="26" s="1"/>
  <c r="G44" i="43"/>
  <c r="T12" i="34"/>
  <c r="T12" i="14"/>
  <c r="T12" i="25"/>
  <c r="T12" i="41"/>
  <c r="T12" i="29"/>
  <c r="T12" i="48"/>
  <c r="T12" i="44"/>
  <c r="T12" i="33"/>
  <c r="T12" i="15"/>
  <c r="T12" i="49"/>
  <c r="T12" i="40"/>
  <c r="T12" i="24"/>
  <c r="T12" i="18"/>
  <c r="T12" i="22"/>
  <c r="T12" i="13"/>
  <c r="T12" i="37"/>
  <c r="T12" i="17"/>
  <c r="T12" i="51"/>
  <c r="T12" i="26"/>
  <c r="T12" i="50"/>
  <c r="T12" i="39"/>
  <c r="T12" i="35"/>
  <c r="T12" i="52"/>
  <c r="T12" i="23"/>
  <c r="T12" i="8"/>
  <c r="T12" i="21"/>
  <c r="T12" i="20"/>
  <c r="T12" i="16"/>
  <c r="T12" i="31"/>
  <c r="T12" i="32"/>
  <c r="T12" i="43"/>
  <c r="T12" i="30"/>
  <c r="T12" i="19"/>
  <c r="T12" i="38"/>
  <c r="T12" i="36"/>
  <c r="T12" i="12"/>
  <c r="T12" i="27"/>
  <c r="T12" i="28"/>
  <c r="T12" i="42"/>
  <c r="J30" i="49"/>
  <c r="J30" i="20"/>
  <c r="J30" i="21"/>
  <c r="J30" i="27"/>
  <c r="J30" i="29"/>
  <c r="J30" i="37"/>
  <c r="J30" i="39"/>
  <c r="J30" i="38"/>
  <c r="J30" i="22"/>
  <c r="J30" i="32"/>
  <c r="J30" i="36"/>
  <c r="J30" i="12"/>
  <c r="J30" i="33"/>
  <c r="J30" i="18"/>
  <c r="J30" i="48"/>
  <c r="J30" i="16"/>
  <c r="J30" i="42"/>
  <c r="J30" i="43"/>
  <c r="J30" i="15"/>
  <c r="J30" i="28"/>
  <c r="J30" i="31"/>
  <c r="J30" i="52"/>
  <c r="J30" i="40"/>
  <c r="J30" i="24"/>
  <c r="J30" i="8"/>
  <c r="J30" i="17"/>
  <c r="J30" i="19"/>
  <c r="J30" i="51"/>
  <c r="J30" i="34"/>
  <c r="J30" i="50"/>
  <c r="J30" i="14"/>
  <c r="J30" i="23"/>
  <c r="J30" i="30"/>
  <c r="J30" i="41"/>
  <c r="J30" i="26"/>
  <c r="J30" i="44"/>
  <c r="J30" i="13"/>
  <c r="J30" i="25"/>
  <c r="J30" i="35"/>
  <c r="H5" i="34" a="1"/>
  <c r="H18" i="34" s="1"/>
  <c r="I18" i="34" s="1"/>
  <c r="G44" i="34"/>
  <c r="H5" i="15" a="1"/>
  <c r="H8" i="15" s="1"/>
  <c r="I8" i="15" s="1"/>
  <c r="G44" i="15"/>
  <c r="T44" i="32"/>
  <c r="T44" i="25"/>
  <c r="T44" i="48"/>
  <c r="T44" i="38"/>
  <c r="T44" i="31"/>
  <c r="T44" i="14"/>
  <c r="T44" i="37"/>
  <c r="T44" i="33"/>
  <c r="T44" i="29"/>
  <c r="T44" i="43"/>
  <c r="T44" i="40"/>
  <c r="T44" i="20"/>
  <c r="T44" i="44"/>
  <c r="T44" i="19"/>
  <c r="T44" i="51"/>
  <c r="T44" i="21"/>
  <c r="T44" i="30"/>
  <c r="T44" i="26"/>
  <c r="T44" i="12"/>
  <c r="T44" i="50"/>
  <c r="T44" i="8"/>
  <c r="T44" i="39"/>
  <c r="T44" i="24"/>
  <c r="T44" i="17"/>
  <c r="T44" i="16"/>
  <c r="T44" i="13"/>
  <c r="T44" i="35"/>
  <c r="T44" i="15"/>
  <c r="T44" i="27"/>
  <c r="T44" i="42"/>
  <c r="T44" i="22"/>
  <c r="T44" i="18"/>
  <c r="T44" i="23"/>
  <c r="T44" i="34"/>
  <c r="T44" i="41"/>
  <c r="T44" i="36"/>
  <c r="T44" i="52"/>
  <c r="T44" i="49"/>
  <c r="T44" i="28"/>
  <c r="T17" i="40"/>
  <c r="T17" i="29"/>
  <c r="T17" i="52"/>
  <c r="T17" i="22"/>
  <c r="T17" i="30"/>
  <c r="T17" i="44"/>
  <c r="T17" i="35"/>
  <c r="T17" i="13"/>
  <c r="T17" i="26"/>
  <c r="T17" i="18"/>
  <c r="T17" i="14"/>
  <c r="T17" i="34"/>
  <c r="T17" i="27"/>
  <c r="T17" i="42"/>
  <c r="T17" i="36"/>
  <c r="T17" i="25"/>
  <c r="T17" i="38"/>
  <c r="T17" i="15"/>
  <c r="T17" i="16"/>
  <c r="T17" i="39"/>
  <c r="T17" i="41"/>
  <c r="T17" i="19"/>
  <c r="T17" i="20"/>
  <c r="T17" i="21"/>
  <c r="T17" i="28"/>
  <c r="T17" i="24"/>
  <c r="T17" i="31"/>
  <c r="T17" i="43"/>
  <c r="T17" i="32"/>
  <c r="T17" i="23"/>
  <c r="T17" i="17"/>
  <c r="T17" i="48"/>
  <c r="T17" i="51"/>
  <c r="T17" i="33"/>
  <c r="T17" i="49"/>
  <c r="T17" i="50"/>
  <c r="T17" i="37"/>
  <c r="T17" i="12"/>
  <c r="T17" i="8"/>
  <c r="T40" i="30"/>
  <c r="T40" i="38"/>
  <c r="T40" i="42"/>
  <c r="T40" i="19"/>
  <c r="T40" i="21"/>
  <c r="T40" i="33"/>
  <c r="T40" i="23"/>
  <c r="T40" i="16"/>
  <c r="T40" i="12"/>
  <c r="T40" i="52"/>
  <c r="T40" i="35"/>
  <c r="T40" i="18"/>
  <c r="T40" i="32"/>
  <c r="T40" i="20"/>
  <c r="T40" i="24"/>
  <c r="T40" i="13"/>
  <c r="T40" i="41"/>
  <c r="T40" i="17"/>
  <c r="T40" i="36"/>
  <c r="T40" i="22"/>
  <c r="T40" i="29"/>
  <c r="T40" i="34"/>
  <c r="T40" i="37"/>
  <c r="T40" i="44"/>
  <c r="T40" i="50"/>
  <c r="T40" i="14"/>
  <c r="T40" i="26"/>
  <c r="T40" i="28"/>
  <c r="T40" i="27"/>
  <c r="T40" i="31"/>
  <c r="T40" i="8"/>
  <c r="T40" i="39"/>
  <c r="T40" i="48"/>
  <c r="T40" i="43"/>
  <c r="T40" i="51"/>
  <c r="T40" i="15"/>
  <c r="T40" i="25"/>
  <c r="T40" i="40"/>
  <c r="T40" i="49"/>
  <c r="T31" i="23"/>
  <c r="T31" i="29"/>
  <c r="T31" i="24"/>
  <c r="T31" i="27"/>
  <c r="T31" i="25"/>
  <c r="T31" i="17"/>
  <c r="T31" i="28"/>
  <c r="T31" i="26"/>
  <c r="T31" i="12"/>
  <c r="T31" i="16"/>
  <c r="T31" i="38"/>
  <c r="T31" i="32"/>
  <c r="T31" i="19"/>
  <c r="T31" i="43"/>
  <c r="T31" i="49"/>
  <c r="T31" i="14"/>
  <c r="T31" i="35"/>
  <c r="T31" i="18"/>
  <c r="T31" i="21"/>
  <c r="T31" i="33"/>
  <c r="T31" i="20"/>
  <c r="T31" i="39"/>
  <c r="T31" i="15"/>
  <c r="T31" i="40"/>
  <c r="T31" i="30"/>
  <c r="T31" i="13"/>
  <c r="T31" i="34"/>
  <c r="T31" i="41"/>
  <c r="T31" i="44"/>
  <c r="T31" i="52"/>
  <c r="T31" i="31"/>
  <c r="T31" i="8"/>
  <c r="T31" i="36"/>
  <c r="T31" i="42"/>
  <c r="T31" i="22"/>
  <c r="T31" i="37"/>
  <c r="T31" i="48"/>
  <c r="T31" i="51"/>
  <c r="T31" i="50"/>
  <c r="H5" i="23" a="1"/>
  <c r="H20" i="23" s="1"/>
  <c r="I20" i="23" s="1"/>
  <c r="H12" i="8"/>
  <c r="I12" i="8" s="1"/>
  <c r="H22" i="8"/>
  <c r="I22" i="8" s="1"/>
  <c r="H14" i="8"/>
  <c r="I14" i="8" s="1"/>
  <c r="H39" i="8"/>
  <c r="I39" i="8" s="1"/>
  <c r="H25" i="8"/>
  <c r="I25" i="8" s="1"/>
  <c r="H43" i="8"/>
  <c r="I43" i="8" s="1"/>
  <c r="H19" i="8"/>
  <c r="I19" i="8" s="1"/>
  <c r="H32" i="8"/>
  <c r="I32" i="8" s="1"/>
  <c r="H5" i="8"/>
  <c r="H20" i="17"/>
  <c r="I20" i="17" s="1"/>
  <c r="H34" i="17"/>
  <c r="I34" i="17" s="1"/>
  <c r="H28" i="20"/>
  <c r="I28" i="20" s="1"/>
  <c r="H40" i="20"/>
  <c r="I40" i="20" s="1"/>
  <c r="H14" i="20"/>
  <c r="I14" i="20" s="1"/>
  <c r="H15" i="20"/>
  <c r="I15" i="20" s="1"/>
  <c r="H41" i="20"/>
  <c r="I41" i="20" s="1"/>
  <c r="H27" i="20"/>
  <c r="I27" i="20" s="1"/>
  <c r="H13" i="20"/>
  <c r="I13" i="20" s="1"/>
  <c r="H41" i="37"/>
  <c r="I41" i="37" s="1"/>
  <c r="H33" i="37"/>
  <c r="I33" i="37" s="1"/>
  <c r="H25" i="37"/>
  <c r="I25" i="37" s="1"/>
  <c r="H17" i="37"/>
  <c r="I17" i="37" s="1"/>
  <c r="H9" i="37"/>
  <c r="I9" i="37" s="1"/>
  <c r="H32" i="37"/>
  <c r="I32" i="37" s="1"/>
  <c r="H24" i="37"/>
  <c r="I24" i="37" s="1"/>
  <c r="H8" i="37"/>
  <c r="I8" i="37" s="1"/>
  <c r="H35" i="37"/>
  <c r="I35" i="37" s="1"/>
  <c r="H23" i="37"/>
  <c r="I23" i="37" s="1"/>
  <c r="H13" i="37"/>
  <c r="I13" i="37" s="1"/>
  <c r="H30" i="37"/>
  <c r="I30" i="37" s="1"/>
  <c r="H20" i="37"/>
  <c r="I20" i="37" s="1"/>
  <c r="H10" i="37"/>
  <c r="I10" i="37" s="1"/>
  <c r="H19" i="37"/>
  <c r="I19" i="37" s="1"/>
  <c r="H5" i="37"/>
  <c r="H28" i="37"/>
  <c r="I28" i="37" s="1"/>
  <c r="H37" i="37"/>
  <c r="I37" i="37" s="1"/>
  <c r="H15" i="37"/>
  <c r="I15" i="37" s="1"/>
  <c r="H36" i="37"/>
  <c r="I36" i="37" s="1"/>
  <c r="H18" i="37"/>
  <c r="I18" i="37" s="1"/>
  <c r="H27" i="37"/>
  <c r="I27" i="37" s="1"/>
  <c r="H7" i="37"/>
  <c r="I7" i="37" s="1"/>
  <c r="H11" i="37"/>
  <c r="I11" i="37" s="1"/>
  <c r="H12" i="37"/>
  <c r="I12" i="37" s="1"/>
  <c r="H29" i="37"/>
  <c r="I29" i="37" s="1"/>
  <c r="H34" i="37"/>
  <c r="I34" i="37" s="1"/>
  <c r="H39" i="37"/>
  <c r="I39" i="37" s="1"/>
  <c r="H21" i="37"/>
  <c r="I21" i="37" s="1"/>
  <c r="H16" i="28"/>
  <c r="I16" i="28" s="1"/>
  <c r="H24" i="28"/>
  <c r="I24" i="28" s="1"/>
  <c r="H5" i="28"/>
  <c r="H36" i="28"/>
  <c r="I36" i="28" s="1"/>
  <c r="H22" i="28"/>
  <c r="I22" i="28" s="1"/>
  <c r="H12" i="28"/>
  <c r="I12" i="28" s="1"/>
  <c r="H6" i="28"/>
  <c r="I6" i="28" s="1"/>
  <c r="H18" i="28"/>
  <c r="I18" i="28" s="1"/>
  <c r="H27" i="28"/>
  <c r="I27" i="28" s="1"/>
  <c r="H43" i="28"/>
  <c r="I43" i="28" s="1"/>
  <c r="H39" i="28"/>
  <c r="I39" i="28" s="1"/>
  <c r="H25" i="28"/>
  <c r="I25" i="28" s="1"/>
  <c r="H11" i="28"/>
  <c r="I11" i="28" s="1"/>
  <c r="H35" i="28"/>
  <c r="I35" i="28" s="1"/>
  <c r="H12" i="19"/>
  <c r="I12" i="19" s="1"/>
  <c r="H18" i="19"/>
  <c r="I18" i="19" s="1"/>
  <c r="H15" i="19"/>
  <c r="I15" i="19" s="1"/>
  <c r="H7" i="19"/>
  <c r="I7" i="19" s="1"/>
  <c r="H24" i="19"/>
  <c r="I24" i="19" s="1"/>
  <c r="H32" i="19"/>
  <c r="I32" i="19" s="1"/>
  <c r="H18" i="21"/>
  <c r="I18" i="21" s="1"/>
  <c r="H22" i="21"/>
  <c r="I22" i="21" s="1"/>
  <c r="H30" i="21"/>
  <c r="I30" i="21" s="1"/>
  <c r="H34" i="21"/>
  <c r="I34" i="21" s="1"/>
  <c r="H42" i="21"/>
  <c r="I42" i="21" s="1"/>
  <c r="H8" i="21"/>
  <c r="I8" i="21" s="1"/>
  <c r="H12" i="21"/>
  <c r="I12" i="21" s="1"/>
  <c r="H16" i="21"/>
  <c r="I16" i="21" s="1"/>
  <c r="H20" i="21"/>
  <c r="I20" i="21" s="1"/>
  <c r="H28" i="21"/>
  <c r="I28" i="21" s="1"/>
  <c r="H7" i="21"/>
  <c r="I7" i="21" s="1"/>
  <c r="H31" i="21"/>
  <c r="I31" i="21" s="1"/>
  <c r="H39" i="21"/>
  <c r="I39" i="21" s="1"/>
  <c r="H11" i="21"/>
  <c r="I11" i="21" s="1"/>
  <c r="H19" i="21"/>
  <c r="I19" i="21" s="1"/>
  <c r="H27" i="21"/>
  <c r="I27" i="21" s="1"/>
  <c r="H35" i="21"/>
  <c r="I35" i="21" s="1"/>
  <c r="H43" i="21"/>
  <c r="I43" i="21" s="1"/>
  <c r="H41" i="21"/>
  <c r="I41" i="21" s="1"/>
  <c r="H37" i="21"/>
  <c r="I37" i="21" s="1"/>
  <c r="H21" i="21"/>
  <c r="I21" i="21" s="1"/>
  <c r="H17" i="21"/>
  <c r="I17" i="21" s="1"/>
  <c r="H5" i="18" a="1"/>
  <c r="H16" i="50"/>
  <c r="I16" i="50" s="1"/>
  <c r="H33" i="50"/>
  <c r="I33" i="50" s="1"/>
  <c r="H39" i="50"/>
  <c r="I39" i="50" s="1"/>
  <c r="H31" i="50"/>
  <c r="I31" i="50" s="1"/>
  <c r="H23" i="50"/>
  <c r="I23" i="50" s="1"/>
  <c r="H7" i="50"/>
  <c r="I7" i="50" s="1"/>
  <c r="H35" i="50"/>
  <c r="I35" i="50" s="1"/>
  <c r="H25" i="50"/>
  <c r="I25" i="50" s="1"/>
  <c r="H20" i="50"/>
  <c r="I20" i="50" s="1"/>
  <c r="H41" i="50"/>
  <c r="I41" i="50" s="1"/>
  <c r="H27" i="50"/>
  <c r="I27" i="50" s="1"/>
  <c r="H11" i="50"/>
  <c r="I11" i="50" s="1"/>
  <c r="H36" i="50"/>
  <c r="I36" i="50" s="1"/>
  <c r="H24" i="50"/>
  <c r="I24" i="50" s="1"/>
  <c r="H21" i="50"/>
  <c r="I21" i="50" s="1"/>
  <c r="H43" i="50"/>
  <c r="I43" i="50" s="1"/>
  <c r="H12" i="50"/>
  <c r="I12" i="50" s="1"/>
  <c r="H19" i="50"/>
  <c r="I19" i="50" s="1"/>
  <c r="H28" i="50"/>
  <c r="I28" i="50" s="1"/>
  <c r="H5" i="50"/>
  <c r="H12" i="29"/>
  <c r="I12" i="29" s="1"/>
  <c r="H20" i="29"/>
  <c r="I20" i="29" s="1"/>
  <c r="H36" i="29"/>
  <c r="I36" i="29" s="1"/>
  <c r="H30" i="29"/>
  <c r="I30" i="29" s="1"/>
  <c r="H14" i="29"/>
  <c r="I14" i="29" s="1"/>
  <c r="H24" i="29"/>
  <c r="I24" i="29" s="1"/>
  <c r="H34" i="29"/>
  <c r="I34" i="29" s="1"/>
  <c r="H22" i="29"/>
  <c r="I22" i="29" s="1"/>
  <c r="H42" i="29"/>
  <c r="I42" i="29" s="1"/>
  <c r="H10" i="29"/>
  <c r="I10" i="29" s="1"/>
  <c r="H26" i="29"/>
  <c r="I26" i="29" s="1"/>
  <c r="H6" i="29"/>
  <c r="I6" i="29" s="1"/>
  <c r="H16" i="29"/>
  <c r="I16" i="29" s="1"/>
  <c r="H38" i="29"/>
  <c r="I38" i="29" s="1"/>
  <c r="H27" i="29"/>
  <c r="I27" i="29" s="1"/>
  <c r="H19" i="29"/>
  <c r="I19" i="29" s="1"/>
  <c r="H11" i="29"/>
  <c r="I11" i="29" s="1"/>
  <c r="H13" i="29"/>
  <c r="I13" i="29" s="1"/>
  <c r="H33" i="29"/>
  <c r="I33" i="29" s="1"/>
  <c r="H29" i="29"/>
  <c r="I29" i="29" s="1"/>
  <c r="H15" i="29"/>
  <c r="I15" i="29" s="1"/>
  <c r="H41" i="29"/>
  <c r="I41" i="29" s="1"/>
  <c r="H39" i="29"/>
  <c r="I39" i="29" s="1"/>
  <c r="H25" i="29"/>
  <c r="I25" i="29" s="1"/>
  <c r="H23" i="29"/>
  <c r="I23" i="29" s="1"/>
  <c r="H9" i="29"/>
  <c r="I9" i="29" s="1"/>
  <c r="H5" i="29"/>
  <c r="H5" i="14" a="1"/>
  <c r="H10" i="32"/>
  <c r="I10" i="32" s="1"/>
  <c r="H26" i="32"/>
  <c r="I26" i="32" s="1"/>
  <c r="H22" i="32"/>
  <c r="I22" i="32" s="1"/>
  <c r="H32" i="32"/>
  <c r="I32" i="32" s="1"/>
  <c r="H5" i="32"/>
  <c r="H16" i="32"/>
  <c r="I16" i="32" s="1"/>
  <c r="H20" i="32"/>
  <c r="I20" i="32" s="1"/>
  <c r="H40" i="32"/>
  <c r="I40" i="32" s="1"/>
  <c r="H24" i="32"/>
  <c r="I24" i="32" s="1"/>
  <c r="H14" i="32"/>
  <c r="I14" i="32" s="1"/>
  <c r="H36" i="32"/>
  <c r="I36" i="32" s="1"/>
  <c r="H29" i="32"/>
  <c r="I29" i="32" s="1"/>
  <c r="H21" i="32"/>
  <c r="I21" i="32" s="1"/>
  <c r="H33" i="32"/>
  <c r="I33" i="32" s="1"/>
  <c r="H15" i="32"/>
  <c r="I15" i="32" s="1"/>
  <c r="H23" i="32"/>
  <c r="I23" i="32" s="1"/>
  <c r="H43" i="32"/>
  <c r="I43" i="32" s="1"/>
  <c r="H7" i="32"/>
  <c r="I7" i="32" s="1"/>
  <c r="H41" i="32"/>
  <c r="I41" i="32" s="1"/>
  <c r="H39" i="32"/>
  <c r="I39" i="32" s="1"/>
  <c r="H10" i="35"/>
  <c r="I10" i="35" s="1"/>
  <c r="H27" i="35"/>
  <c r="I27" i="35" s="1"/>
  <c r="H33" i="35"/>
  <c r="I33" i="35" s="1"/>
  <c r="H8" i="35"/>
  <c r="I8" i="35" s="1"/>
  <c r="H12" i="35"/>
  <c r="I12" i="35" s="1"/>
  <c r="H42" i="35"/>
  <c r="I42" i="35" s="1"/>
  <c r="H26" i="35"/>
  <c r="I26" i="35" s="1"/>
  <c r="H6" i="41"/>
  <c r="I6" i="41" s="1"/>
  <c r="H41" i="41"/>
  <c r="I41" i="41" s="1"/>
  <c r="H25" i="41"/>
  <c r="I25" i="41" s="1"/>
  <c r="H17" i="41"/>
  <c r="I17" i="41" s="1"/>
  <c r="H9" i="41"/>
  <c r="I9" i="41" s="1"/>
  <c r="H24" i="41"/>
  <c r="I24" i="41" s="1"/>
  <c r="H16" i="41"/>
  <c r="I16" i="41" s="1"/>
  <c r="H42" i="41"/>
  <c r="I42" i="41" s="1"/>
  <c r="H30" i="41"/>
  <c r="I30" i="41" s="1"/>
  <c r="H20" i="41"/>
  <c r="I20" i="41" s="1"/>
  <c r="H10" i="41"/>
  <c r="I10" i="41" s="1"/>
  <c r="H19" i="41"/>
  <c r="I19" i="41" s="1"/>
  <c r="H5" i="41"/>
  <c r="H27" i="41"/>
  <c r="I27" i="41" s="1"/>
  <c r="H36" i="41"/>
  <c r="I36" i="41" s="1"/>
  <c r="H22" i="41"/>
  <c r="I22" i="41" s="1"/>
  <c r="H18" i="41"/>
  <c r="I18" i="41" s="1"/>
  <c r="H34" i="41"/>
  <c r="I34" i="41" s="1"/>
  <c r="H29" i="41"/>
  <c r="I29" i="41" s="1"/>
  <c r="H12" i="41"/>
  <c r="I12" i="41" s="1"/>
  <c r="H26" i="41"/>
  <c r="I26" i="41" s="1"/>
  <c r="H35" i="33"/>
  <c r="I35" i="33" s="1"/>
  <c r="H27" i="33"/>
  <c r="I27" i="33" s="1"/>
  <c r="H23" i="33"/>
  <c r="I23" i="33" s="1"/>
  <c r="H9" i="33"/>
  <c r="I9" i="33" s="1"/>
  <c r="H14" i="33"/>
  <c r="I14" i="33" s="1"/>
  <c r="H38" i="33"/>
  <c r="I38" i="33" s="1"/>
  <c r="H10" i="33"/>
  <c r="I10" i="33" s="1"/>
  <c r="H36" i="33"/>
  <c r="I36" i="33" s="1"/>
  <c r="H33" i="36"/>
  <c r="I33" i="36" s="1"/>
  <c r="H41" i="39"/>
  <c r="I41" i="39" s="1"/>
  <c r="H33" i="39"/>
  <c r="I33" i="39" s="1"/>
  <c r="H10" i="39"/>
  <c r="I10" i="39" s="1"/>
  <c r="H42" i="39"/>
  <c r="I42" i="39" s="1"/>
  <c r="H17" i="42"/>
  <c r="I17" i="42" s="1"/>
  <c r="H24" i="42"/>
  <c r="I24" i="42" s="1"/>
  <c r="H8" i="42"/>
  <c r="I8" i="42" s="1"/>
  <c r="H6" i="42"/>
  <c r="I6" i="42" s="1"/>
  <c r="H42" i="42"/>
  <c r="I42" i="42" s="1"/>
  <c r="H36" i="42"/>
  <c r="I36" i="42" s="1"/>
  <c r="H22" i="42"/>
  <c r="I22" i="42" s="1"/>
  <c r="H15" i="30"/>
  <c r="I15" i="30" s="1"/>
  <c r="H6" i="22"/>
  <c r="I6" i="22" s="1"/>
  <c r="H5" i="22"/>
  <c r="H20" i="22"/>
  <c r="I20" i="22" s="1"/>
  <c r="H32" i="22"/>
  <c r="I32" i="22" s="1"/>
  <c r="H8" i="22"/>
  <c r="I8" i="22" s="1"/>
  <c r="H35" i="22"/>
  <c r="I35" i="22" s="1"/>
  <c r="H43" i="22"/>
  <c r="I43" i="22" s="1"/>
  <c r="H7" i="22"/>
  <c r="I7" i="22" s="1"/>
  <c r="H23" i="22"/>
  <c r="I23" i="22" s="1"/>
  <c r="H9" i="22"/>
  <c r="I9" i="22" s="1"/>
  <c r="H20" i="25"/>
  <c r="I20" i="25" s="1"/>
  <c r="H18" i="25"/>
  <c r="I18" i="25" s="1"/>
  <c r="H30" i="25"/>
  <c r="I30" i="25" s="1"/>
  <c r="H24" i="25"/>
  <c r="I24" i="25" s="1"/>
  <c r="H38" i="25"/>
  <c r="I38" i="25" s="1"/>
  <c r="H32" i="25"/>
  <c r="I32" i="25" s="1"/>
  <c r="H26" i="25"/>
  <c r="I26" i="25" s="1"/>
  <c r="H14" i="25"/>
  <c r="I14" i="25" s="1"/>
  <c r="H42" i="25"/>
  <c r="I42" i="25" s="1"/>
  <c r="H22" i="25"/>
  <c r="I22" i="25" s="1"/>
  <c r="H25" i="25"/>
  <c r="I25" i="25" s="1"/>
  <c r="H17" i="25"/>
  <c r="I17" i="25" s="1"/>
  <c r="H13" i="25"/>
  <c r="I13" i="25" s="1"/>
  <c r="H43" i="25"/>
  <c r="I43" i="25" s="1"/>
  <c r="H29" i="25"/>
  <c r="I29" i="25" s="1"/>
  <c r="H15" i="25"/>
  <c r="I15" i="25" s="1"/>
  <c r="H11" i="25"/>
  <c r="I11" i="25" s="1"/>
  <c r="H19" i="25"/>
  <c r="I19" i="25" s="1"/>
  <c r="H37" i="25"/>
  <c r="I37" i="25" s="1"/>
  <c r="H5" i="25"/>
  <c r="G44" i="27"/>
  <c r="H5" i="27" a="1"/>
  <c r="G44" i="16"/>
  <c r="H5" i="16" a="1"/>
  <c r="G44" i="13"/>
  <c r="H5" i="13" a="1"/>
  <c r="H5" i="49" a="1"/>
  <c r="G44" i="49"/>
  <c r="H5" i="48" a="1"/>
  <c r="G44" i="48"/>
  <c r="H40" i="51"/>
  <c r="I40" i="51" s="1"/>
  <c r="H29" i="51"/>
  <c r="I29" i="51" s="1"/>
  <c r="H26" i="51"/>
  <c r="I26" i="51" s="1"/>
  <c r="H6" i="51"/>
  <c r="I6" i="51" s="1"/>
  <c r="H15" i="51"/>
  <c r="I15" i="51" s="1"/>
  <c r="H27" i="22" l="1"/>
  <c r="I27" i="22" s="1"/>
  <c r="H12" i="22"/>
  <c r="I12" i="22" s="1"/>
  <c r="H34" i="42"/>
  <c r="I34" i="42" s="1"/>
  <c r="H38" i="39"/>
  <c r="I38" i="39" s="1"/>
  <c r="H8" i="33"/>
  <c r="I8" i="33" s="1"/>
  <c r="H43" i="41"/>
  <c r="I43" i="41" s="1"/>
  <c r="H11" i="41"/>
  <c r="I11" i="41" s="1"/>
  <c r="H8" i="41"/>
  <c r="I8" i="41" s="1"/>
  <c r="H35" i="35"/>
  <c r="I35" i="35" s="1"/>
  <c r="H16" i="35"/>
  <c r="I16" i="35" s="1"/>
  <c r="H35" i="32"/>
  <c r="I35" i="32" s="1"/>
  <c r="H30" i="32"/>
  <c r="I30" i="32" s="1"/>
  <c r="H11" i="19"/>
  <c r="I11" i="19" s="1"/>
  <c r="H29" i="20"/>
  <c r="I29" i="20" s="1"/>
  <c r="H12" i="20"/>
  <c r="I12" i="20" s="1"/>
  <c r="H41" i="8"/>
  <c r="I41" i="8" s="1"/>
  <c r="H27" i="39"/>
  <c r="I27" i="39" s="1"/>
  <c r="H27" i="40"/>
  <c r="I27" i="40" s="1"/>
  <c r="H26" i="39"/>
  <c r="I26" i="39" s="1"/>
  <c r="H6" i="40"/>
  <c r="I6" i="40" s="1"/>
  <c r="H17" i="39"/>
  <c r="I17" i="39" s="1"/>
  <c r="H37" i="39"/>
  <c r="I37" i="39" s="1"/>
  <c r="H26" i="40"/>
  <c r="I26" i="40" s="1"/>
  <c r="H37" i="51"/>
  <c r="I37" i="51" s="1"/>
  <c r="H41" i="22"/>
  <c r="I41" i="22" s="1"/>
  <c r="H28" i="22"/>
  <c r="I28" i="22" s="1"/>
  <c r="H23" i="40"/>
  <c r="I23" i="40" s="1"/>
  <c r="H29" i="42"/>
  <c r="I29" i="42" s="1"/>
  <c r="H33" i="42"/>
  <c r="I33" i="42" s="1"/>
  <c r="H14" i="39"/>
  <c r="I14" i="39" s="1"/>
  <c r="H12" i="33"/>
  <c r="I12" i="33" s="1"/>
  <c r="H37" i="33"/>
  <c r="I37" i="33" s="1"/>
  <c r="H21" i="41"/>
  <c r="I21" i="41" s="1"/>
  <c r="H31" i="41"/>
  <c r="I31" i="41" s="1"/>
  <c r="H32" i="41"/>
  <c r="I32" i="41" s="1"/>
  <c r="H40" i="35"/>
  <c r="I40" i="35" s="1"/>
  <c r="H25" i="32"/>
  <c r="I25" i="32" s="1"/>
  <c r="H17" i="32"/>
  <c r="I17" i="32" s="1"/>
  <c r="H8" i="32"/>
  <c r="I8" i="32" s="1"/>
  <c r="H18" i="32"/>
  <c r="I18" i="32" s="1"/>
  <c r="H25" i="26"/>
  <c r="I25" i="26" s="1"/>
  <c r="H15" i="28"/>
  <c r="I15" i="28" s="1"/>
  <c r="H34" i="28"/>
  <c r="I34" i="28" s="1"/>
  <c r="H38" i="37"/>
  <c r="I38" i="37" s="1"/>
  <c r="H43" i="37"/>
  <c r="I43" i="37" s="1"/>
  <c r="H31" i="37"/>
  <c r="I31" i="37" s="1"/>
  <c r="H16" i="37"/>
  <c r="I16" i="37" s="1"/>
  <c r="H6" i="37"/>
  <c r="I6" i="37" s="1"/>
  <c r="H24" i="20"/>
  <c r="I24" i="20" s="1"/>
  <c r="H8" i="8"/>
  <c r="I8" i="8" s="1"/>
  <c r="H30" i="8"/>
  <c r="I30" i="8" s="1"/>
  <c r="H41" i="26"/>
  <c r="I41" i="26" s="1"/>
  <c r="H17" i="26"/>
  <c r="I17" i="26" s="1"/>
  <c r="H21" i="8"/>
  <c r="I21" i="8" s="1"/>
  <c r="H38" i="8"/>
  <c r="I38" i="8" s="1"/>
  <c r="H39" i="30"/>
  <c r="I39" i="30" s="1"/>
  <c r="H10" i="40"/>
  <c r="I10" i="40" s="1"/>
  <c r="H30" i="42"/>
  <c r="I30" i="42" s="1"/>
  <c r="H28" i="42"/>
  <c r="I28" i="42" s="1"/>
  <c r="H30" i="39"/>
  <c r="I30" i="39" s="1"/>
  <c r="K30" i="39" s="1"/>
  <c r="H25" i="39"/>
  <c r="I25" i="39" s="1"/>
  <c r="H33" i="26"/>
  <c r="I33" i="26" s="1"/>
  <c r="H32" i="26"/>
  <c r="I32" i="26" s="1"/>
  <c r="H24" i="26"/>
  <c r="I24" i="26" s="1"/>
  <c r="H19" i="51"/>
  <c r="I19" i="51" s="1"/>
  <c r="K19" i="51" s="1"/>
  <c r="H28" i="40"/>
  <c r="I28" i="40" s="1"/>
  <c r="H12" i="42"/>
  <c r="I12" i="42" s="1"/>
  <c r="H40" i="42"/>
  <c r="I40" i="42" s="1"/>
  <c r="H13" i="39"/>
  <c r="I13" i="39" s="1"/>
  <c r="H6" i="39"/>
  <c r="I6" i="39" s="1"/>
  <c r="H16" i="26"/>
  <c r="I16" i="26" s="1"/>
  <c r="H40" i="8"/>
  <c r="I40" i="8" s="1"/>
  <c r="H23" i="8"/>
  <c r="I23" i="8" s="1"/>
  <c r="H41" i="24"/>
  <c r="I41" i="24" s="1"/>
  <c r="H12" i="24"/>
  <c r="I12" i="24" s="1"/>
  <c r="H11" i="24"/>
  <c r="I11" i="24" s="1"/>
  <c r="H42" i="24"/>
  <c r="I42" i="24" s="1"/>
  <c r="H27" i="52"/>
  <c r="I27" i="52" s="1"/>
  <c r="H19" i="24"/>
  <c r="I19" i="24" s="1"/>
  <c r="H28" i="24"/>
  <c r="I28" i="24" s="1"/>
  <c r="H19" i="40"/>
  <c r="I19" i="40" s="1"/>
  <c r="K19" i="40" s="1"/>
  <c r="H42" i="40"/>
  <c r="I42" i="40" s="1"/>
  <c r="H28" i="33"/>
  <c r="I28" i="33" s="1"/>
  <c r="H41" i="33"/>
  <c r="I41" i="33" s="1"/>
  <c r="H7" i="52"/>
  <c r="I7" i="52" s="1"/>
  <c r="H16" i="19"/>
  <c r="I16" i="19" s="1"/>
  <c r="H23" i="19"/>
  <c r="I23" i="19" s="1"/>
  <c r="H26" i="26"/>
  <c r="I26" i="26" s="1"/>
  <c r="H17" i="24"/>
  <c r="I17" i="24" s="1"/>
  <c r="K17" i="24" s="1"/>
  <c r="H25" i="24"/>
  <c r="I25" i="24" s="1"/>
  <c r="H27" i="24"/>
  <c r="I27" i="24" s="1"/>
  <c r="H34" i="24"/>
  <c r="I34" i="24" s="1"/>
  <c r="H13" i="51"/>
  <c r="I13" i="51" s="1"/>
  <c r="H21" i="25"/>
  <c r="I21" i="25" s="1"/>
  <c r="H27" i="25"/>
  <c r="I27" i="25" s="1"/>
  <c r="H16" i="25"/>
  <c r="I16" i="25" s="1"/>
  <c r="H11" i="22"/>
  <c r="I11" i="22" s="1"/>
  <c r="H36" i="22"/>
  <c r="I36" i="22" s="1"/>
  <c r="H38" i="40"/>
  <c r="I38" i="40" s="1"/>
  <c r="H21" i="40"/>
  <c r="I21" i="40" s="1"/>
  <c r="K21" i="40" s="1"/>
  <c r="H14" i="42"/>
  <c r="I14" i="42" s="1"/>
  <c r="H23" i="42"/>
  <c r="I23" i="42" s="1"/>
  <c r="H21" i="39"/>
  <c r="I21" i="39" s="1"/>
  <c r="H43" i="39"/>
  <c r="I43" i="39" s="1"/>
  <c r="H10" i="36"/>
  <c r="I10" i="36" s="1"/>
  <c r="K10" i="36" s="1"/>
  <c r="H16" i="33"/>
  <c r="I16" i="33" s="1"/>
  <c r="H29" i="33"/>
  <c r="I29" i="33" s="1"/>
  <c r="H7" i="33"/>
  <c r="I7" i="33" s="1"/>
  <c r="H28" i="52"/>
  <c r="I28" i="52" s="1"/>
  <c r="H38" i="41"/>
  <c r="I38" i="41" s="1"/>
  <c r="H28" i="41"/>
  <c r="I28" i="41" s="1"/>
  <c r="H35" i="41"/>
  <c r="I35" i="41" s="1"/>
  <c r="H33" i="41"/>
  <c r="I33" i="41" s="1"/>
  <c r="K33" i="41" s="1"/>
  <c r="H28" i="35"/>
  <c r="I28" i="35" s="1"/>
  <c r="H27" i="32"/>
  <c r="I27" i="32" s="1"/>
  <c r="H31" i="32"/>
  <c r="I31" i="32" s="1"/>
  <c r="H6" i="32"/>
  <c r="I6" i="32" s="1"/>
  <c r="H12" i="32"/>
  <c r="I12" i="32" s="1"/>
  <c r="H37" i="29"/>
  <c r="I37" i="29" s="1"/>
  <c r="H31" i="29"/>
  <c r="I31" i="29" s="1"/>
  <c r="H32" i="29"/>
  <c r="I32" i="29" s="1"/>
  <c r="K32" i="29" s="1"/>
  <c r="H18" i="29"/>
  <c r="I18" i="29" s="1"/>
  <c r="H26" i="50"/>
  <c r="I26" i="50" s="1"/>
  <c r="H10" i="50"/>
  <c r="I10" i="50" s="1"/>
  <c r="K10" i="50" s="1"/>
  <c r="H6" i="50"/>
  <c r="I6" i="50" s="1"/>
  <c r="H9" i="21"/>
  <c r="I9" i="21" s="1"/>
  <c r="H15" i="21"/>
  <c r="I15" i="21" s="1"/>
  <c r="H38" i="21"/>
  <c r="I38" i="21" s="1"/>
  <c r="K38" i="21" s="1"/>
  <c r="H8" i="19"/>
  <c r="I8" i="19" s="1"/>
  <c r="K8" i="19" s="1"/>
  <c r="H31" i="19"/>
  <c r="I31" i="19" s="1"/>
  <c r="H35" i="26"/>
  <c r="I35" i="26" s="1"/>
  <c r="H38" i="26"/>
  <c r="I38" i="26" s="1"/>
  <c r="H31" i="24"/>
  <c r="I31" i="24" s="1"/>
  <c r="H39" i="24"/>
  <c r="I39" i="24" s="1"/>
  <c r="H35" i="24"/>
  <c r="I35" i="24" s="1"/>
  <c r="H18" i="24"/>
  <c r="I18" i="24" s="1"/>
  <c r="H10" i="24"/>
  <c r="I10" i="24" s="1"/>
  <c r="K10" i="24" s="1"/>
  <c r="H7" i="28"/>
  <c r="I7" i="28" s="1"/>
  <c r="H28" i="28"/>
  <c r="I28" i="28" s="1"/>
  <c r="H22" i="37"/>
  <c r="I22" i="37" s="1"/>
  <c r="H26" i="37"/>
  <c r="I26" i="37" s="1"/>
  <c r="H14" i="37"/>
  <c r="I14" i="37" s="1"/>
  <c r="H42" i="37"/>
  <c r="I42" i="37" s="1"/>
  <c r="H43" i="20"/>
  <c r="I43" i="20" s="1"/>
  <c r="H36" i="20"/>
  <c r="I36" i="20" s="1"/>
  <c r="K36" i="20" s="1"/>
  <c r="H24" i="8"/>
  <c r="I24" i="8" s="1"/>
  <c r="H17" i="8"/>
  <c r="I17" i="8" s="1"/>
  <c r="H20" i="8"/>
  <c r="I20" i="8" s="1"/>
  <c r="H33" i="40"/>
  <c r="I33" i="40" s="1"/>
  <c r="H42" i="33"/>
  <c r="I42" i="33" s="1"/>
  <c r="H19" i="52"/>
  <c r="I19" i="52" s="1"/>
  <c r="H21" i="19"/>
  <c r="I21" i="19" s="1"/>
  <c r="H14" i="19"/>
  <c r="I14" i="19" s="1"/>
  <c r="K14" i="19" s="1"/>
  <c r="H15" i="26"/>
  <c r="I15" i="26" s="1"/>
  <c r="H18" i="26"/>
  <c r="I18" i="26" s="1"/>
  <c r="H33" i="24"/>
  <c r="I33" i="24" s="1"/>
  <c r="H9" i="24"/>
  <c r="I9" i="24" s="1"/>
  <c r="H43" i="24"/>
  <c r="I43" i="24" s="1"/>
  <c r="H5" i="24"/>
  <c r="H40" i="24"/>
  <c r="I40" i="24" s="1"/>
  <c r="H29" i="24"/>
  <c r="I29" i="24" s="1"/>
  <c r="K29" i="24" s="1"/>
  <c r="H6" i="24"/>
  <c r="I6" i="24" s="1"/>
  <c r="H16" i="24"/>
  <c r="I16" i="24" s="1"/>
  <c r="H14" i="24"/>
  <c r="I14" i="24" s="1"/>
  <c r="H8" i="24"/>
  <c r="I8" i="24" s="1"/>
  <c r="H21" i="24"/>
  <c r="I21" i="24" s="1"/>
  <c r="H30" i="24"/>
  <c r="I30" i="24" s="1"/>
  <c r="H5" i="40"/>
  <c r="I5" i="40" s="1"/>
  <c r="H15" i="33"/>
  <c r="I15" i="33" s="1"/>
  <c r="H21" i="33"/>
  <c r="I21" i="33" s="1"/>
  <c r="H41" i="40"/>
  <c r="I41" i="40" s="1"/>
  <c r="H43" i="40"/>
  <c r="I43" i="40" s="1"/>
  <c r="H24" i="33"/>
  <c r="I24" i="33" s="1"/>
  <c r="H32" i="33"/>
  <c r="I32" i="33" s="1"/>
  <c r="H33" i="33"/>
  <c r="I33" i="33" s="1"/>
  <c r="H11" i="33"/>
  <c r="I11" i="33" s="1"/>
  <c r="H41" i="52"/>
  <c r="I41" i="52" s="1"/>
  <c r="K41" i="52" s="1"/>
  <c r="H35" i="19"/>
  <c r="I35" i="19" s="1"/>
  <c r="H22" i="19"/>
  <c r="I22" i="19" s="1"/>
  <c r="H19" i="26"/>
  <c r="I19" i="26" s="1"/>
  <c r="H6" i="26"/>
  <c r="I6" i="26" s="1"/>
  <c r="H13" i="24"/>
  <c r="I13" i="24" s="1"/>
  <c r="H23" i="24"/>
  <c r="I23" i="24" s="1"/>
  <c r="H36" i="24"/>
  <c r="I36" i="24" s="1"/>
  <c r="H38" i="24"/>
  <c r="I38" i="24" s="1"/>
  <c r="K38" i="24" s="1"/>
  <c r="H32" i="24"/>
  <c r="I32" i="24" s="1"/>
  <c r="H20" i="44"/>
  <c r="I20" i="44" s="1"/>
  <c r="K20" i="44" s="1"/>
  <c r="H7" i="24"/>
  <c r="I7" i="24" s="1"/>
  <c r="K7" i="24" s="1"/>
  <c r="H30" i="40"/>
  <c r="I30" i="40" s="1"/>
  <c r="H14" i="40"/>
  <c r="I14" i="40" s="1"/>
  <c r="H34" i="33"/>
  <c r="I34" i="33" s="1"/>
  <c r="H20" i="33"/>
  <c r="I20" i="33" s="1"/>
  <c r="H13" i="33"/>
  <c r="I13" i="33" s="1"/>
  <c r="K13" i="33" s="1"/>
  <c r="H19" i="33"/>
  <c r="I19" i="33" s="1"/>
  <c r="H11" i="52"/>
  <c r="I11" i="52" s="1"/>
  <c r="H17" i="19"/>
  <c r="I17" i="19" s="1"/>
  <c r="K17" i="19" s="1"/>
  <c r="H38" i="19"/>
  <c r="I38" i="19" s="1"/>
  <c r="K38" i="19" s="1"/>
  <c r="H37" i="26"/>
  <c r="I37" i="26" s="1"/>
  <c r="H40" i="26"/>
  <c r="I40" i="26" s="1"/>
  <c r="H15" i="24"/>
  <c r="I15" i="24" s="1"/>
  <c r="H37" i="24"/>
  <c r="I37" i="24" s="1"/>
  <c r="K37" i="24" s="1"/>
  <c r="H22" i="24"/>
  <c r="I22" i="24" s="1"/>
  <c r="H26" i="24"/>
  <c r="I26" i="24" s="1"/>
  <c r="H24" i="24"/>
  <c r="I24" i="24" s="1"/>
  <c r="H29" i="8"/>
  <c r="I29" i="8" s="1"/>
  <c r="H42" i="8"/>
  <c r="I42" i="8" s="1"/>
  <c r="H16" i="44"/>
  <c r="I16" i="44" s="1"/>
  <c r="K16" i="44" s="1"/>
  <c r="H41" i="44"/>
  <c r="I41" i="44" s="1"/>
  <c r="K41" i="44" s="1"/>
  <c r="H6" i="33"/>
  <c r="I6" i="33" s="1"/>
  <c r="K6" i="33" s="1"/>
  <c r="H27" i="26"/>
  <c r="I27" i="26" s="1"/>
  <c r="H20" i="43"/>
  <c r="I20" i="43" s="1"/>
  <c r="H8" i="17"/>
  <c r="I8" i="17" s="1"/>
  <c r="H25" i="19"/>
  <c r="I25" i="19" s="1"/>
  <c r="H42" i="19"/>
  <c r="I42" i="19" s="1"/>
  <c r="H41" i="28"/>
  <c r="I41" i="28" s="1"/>
  <c r="H18" i="22"/>
  <c r="I18" i="22" s="1"/>
  <c r="K18" i="22" s="1"/>
  <c r="H39" i="40"/>
  <c r="I39" i="40" s="1"/>
  <c r="H5" i="39"/>
  <c r="H8" i="39"/>
  <c r="I8" i="39" s="1"/>
  <c r="H18" i="50"/>
  <c r="I18" i="50" s="1"/>
  <c r="H14" i="50"/>
  <c r="I14" i="50" s="1"/>
  <c r="H40" i="21"/>
  <c r="I40" i="21" s="1"/>
  <c r="H26" i="19"/>
  <c r="I26" i="19" s="1"/>
  <c r="H13" i="28"/>
  <c r="I13" i="28" s="1"/>
  <c r="H30" i="28"/>
  <c r="I30" i="28" s="1"/>
  <c r="K30" i="28" s="1"/>
  <c r="H17" i="20"/>
  <c r="I17" i="20" s="1"/>
  <c r="H18" i="20"/>
  <c r="I18" i="20" s="1"/>
  <c r="H7" i="17"/>
  <c r="I7" i="17" s="1"/>
  <c r="H32" i="44"/>
  <c r="I32" i="44" s="1"/>
  <c r="K32" i="44" s="1"/>
  <c r="H33" i="51"/>
  <c r="I33" i="51" s="1"/>
  <c r="H15" i="22"/>
  <c r="I15" i="22" s="1"/>
  <c r="H42" i="22"/>
  <c r="I42" i="22" s="1"/>
  <c r="H31" i="40"/>
  <c r="I31" i="40" s="1"/>
  <c r="K31" i="40" s="1"/>
  <c r="H28" i="39"/>
  <c r="I28" i="39" s="1"/>
  <c r="H39" i="39"/>
  <c r="I39" i="39" s="1"/>
  <c r="H12" i="31"/>
  <c r="I12" i="31" s="1"/>
  <c r="H7" i="35"/>
  <c r="I7" i="35" s="1"/>
  <c r="H42" i="28"/>
  <c r="I42" i="28" s="1"/>
  <c r="H10" i="20"/>
  <c r="I10" i="20" s="1"/>
  <c r="H18" i="51"/>
  <c r="I18" i="51" s="1"/>
  <c r="H7" i="25"/>
  <c r="I7" i="25" s="1"/>
  <c r="H33" i="25"/>
  <c r="I33" i="25" s="1"/>
  <c r="K33" i="25" s="1"/>
  <c r="H8" i="25"/>
  <c r="I8" i="25" s="1"/>
  <c r="H13" i="22"/>
  <c r="I13" i="22" s="1"/>
  <c r="H34" i="40"/>
  <c r="I34" i="40" s="1"/>
  <c r="K34" i="40" s="1"/>
  <c r="H35" i="31"/>
  <c r="I35" i="31" s="1"/>
  <c r="H14" i="21"/>
  <c r="I14" i="21" s="1"/>
  <c r="H8" i="40"/>
  <c r="I8" i="40" s="1"/>
  <c r="H34" i="50"/>
  <c r="I34" i="50" s="1"/>
  <c r="K34" i="50" s="1"/>
  <c r="H34" i="20"/>
  <c r="I34" i="20" s="1"/>
  <c r="H20" i="40"/>
  <c r="I20" i="40" s="1"/>
  <c r="H5" i="20"/>
  <c r="H31" i="17"/>
  <c r="I31" i="17" s="1"/>
  <c r="H39" i="35"/>
  <c r="I39" i="35" s="1"/>
  <c r="H5" i="21"/>
  <c r="H43" i="19"/>
  <c r="I43" i="19" s="1"/>
  <c r="H32" i="51"/>
  <c r="I32" i="51" s="1"/>
  <c r="K32" i="51" s="1"/>
  <c r="H35" i="25"/>
  <c r="I35" i="25" s="1"/>
  <c r="H41" i="25"/>
  <c r="I41" i="25" s="1"/>
  <c r="H36" i="25"/>
  <c r="I36" i="25" s="1"/>
  <c r="H21" i="22"/>
  <c r="I21" i="22" s="1"/>
  <c r="H10" i="22"/>
  <c r="I10" i="22" s="1"/>
  <c r="H9" i="40"/>
  <c r="I9" i="40" s="1"/>
  <c r="H18" i="39"/>
  <c r="I18" i="39" s="1"/>
  <c r="H16" i="39"/>
  <c r="I16" i="39" s="1"/>
  <c r="K16" i="39" s="1"/>
  <c r="H21" i="31"/>
  <c r="I21" i="31" s="1"/>
  <c r="H43" i="35"/>
  <c r="I43" i="35" s="1"/>
  <c r="H22" i="50"/>
  <c r="I22" i="50" s="1"/>
  <c r="H29" i="21"/>
  <c r="I29" i="21" s="1"/>
  <c r="H36" i="21"/>
  <c r="I36" i="21" s="1"/>
  <c r="H10" i="21"/>
  <c r="I10" i="21" s="1"/>
  <c r="H9" i="19"/>
  <c r="I9" i="19" s="1"/>
  <c r="H10" i="19"/>
  <c r="I10" i="19" s="1"/>
  <c r="H30" i="26"/>
  <c r="I30" i="26" s="1"/>
  <c r="H31" i="28"/>
  <c r="I31" i="28" s="1"/>
  <c r="H21" i="28"/>
  <c r="I21" i="28" s="1"/>
  <c r="H20" i="28"/>
  <c r="I20" i="28" s="1"/>
  <c r="H33" i="20"/>
  <c r="I33" i="20" s="1"/>
  <c r="K33" i="20" s="1"/>
  <c r="H38" i="20"/>
  <c r="I38" i="20" s="1"/>
  <c r="H9" i="17"/>
  <c r="I9" i="17" s="1"/>
  <c r="H25" i="44"/>
  <c r="I25" i="44" s="1"/>
  <c r="K25" i="44" s="1"/>
  <c r="H21" i="51"/>
  <c r="I21" i="51" s="1"/>
  <c r="H23" i="25"/>
  <c r="I23" i="25" s="1"/>
  <c r="H6" i="25"/>
  <c r="I6" i="25" s="1"/>
  <c r="H28" i="25"/>
  <c r="I28" i="25" s="1"/>
  <c r="H29" i="22"/>
  <c r="I29" i="22" s="1"/>
  <c r="H40" i="12"/>
  <c r="I40" i="12" s="1"/>
  <c r="H25" i="40"/>
  <c r="I25" i="40" s="1"/>
  <c r="H16" i="40"/>
  <c r="I16" i="40" s="1"/>
  <c r="K16" i="40" s="1"/>
  <c r="H11" i="42"/>
  <c r="I11" i="42" s="1"/>
  <c r="K11" i="42" s="1"/>
  <c r="H34" i="39"/>
  <c r="I34" i="39" s="1"/>
  <c r="H24" i="39"/>
  <c r="I24" i="39" s="1"/>
  <c r="H39" i="31"/>
  <c r="I39" i="31" s="1"/>
  <c r="H20" i="35"/>
  <c r="I20" i="35" s="1"/>
  <c r="H13" i="32"/>
  <c r="I13" i="32" s="1"/>
  <c r="H42" i="32"/>
  <c r="I42" i="32" s="1"/>
  <c r="K42" i="32" s="1"/>
  <c r="H17" i="29"/>
  <c r="I17" i="29" s="1"/>
  <c r="K17" i="29" s="1"/>
  <c r="H40" i="29"/>
  <c r="I40" i="29" s="1"/>
  <c r="H9" i="50"/>
  <c r="I9" i="50" s="1"/>
  <c r="H38" i="50"/>
  <c r="I38" i="50" s="1"/>
  <c r="K38" i="50" s="1"/>
  <c r="H13" i="21"/>
  <c r="I13" i="21" s="1"/>
  <c r="K13" i="21" s="1"/>
  <c r="H32" i="21"/>
  <c r="I32" i="21" s="1"/>
  <c r="H6" i="21"/>
  <c r="I6" i="21" s="1"/>
  <c r="H13" i="19"/>
  <c r="I13" i="19" s="1"/>
  <c r="K13" i="19" s="1"/>
  <c r="H36" i="19"/>
  <c r="I36" i="19" s="1"/>
  <c r="K36" i="19" s="1"/>
  <c r="H14" i="26"/>
  <c r="I14" i="26" s="1"/>
  <c r="K14" i="26" s="1"/>
  <c r="H17" i="28"/>
  <c r="I17" i="28" s="1"/>
  <c r="H29" i="28"/>
  <c r="I29" i="28" s="1"/>
  <c r="H10" i="28"/>
  <c r="I10" i="28" s="1"/>
  <c r="H37" i="20"/>
  <c r="I37" i="20" s="1"/>
  <c r="H22" i="20"/>
  <c r="I22" i="20" s="1"/>
  <c r="H17" i="17"/>
  <c r="I17" i="17" s="1"/>
  <c r="H31" i="8"/>
  <c r="I31" i="8" s="1"/>
  <c r="K31" i="8" s="1"/>
  <c r="H23" i="44"/>
  <c r="I23" i="44" s="1"/>
  <c r="K23" i="44" s="1"/>
  <c r="H19" i="39"/>
  <c r="I19" i="39" s="1"/>
  <c r="H11" i="39"/>
  <c r="I11" i="39" s="1"/>
  <c r="H35" i="51"/>
  <c r="I35" i="51" s="1"/>
  <c r="H37" i="22"/>
  <c r="I37" i="22" s="1"/>
  <c r="H35" i="40"/>
  <c r="I35" i="40" s="1"/>
  <c r="H37" i="40"/>
  <c r="I37" i="40" s="1"/>
  <c r="H24" i="40"/>
  <c r="I24" i="40" s="1"/>
  <c r="K24" i="40" s="1"/>
  <c r="H15" i="39"/>
  <c r="I15" i="39" s="1"/>
  <c r="H32" i="39"/>
  <c r="I32" i="39" s="1"/>
  <c r="H28" i="31"/>
  <c r="I28" i="31" s="1"/>
  <c r="H5" i="19"/>
  <c r="H27" i="19"/>
  <c r="I27" i="19" s="1"/>
  <c r="H28" i="19"/>
  <c r="I28" i="19" s="1"/>
  <c r="H19" i="28"/>
  <c r="I19" i="28" s="1"/>
  <c r="H37" i="28"/>
  <c r="I37" i="28" s="1"/>
  <c r="H40" i="28"/>
  <c r="I40" i="28" s="1"/>
  <c r="H11" i="20"/>
  <c r="I11" i="20" s="1"/>
  <c r="H6" i="20"/>
  <c r="I6" i="20" s="1"/>
  <c r="H25" i="17"/>
  <c r="I25" i="17" s="1"/>
  <c r="K25" i="17" s="1"/>
  <c r="H27" i="51"/>
  <c r="I27" i="51" s="1"/>
  <c r="H39" i="25"/>
  <c r="I39" i="25" s="1"/>
  <c r="K39" i="25" s="1"/>
  <c r="H34" i="25"/>
  <c r="I34" i="25" s="1"/>
  <c r="H12" i="25"/>
  <c r="I12" i="25" s="1"/>
  <c r="H40" i="22"/>
  <c r="I40" i="22" s="1"/>
  <c r="K40" i="22" s="1"/>
  <c r="H22" i="40"/>
  <c r="I22" i="40" s="1"/>
  <c r="H12" i="40"/>
  <c r="I12" i="40" s="1"/>
  <c r="H32" i="40"/>
  <c r="I32" i="40" s="1"/>
  <c r="H35" i="39"/>
  <c r="I35" i="39" s="1"/>
  <c r="K35" i="39" s="1"/>
  <c r="H9" i="39"/>
  <c r="I9" i="39" s="1"/>
  <c r="H5" i="35"/>
  <c r="H34" i="35"/>
  <c r="I34" i="35" s="1"/>
  <c r="H8" i="50"/>
  <c r="I8" i="50" s="1"/>
  <c r="H15" i="50"/>
  <c r="I15" i="50" s="1"/>
  <c r="H25" i="21"/>
  <c r="I25" i="21" s="1"/>
  <c r="H24" i="21"/>
  <c r="I24" i="21" s="1"/>
  <c r="H40" i="19"/>
  <c r="I40" i="19" s="1"/>
  <c r="H41" i="19"/>
  <c r="I41" i="19" s="1"/>
  <c r="H20" i="19"/>
  <c r="I20" i="19" s="1"/>
  <c r="K20" i="19" s="1"/>
  <c r="H33" i="28"/>
  <c r="I33" i="28" s="1"/>
  <c r="K33" i="28" s="1"/>
  <c r="H38" i="28"/>
  <c r="I38" i="28" s="1"/>
  <c r="H32" i="28"/>
  <c r="I32" i="28" s="1"/>
  <c r="H25" i="20"/>
  <c r="I25" i="20" s="1"/>
  <c r="H30" i="20"/>
  <c r="I30" i="20" s="1"/>
  <c r="H38" i="17"/>
  <c r="I38" i="17" s="1"/>
  <c r="H8" i="28"/>
  <c r="I8" i="28" s="1"/>
  <c r="H9" i="20"/>
  <c r="I9" i="20" s="1"/>
  <c r="H32" i="20"/>
  <c r="I32" i="20" s="1"/>
  <c r="K32" i="20" s="1"/>
  <c r="H12" i="17"/>
  <c r="I12" i="17" s="1"/>
  <c r="H31" i="25"/>
  <c r="I31" i="25" s="1"/>
  <c r="K31" i="25" s="1"/>
  <c r="H10" i="25"/>
  <c r="I10" i="25" s="1"/>
  <c r="H17" i="22"/>
  <c r="I17" i="22" s="1"/>
  <c r="H9" i="28"/>
  <c r="I9" i="28" s="1"/>
  <c r="H23" i="20"/>
  <c r="I23" i="20" s="1"/>
  <c r="H24" i="17"/>
  <c r="I24" i="17" s="1"/>
  <c r="H8" i="51"/>
  <c r="I8" i="51" s="1"/>
  <c r="K8" i="51" s="1"/>
  <c r="H22" i="22"/>
  <c r="I22" i="22" s="1"/>
  <c r="K22" i="22" s="1"/>
  <c r="H18" i="40"/>
  <c r="I18" i="40" s="1"/>
  <c r="H7" i="40"/>
  <c r="I7" i="40" s="1"/>
  <c r="H31" i="39"/>
  <c r="I31" i="39" s="1"/>
  <c r="H36" i="39"/>
  <c r="I36" i="39" s="1"/>
  <c r="H11" i="35"/>
  <c r="I11" i="35" s="1"/>
  <c r="H40" i="50"/>
  <c r="I40" i="50" s="1"/>
  <c r="H32" i="50"/>
  <c r="I32" i="50" s="1"/>
  <c r="K32" i="50" s="1"/>
  <c r="H19" i="19"/>
  <c r="I19" i="19" s="1"/>
  <c r="H6" i="19"/>
  <c r="I6" i="19" s="1"/>
  <c r="H26" i="28"/>
  <c r="I26" i="28" s="1"/>
  <c r="K26" i="28" s="1"/>
  <c r="H25" i="51"/>
  <c r="I25" i="51" s="1"/>
  <c r="H9" i="25"/>
  <c r="I9" i="25" s="1"/>
  <c r="H31" i="22"/>
  <c r="I31" i="22" s="1"/>
  <c r="H14" i="22"/>
  <c r="I14" i="22" s="1"/>
  <c r="H17" i="40"/>
  <c r="I17" i="40" s="1"/>
  <c r="K17" i="40" s="1"/>
  <c r="H15" i="40"/>
  <c r="I15" i="40" s="1"/>
  <c r="H12" i="39"/>
  <c r="I12" i="39" s="1"/>
  <c r="H7" i="39"/>
  <c r="I7" i="39" s="1"/>
  <c r="K7" i="39" s="1"/>
  <c r="H13" i="35"/>
  <c r="I13" i="35" s="1"/>
  <c r="H29" i="50"/>
  <c r="I29" i="50" s="1"/>
  <c r="H13" i="50"/>
  <c r="I13" i="50" s="1"/>
  <c r="H33" i="21"/>
  <c r="I33" i="21" s="1"/>
  <c r="H23" i="21"/>
  <c r="I23" i="21" s="1"/>
  <c r="K23" i="21" s="1"/>
  <c r="H33" i="19"/>
  <c r="I33" i="19" s="1"/>
  <c r="H30" i="19"/>
  <c r="I30" i="19" s="1"/>
  <c r="H7" i="26"/>
  <c r="I7" i="26" s="1"/>
  <c r="K7" i="26" s="1"/>
  <c r="H23" i="28"/>
  <c r="I23" i="28" s="1"/>
  <c r="H39" i="20"/>
  <c r="I39" i="20" s="1"/>
  <c r="K39" i="20" s="1"/>
  <c r="H16" i="17"/>
  <c r="I16" i="17" s="1"/>
  <c r="H15" i="17"/>
  <c r="I15" i="17" s="1"/>
  <c r="H33" i="17"/>
  <c r="I33" i="17" s="1"/>
  <c r="K33" i="17" s="1"/>
  <c r="H5" i="51"/>
  <c r="H43" i="51"/>
  <c r="I43" i="51" s="1"/>
  <c r="K43" i="51" s="1"/>
  <c r="H17" i="51"/>
  <c r="I17" i="51" s="1"/>
  <c r="K17" i="51" s="1"/>
  <c r="H10" i="51"/>
  <c r="I10" i="51" s="1"/>
  <c r="K10" i="51" s="1"/>
  <c r="H9" i="51"/>
  <c r="I9" i="51" s="1"/>
  <c r="K9" i="51" s="1"/>
  <c r="H30" i="35"/>
  <c r="I30" i="35" s="1"/>
  <c r="H32" i="35"/>
  <c r="I32" i="35" s="1"/>
  <c r="K32" i="35" s="1"/>
  <c r="H43" i="17"/>
  <c r="I43" i="17" s="1"/>
  <c r="K43" i="17" s="1"/>
  <c r="H41" i="17"/>
  <c r="I41" i="17" s="1"/>
  <c r="H29" i="17"/>
  <c r="I29" i="17" s="1"/>
  <c r="H6" i="17"/>
  <c r="I6" i="17" s="1"/>
  <c r="H37" i="35"/>
  <c r="I37" i="35" s="1"/>
  <c r="H25" i="35"/>
  <c r="I25" i="35" s="1"/>
  <c r="H24" i="35"/>
  <c r="I24" i="35" s="1"/>
  <c r="H14" i="51"/>
  <c r="I14" i="51" s="1"/>
  <c r="H20" i="51"/>
  <c r="I20" i="51" s="1"/>
  <c r="K20" i="51" s="1"/>
  <c r="H12" i="51"/>
  <c r="I12" i="51" s="1"/>
  <c r="K12" i="51" s="1"/>
  <c r="H39" i="26"/>
  <c r="I39" i="26" s="1"/>
  <c r="H11" i="17"/>
  <c r="I11" i="17" s="1"/>
  <c r="H30" i="17"/>
  <c r="I30" i="17" s="1"/>
  <c r="H13" i="8"/>
  <c r="I13" i="8" s="1"/>
  <c r="H10" i="8"/>
  <c r="I10" i="8" s="1"/>
  <c r="H22" i="51"/>
  <c r="I22" i="51" s="1"/>
  <c r="H11" i="51"/>
  <c r="I11" i="51" s="1"/>
  <c r="K11" i="51" s="1"/>
  <c r="H24" i="51"/>
  <c r="I24" i="51" s="1"/>
  <c r="K24" i="51" s="1"/>
  <c r="H19" i="22"/>
  <c r="I19" i="22" s="1"/>
  <c r="K19" i="22" s="1"/>
  <c r="H38" i="22"/>
  <c r="I38" i="22" s="1"/>
  <c r="H5" i="33"/>
  <c r="H30" i="33"/>
  <c r="I30" i="33" s="1"/>
  <c r="K30" i="33" s="1"/>
  <c r="H25" i="33"/>
  <c r="I25" i="33" s="1"/>
  <c r="K25" i="33" s="1"/>
  <c r="H38" i="31"/>
  <c r="I38" i="31" s="1"/>
  <c r="H7" i="41"/>
  <c r="I7" i="41" s="1"/>
  <c r="K7" i="41" s="1"/>
  <c r="H13" i="41"/>
  <c r="I13" i="41" s="1"/>
  <c r="H17" i="35"/>
  <c r="I17" i="35" s="1"/>
  <c r="H29" i="35"/>
  <c r="I29" i="35" s="1"/>
  <c r="H21" i="26"/>
  <c r="I21" i="26" s="1"/>
  <c r="H20" i="26"/>
  <c r="I20" i="26" s="1"/>
  <c r="H27" i="17"/>
  <c r="I27" i="17" s="1"/>
  <c r="H22" i="17"/>
  <c r="I22" i="17" s="1"/>
  <c r="H27" i="8"/>
  <c r="I27" i="8" s="1"/>
  <c r="K27" i="8" s="1"/>
  <c r="H34" i="8"/>
  <c r="I34" i="8" s="1"/>
  <c r="H30" i="51"/>
  <c r="I30" i="51" s="1"/>
  <c r="K30" i="51" s="1"/>
  <c r="H41" i="51"/>
  <c r="I41" i="51" s="1"/>
  <c r="H34" i="51"/>
  <c r="I34" i="51" s="1"/>
  <c r="H33" i="22"/>
  <c r="I33" i="22" s="1"/>
  <c r="H30" i="22"/>
  <c r="I30" i="22" s="1"/>
  <c r="H13" i="40"/>
  <c r="I13" i="40" s="1"/>
  <c r="H11" i="40"/>
  <c r="I11" i="40" s="1"/>
  <c r="H40" i="40"/>
  <c r="I40" i="40" s="1"/>
  <c r="H31" i="42"/>
  <c r="I31" i="42" s="1"/>
  <c r="K31" i="42" s="1"/>
  <c r="H23" i="39"/>
  <c r="I23" i="39" s="1"/>
  <c r="H29" i="39"/>
  <c r="I29" i="39" s="1"/>
  <c r="H40" i="33"/>
  <c r="I40" i="33" s="1"/>
  <c r="H22" i="33"/>
  <c r="I22" i="33" s="1"/>
  <c r="H39" i="33"/>
  <c r="I39" i="33" s="1"/>
  <c r="H11" i="31"/>
  <c r="I11" i="31" s="1"/>
  <c r="K11" i="31" s="1"/>
  <c r="H37" i="41"/>
  <c r="I37" i="41" s="1"/>
  <c r="H23" i="41"/>
  <c r="I23" i="41" s="1"/>
  <c r="H19" i="35"/>
  <c r="I19" i="35" s="1"/>
  <c r="H9" i="35"/>
  <c r="I9" i="35" s="1"/>
  <c r="H11" i="32"/>
  <c r="I11" i="32" s="1"/>
  <c r="H37" i="32"/>
  <c r="I37" i="32" s="1"/>
  <c r="K37" i="32" s="1"/>
  <c r="H34" i="32"/>
  <c r="I34" i="32" s="1"/>
  <c r="H17" i="50"/>
  <c r="I17" i="50" s="1"/>
  <c r="K17" i="50" s="1"/>
  <c r="H42" i="50"/>
  <c r="I42" i="50" s="1"/>
  <c r="H37" i="19"/>
  <c r="I37" i="19" s="1"/>
  <c r="H39" i="19"/>
  <c r="I39" i="19" s="1"/>
  <c r="H31" i="26"/>
  <c r="I31" i="26" s="1"/>
  <c r="H42" i="26"/>
  <c r="I42" i="26" s="1"/>
  <c r="K42" i="26" s="1"/>
  <c r="H7" i="20"/>
  <c r="I7" i="20" s="1"/>
  <c r="H16" i="20"/>
  <c r="I16" i="20" s="1"/>
  <c r="K16" i="20" s="1"/>
  <c r="H19" i="17"/>
  <c r="I19" i="17" s="1"/>
  <c r="K19" i="17" s="1"/>
  <c r="H42" i="17"/>
  <c r="I42" i="17" s="1"/>
  <c r="H37" i="8"/>
  <c r="I37" i="8" s="1"/>
  <c r="H18" i="8"/>
  <c r="I18" i="8" s="1"/>
  <c r="H23" i="17"/>
  <c r="I23" i="17" s="1"/>
  <c r="H26" i="17"/>
  <c r="I26" i="17" s="1"/>
  <c r="H13" i="44"/>
  <c r="I13" i="44" s="1"/>
  <c r="K13" i="44" s="1"/>
  <c r="H38" i="51"/>
  <c r="I38" i="51" s="1"/>
  <c r="H7" i="51"/>
  <c r="I7" i="51" s="1"/>
  <c r="K7" i="51" s="1"/>
  <c r="H36" i="51"/>
  <c r="I36" i="51" s="1"/>
  <c r="K36" i="51" s="1"/>
  <c r="H37" i="17"/>
  <c r="I37" i="17" s="1"/>
  <c r="H10" i="17"/>
  <c r="I10" i="17" s="1"/>
  <c r="H13" i="26"/>
  <c r="I13" i="26" s="1"/>
  <c r="K13" i="26" s="1"/>
  <c r="H36" i="26"/>
  <c r="I36" i="26" s="1"/>
  <c r="H5" i="17"/>
  <c r="H21" i="17"/>
  <c r="I21" i="17" s="1"/>
  <c r="H18" i="17"/>
  <c r="I18" i="17" s="1"/>
  <c r="K18" i="17" s="1"/>
  <c r="H29" i="44"/>
  <c r="I29" i="44" s="1"/>
  <c r="K29" i="44" s="1"/>
  <c r="H23" i="51"/>
  <c r="I23" i="51" s="1"/>
  <c r="H16" i="51"/>
  <c r="I16" i="51" s="1"/>
  <c r="H31" i="51"/>
  <c r="I31" i="51" s="1"/>
  <c r="H28" i="51"/>
  <c r="I28" i="51" s="1"/>
  <c r="H18" i="33"/>
  <c r="I18" i="33" s="1"/>
  <c r="K18" i="33" s="1"/>
  <c r="H17" i="33"/>
  <c r="I17" i="33" s="1"/>
  <c r="H43" i="33"/>
  <c r="I43" i="33" s="1"/>
  <c r="K43" i="33" s="1"/>
  <c r="H10" i="31"/>
  <c r="I10" i="31" s="1"/>
  <c r="H39" i="41"/>
  <c r="I39" i="41" s="1"/>
  <c r="H22" i="35"/>
  <c r="I22" i="35" s="1"/>
  <c r="H18" i="44"/>
  <c r="I18" i="44" s="1"/>
  <c r="K18" i="44" s="1"/>
  <c r="H18" i="35"/>
  <c r="I18" i="35" s="1"/>
  <c r="H15" i="35"/>
  <c r="I15" i="35" s="1"/>
  <c r="K15" i="35" s="1"/>
  <c r="H25" i="22"/>
  <c r="I25" i="22" s="1"/>
  <c r="K25" i="22" s="1"/>
  <c r="H16" i="22"/>
  <c r="I16" i="22" s="1"/>
  <c r="K16" i="22" s="1"/>
  <c r="H34" i="22"/>
  <c r="I34" i="22" s="1"/>
  <c r="K34" i="22" s="1"/>
  <c r="H23" i="35"/>
  <c r="I23" i="35" s="1"/>
  <c r="H43" i="26"/>
  <c r="I43" i="26" s="1"/>
  <c r="H22" i="26"/>
  <c r="I22" i="26" s="1"/>
  <c r="K22" i="26" s="1"/>
  <c r="H40" i="17"/>
  <c r="I40" i="17" s="1"/>
  <c r="H35" i="17"/>
  <c r="I35" i="17" s="1"/>
  <c r="K35" i="17" s="1"/>
  <c r="H36" i="17"/>
  <c r="I36" i="17" s="1"/>
  <c r="H9" i="8"/>
  <c r="I9" i="8" s="1"/>
  <c r="K9" i="8" s="1"/>
  <c r="H6" i="8"/>
  <c r="I6" i="8" s="1"/>
  <c r="H39" i="51"/>
  <c r="I39" i="51" s="1"/>
  <c r="H39" i="22"/>
  <c r="I39" i="22" s="1"/>
  <c r="K39" i="22" s="1"/>
  <c r="H24" i="22"/>
  <c r="I24" i="22" s="1"/>
  <c r="K24" i="22" s="1"/>
  <c r="H29" i="40"/>
  <c r="I29" i="40" s="1"/>
  <c r="K29" i="40" s="1"/>
  <c r="H39" i="42"/>
  <c r="I39" i="42" s="1"/>
  <c r="K39" i="42" s="1"/>
  <c r="H20" i="39"/>
  <c r="I20" i="39" s="1"/>
  <c r="H22" i="39"/>
  <c r="I22" i="39" s="1"/>
  <c r="K22" i="39" s="1"/>
  <c r="H26" i="33"/>
  <c r="I26" i="33" s="1"/>
  <c r="H10" i="52"/>
  <c r="I10" i="52" s="1"/>
  <c r="H15" i="41"/>
  <c r="I15" i="41" s="1"/>
  <c r="H14" i="41"/>
  <c r="I14" i="41" s="1"/>
  <c r="H6" i="35"/>
  <c r="I6" i="35" s="1"/>
  <c r="H31" i="35"/>
  <c r="I31" i="35" s="1"/>
  <c r="H9" i="32"/>
  <c r="I9" i="32" s="1"/>
  <c r="H28" i="32"/>
  <c r="I28" i="32" s="1"/>
  <c r="K28" i="32" s="1"/>
  <c r="H7" i="29"/>
  <c r="I7" i="29" s="1"/>
  <c r="K7" i="29" s="1"/>
  <c r="H43" i="29"/>
  <c r="I43" i="29" s="1"/>
  <c r="H28" i="29"/>
  <c r="I28" i="29" s="1"/>
  <c r="H37" i="50"/>
  <c r="I37" i="50" s="1"/>
  <c r="H29" i="19"/>
  <c r="I29" i="19" s="1"/>
  <c r="H11" i="26"/>
  <c r="I11" i="26" s="1"/>
  <c r="H5" i="26"/>
  <c r="H21" i="20"/>
  <c r="I21" i="20" s="1"/>
  <c r="K21" i="20" s="1"/>
  <c r="H26" i="20"/>
  <c r="I26" i="20" s="1"/>
  <c r="H32" i="17"/>
  <c r="I32" i="17" s="1"/>
  <c r="H39" i="17"/>
  <c r="I39" i="17" s="1"/>
  <c r="H28" i="17"/>
  <c r="I28" i="17" s="1"/>
  <c r="H15" i="8"/>
  <c r="I15" i="8" s="1"/>
  <c r="H36" i="8"/>
  <c r="I36" i="8" s="1"/>
  <c r="K36" i="8" s="1"/>
  <c r="H9" i="44"/>
  <c r="I9" i="44" s="1"/>
  <c r="K9" i="44" s="1"/>
  <c r="H34" i="38"/>
  <c r="I34" i="38" s="1"/>
  <c r="K34" i="38" s="1"/>
  <c r="H35" i="36"/>
  <c r="I35" i="36" s="1"/>
  <c r="K35" i="36" s="1"/>
  <c r="H7" i="36"/>
  <c r="I7" i="36" s="1"/>
  <c r="H5" i="31"/>
  <c r="H41" i="31"/>
  <c r="I41" i="31" s="1"/>
  <c r="H36" i="31"/>
  <c r="I36" i="31" s="1"/>
  <c r="H12" i="38"/>
  <c r="I12" i="38" s="1"/>
  <c r="H28" i="38"/>
  <c r="I28" i="38" s="1"/>
  <c r="K28" i="38" s="1"/>
  <c r="H6" i="38"/>
  <c r="I6" i="38" s="1"/>
  <c r="K6" i="38" s="1"/>
  <c r="H18" i="36"/>
  <c r="I18" i="36" s="1"/>
  <c r="H15" i="36"/>
  <c r="I15" i="36" s="1"/>
  <c r="H17" i="52"/>
  <c r="I17" i="52" s="1"/>
  <c r="K17" i="52" s="1"/>
  <c r="H34" i="31"/>
  <c r="I34" i="31" s="1"/>
  <c r="K34" i="31" s="1"/>
  <c r="H27" i="31"/>
  <c r="I27" i="31" s="1"/>
  <c r="K27" i="31" s="1"/>
  <c r="H40" i="31"/>
  <c r="I40" i="31" s="1"/>
  <c r="K40" i="31" s="1"/>
  <c r="H34" i="36"/>
  <c r="I34" i="36" s="1"/>
  <c r="H23" i="36"/>
  <c r="I23" i="36" s="1"/>
  <c r="K23" i="36" s="1"/>
  <c r="H5" i="52"/>
  <c r="I5" i="52" s="1"/>
  <c r="H16" i="52"/>
  <c r="I16" i="52" s="1"/>
  <c r="H24" i="31"/>
  <c r="I24" i="31" s="1"/>
  <c r="H31" i="31"/>
  <c r="I31" i="31" s="1"/>
  <c r="K31" i="31" s="1"/>
  <c r="H20" i="31"/>
  <c r="I20" i="31" s="1"/>
  <c r="H10" i="38"/>
  <c r="I10" i="38" s="1"/>
  <c r="H11" i="38"/>
  <c r="I11" i="38" s="1"/>
  <c r="H29" i="26"/>
  <c r="I29" i="26" s="1"/>
  <c r="K29" i="26" s="1"/>
  <c r="H23" i="26"/>
  <c r="I23" i="26" s="1"/>
  <c r="H12" i="26"/>
  <c r="I12" i="26" s="1"/>
  <c r="H35" i="20"/>
  <c r="I35" i="20" s="1"/>
  <c r="K35" i="20" s="1"/>
  <c r="H42" i="20"/>
  <c r="I42" i="20" s="1"/>
  <c r="H20" i="20"/>
  <c r="I20" i="20" s="1"/>
  <c r="H35" i="8"/>
  <c r="I35" i="8" s="1"/>
  <c r="H33" i="8"/>
  <c r="I33" i="8" s="1"/>
  <c r="H21" i="44"/>
  <c r="I21" i="44" s="1"/>
  <c r="K21" i="44" s="1"/>
  <c r="H38" i="44"/>
  <c r="I38" i="44" s="1"/>
  <c r="K38" i="44" s="1"/>
  <c r="H40" i="44"/>
  <c r="I40" i="44" s="1"/>
  <c r="K40" i="44" s="1"/>
  <c r="H9" i="36"/>
  <c r="I9" i="36" s="1"/>
  <c r="K9" i="36" s="1"/>
  <c r="H31" i="36"/>
  <c r="I31" i="36" s="1"/>
  <c r="H26" i="38"/>
  <c r="I26" i="38" s="1"/>
  <c r="H21" i="38"/>
  <c r="I21" i="38" s="1"/>
  <c r="H32" i="31"/>
  <c r="I32" i="31" s="1"/>
  <c r="K32" i="31" s="1"/>
  <c r="H27" i="38"/>
  <c r="I27" i="38" s="1"/>
  <c r="H43" i="38"/>
  <c r="I43" i="38" s="1"/>
  <c r="H11" i="44"/>
  <c r="I11" i="44" s="1"/>
  <c r="K11" i="44" s="1"/>
  <c r="H7" i="44"/>
  <c r="I7" i="44" s="1"/>
  <c r="K7" i="44" s="1"/>
  <c r="H19" i="36"/>
  <c r="I19" i="36" s="1"/>
  <c r="K19" i="36" s="1"/>
  <c r="H25" i="36"/>
  <c r="I25" i="36" s="1"/>
  <c r="H39" i="36"/>
  <c r="I39" i="36" s="1"/>
  <c r="H20" i="36"/>
  <c r="I20" i="36" s="1"/>
  <c r="K20" i="36" s="1"/>
  <c r="H12" i="52"/>
  <c r="I12" i="52" s="1"/>
  <c r="K12" i="52" s="1"/>
  <c r="H22" i="52"/>
  <c r="I22" i="52" s="1"/>
  <c r="H25" i="31"/>
  <c r="I25" i="31" s="1"/>
  <c r="H42" i="52"/>
  <c r="I42" i="52" s="1"/>
  <c r="H14" i="38"/>
  <c r="I14" i="38" s="1"/>
  <c r="H8" i="38"/>
  <c r="I8" i="38" s="1"/>
  <c r="H41" i="36"/>
  <c r="I41" i="36" s="1"/>
  <c r="H12" i="36"/>
  <c r="I12" i="36" s="1"/>
  <c r="H16" i="36"/>
  <c r="I16" i="36" s="1"/>
  <c r="K16" i="36" s="1"/>
  <c r="H15" i="52"/>
  <c r="I15" i="52" s="1"/>
  <c r="K15" i="52" s="1"/>
  <c r="H22" i="31"/>
  <c r="I22" i="31" s="1"/>
  <c r="H29" i="31"/>
  <c r="I29" i="31" s="1"/>
  <c r="H18" i="31"/>
  <c r="I18" i="31" s="1"/>
  <c r="K18" i="31" s="1"/>
  <c r="H38" i="36"/>
  <c r="I38" i="36" s="1"/>
  <c r="K38" i="36" s="1"/>
  <c r="H28" i="36"/>
  <c r="I28" i="36" s="1"/>
  <c r="K28" i="36" s="1"/>
  <c r="H24" i="36"/>
  <c r="I24" i="36" s="1"/>
  <c r="K24" i="36" s="1"/>
  <c r="H26" i="52"/>
  <c r="I26" i="52" s="1"/>
  <c r="K26" i="52" s="1"/>
  <c r="H31" i="52"/>
  <c r="I31" i="52" s="1"/>
  <c r="H14" i="31"/>
  <c r="I14" i="31" s="1"/>
  <c r="K14" i="31" s="1"/>
  <c r="H7" i="31"/>
  <c r="I7" i="31" s="1"/>
  <c r="K7" i="31" s="1"/>
  <c r="H38" i="35"/>
  <c r="I38" i="35" s="1"/>
  <c r="K38" i="35" s="1"/>
  <c r="H41" i="35"/>
  <c r="I41" i="35" s="1"/>
  <c r="H36" i="38"/>
  <c r="I36" i="38" s="1"/>
  <c r="H16" i="38"/>
  <c r="I16" i="38" s="1"/>
  <c r="H9" i="26"/>
  <c r="I9" i="26" s="1"/>
  <c r="K9" i="26" s="1"/>
  <c r="H10" i="26"/>
  <c r="I10" i="26" s="1"/>
  <c r="H8" i="26"/>
  <c r="I8" i="26" s="1"/>
  <c r="H11" i="8"/>
  <c r="I11" i="8" s="1"/>
  <c r="H26" i="8"/>
  <c r="I26" i="8" s="1"/>
  <c r="H28" i="44"/>
  <c r="I28" i="44" s="1"/>
  <c r="K28" i="44" s="1"/>
  <c r="H37" i="36"/>
  <c r="I37" i="36" s="1"/>
  <c r="K37" i="36" s="1"/>
  <c r="H8" i="36"/>
  <c r="I8" i="36" s="1"/>
  <c r="K8" i="36" s="1"/>
  <c r="H30" i="31"/>
  <c r="I30" i="31" s="1"/>
  <c r="K30" i="31" s="1"/>
  <c r="H29" i="36"/>
  <c r="I29" i="36" s="1"/>
  <c r="H42" i="36"/>
  <c r="I42" i="36" s="1"/>
  <c r="H32" i="36"/>
  <c r="I32" i="36" s="1"/>
  <c r="H9" i="52"/>
  <c r="I9" i="52" s="1"/>
  <c r="H6" i="52"/>
  <c r="I6" i="52" s="1"/>
  <c r="K6" i="52" s="1"/>
  <c r="H6" i="31"/>
  <c r="I6" i="31" s="1"/>
  <c r="H17" i="31"/>
  <c r="I17" i="31" s="1"/>
  <c r="H15" i="38"/>
  <c r="I15" i="38" s="1"/>
  <c r="K15" i="38" s="1"/>
  <c r="H24" i="38"/>
  <c r="I24" i="38" s="1"/>
  <c r="H26" i="44"/>
  <c r="I26" i="44" s="1"/>
  <c r="K26" i="44" s="1"/>
  <c r="H30" i="36"/>
  <c r="I30" i="36" s="1"/>
  <c r="K30" i="36" s="1"/>
  <c r="H11" i="36"/>
  <c r="I11" i="36" s="1"/>
  <c r="H40" i="36"/>
  <c r="I40" i="36" s="1"/>
  <c r="K40" i="36" s="1"/>
  <c r="H29" i="52"/>
  <c r="I29" i="52" s="1"/>
  <c r="H25" i="52"/>
  <c r="I25" i="52" s="1"/>
  <c r="K25" i="52" s="1"/>
  <c r="H9" i="31"/>
  <c r="I9" i="31" s="1"/>
  <c r="K9" i="31" s="1"/>
  <c r="H23" i="31"/>
  <c r="I23" i="31" s="1"/>
  <c r="K23" i="31" s="1"/>
  <c r="H35" i="38"/>
  <c r="I35" i="38" s="1"/>
  <c r="H32" i="38"/>
  <c r="I32" i="38" s="1"/>
  <c r="H5" i="38"/>
  <c r="I5" i="38" s="1"/>
  <c r="H31" i="38"/>
  <c r="I31" i="38" s="1"/>
  <c r="K31" i="38" s="1"/>
  <c r="H13" i="36"/>
  <c r="I13" i="36" s="1"/>
  <c r="K13" i="36" s="1"/>
  <c r="H21" i="36"/>
  <c r="I21" i="36" s="1"/>
  <c r="K21" i="36" s="1"/>
  <c r="H5" i="36"/>
  <c r="H30" i="52"/>
  <c r="I30" i="52" s="1"/>
  <c r="K30" i="52" s="1"/>
  <c r="H8" i="52"/>
  <c r="I8" i="52" s="1"/>
  <c r="H43" i="31"/>
  <c r="I43" i="31" s="1"/>
  <c r="H33" i="31"/>
  <c r="I33" i="31" s="1"/>
  <c r="K33" i="31" s="1"/>
  <c r="H22" i="38"/>
  <c r="I22" i="38" s="1"/>
  <c r="K22" i="38" s="1"/>
  <c r="H20" i="38"/>
  <c r="I20" i="38" s="1"/>
  <c r="H40" i="38"/>
  <c r="I40" i="38" s="1"/>
  <c r="K40" i="38" s="1"/>
  <c r="H27" i="36"/>
  <c r="I27" i="36" s="1"/>
  <c r="H37" i="52"/>
  <c r="I37" i="52" s="1"/>
  <c r="K37" i="52" s="1"/>
  <c r="H26" i="31"/>
  <c r="I26" i="31" s="1"/>
  <c r="K26" i="31" s="1"/>
  <c r="H42" i="38"/>
  <c r="I42" i="38" s="1"/>
  <c r="K42" i="38" s="1"/>
  <c r="H7" i="38"/>
  <c r="I7" i="38" s="1"/>
  <c r="H17" i="38"/>
  <c r="I17" i="38" s="1"/>
  <c r="H43" i="36"/>
  <c r="I43" i="36" s="1"/>
  <c r="H23" i="52"/>
  <c r="I23" i="52" s="1"/>
  <c r="H19" i="31"/>
  <c r="I19" i="31" s="1"/>
  <c r="K19" i="31" s="1"/>
  <c r="H6" i="36"/>
  <c r="I6" i="36" s="1"/>
  <c r="H14" i="36"/>
  <c r="I14" i="36" s="1"/>
  <c r="K14" i="36" s="1"/>
  <c r="H35" i="52"/>
  <c r="I35" i="52" s="1"/>
  <c r="K35" i="52" s="1"/>
  <c r="H32" i="52"/>
  <c r="I32" i="52" s="1"/>
  <c r="H37" i="31"/>
  <c r="I37" i="31" s="1"/>
  <c r="K37" i="31" s="1"/>
  <c r="H42" i="31"/>
  <c r="I42" i="31" s="1"/>
  <c r="K42" i="31" s="1"/>
  <c r="H39" i="38"/>
  <c r="I39" i="38" s="1"/>
  <c r="H23" i="38"/>
  <c r="I23" i="38" s="1"/>
  <c r="K23" i="38" s="1"/>
  <c r="H25" i="38"/>
  <c r="I25" i="38" s="1"/>
  <c r="H19" i="38"/>
  <c r="I19" i="38" s="1"/>
  <c r="H22" i="36"/>
  <c r="I22" i="36" s="1"/>
  <c r="H26" i="36"/>
  <c r="I26" i="36" s="1"/>
  <c r="K26" i="36" s="1"/>
  <c r="H24" i="52"/>
  <c r="I24" i="52" s="1"/>
  <c r="H21" i="52"/>
  <c r="I21" i="52" s="1"/>
  <c r="K21" i="52" s="1"/>
  <c r="H13" i="31"/>
  <c r="I13" i="31" s="1"/>
  <c r="H8" i="31"/>
  <c r="I8" i="31" s="1"/>
  <c r="K8" i="31" s="1"/>
  <c r="H30" i="38"/>
  <c r="I30" i="38" s="1"/>
  <c r="H37" i="38"/>
  <c r="I37" i="38" s="1"/>
  <c r="K37" i="38" s="1"/>
  <c r="H33" i="38"/>
  <c r="I33" i="38" s="1"/>
  <c r="H9" i="38"/>
  <c r="I9" i="38" s="1"/>
  <c r="H17" i="36"/>
  <c r="I17" i="36" s="1"/>
  <c r="K17" i="36" s="1"/>
  <c r="H13" i="52"/>
  <c r="I13" i="52" s="1"/>
  <c r="H15" i="31"/>
  <c r="I15" i="31" s="1"/>
  <c r="H21" i="35"/>
  <c r="I21" i="35" s="1"/>
  <c r="K21" i="35" s="1"/>
  <c r="H14" i="35"/>
  <c r="I14" i="35" s="1"/>
  <c r="K14" i="35" s="1"/>
  <c r="H19" i="32"/>
  <c r="I19" i="32" s="1"/>
  <c r="K19" i="32" s="1"/>
  <c r="H21" i="29"/>
  <c r="I21" i="29" s="1"/>
  <c r="K21" i="29" s="1"/>
  <c r="H35" i="29"/>
  <c r="I35" i="29" s="1"/>
  <c r="K35" i="29" s="1"/>
  <c r="H29" i="38"/>
  <c r="I29" i="38" s="1"/>
  <c r="H18" i="38"/>
  <c r="I18" i="38" s="1"/>
  <c r="H41" i="38"/>
  <c r="I41" i="38" s="1"/>
  <c r="H34" i="26"/>
  <c r="I34" i="26" s="1"/>
  <c r="K34" i="26" s="1"/>
  <c r="H19" i="20"/>
  <c r="I19" i="20" s="1"/>
  <c r="H31" i="20"/>
  <c r="I31" i="20" s="1"/>
  <c r="H13" i="17"/>
  <c r="I13" i="17" s="1"/>
  <c r="H16" i="8"/>
  <c r="I16" i="8" s="1"/>
  <c r="H7" i="8"/>
  <c r="I7" i="8" s="1"/>
  <c r="H13" i="38"/>
  <c r="I13" i="38" s="1"/>
  <c r="H27" i="44"/>
  <c r="I27" i="44" s="1"/>
  <c r="K27" i="44" s="1"/>
  <c r="H41" i="30"/>
  <c r="I41" i="30" s="1"/>
  <c r="K41" i="30" s="1"/>
  <c r="H42" i="30"/>
  <c r="I42" i="30" s="1"/>
  <c r="H5" i="42"/>
  <c r="H13" i="42"/>
  <c r="I13" i="42" s="1"/>
  <c r="K13" i="42" s="1"/>
  <c r="H27" i="42"/>
  <c r="I27" i="42" s="1"/>
  <c r="H15" i="42"/>
  <c r="I15" i="42" s="1"/>
  <c r="K15" i="42" s="1"/>
  <c r="H7" i="42"/>
  <c r="I7" i="42" s="1"/>
  <c r="H18" i="42"/>
  <c r="I18" i="42" s="1"/>
  <c r="H21" i="42"/>
  <c r="I21" i="42" s="1"/>
  <c r="K21" i="42" s="1"/>
  <c r="H16" i="42"/>
  <c r="I16" i="42" s="1"/>
  <c r="H9" i="42"/>
  <c r="I9" i="42" s="1"/>
  <c r="H41" i="42"/>
  <c r="I41" i="42" s="1"/>
  <c r="K41" i="42" s="1"/>
  <c r="H40" i="52"/>
  <c r="I40" i="52" s="1"/>
  <c r="H33" i="52"/>
  <c r="I33" i="52" s="1"/>
  <c r="H14" i="52"/>
  <c r="I14" i="52" s="1"/>
  <c r="H39" i="52"/>
  <c r="I39" i="52" s="1"/>
  <c r="K39" i="52" s="1"/>
  <c r="H43" i="52"/>
  <c r="I43" i="52" s="1"/>
  <c r="H36" i="52"/>
  <c r="I36" i="52" s="1"/>
  <c r="H38" i="52"/>
  <c r="I38" i="52" s="1"/>
  <c r="H34" i="52"/>
  <c r="I34" i="52" s="1"/>
  <c r="K34" i="52" s="1"/>
  <c r="H20" i="52"/>
  <c r="I20" i="52" s="1"/>
  <c r="H19" i="44"/>
  <c r="I19" i="44" s="1"/>
  <c r="K19" i="44" s="1"/>
  <c r="H35" i="44"/>
  <c r="I35" i="44" s="1"/>
  <c r="K35" i="44" s="1"/>
  <c r="H31" i="44"/>
  <c r="I31" i="44" s="1"/>
  <c r="K31" i="44" s="1"/>
  <c r="H8" i="44"/>
  <c r="I8" i="44" s="1"/>
  <c r="K8" i="44" s="1"/>
  <c r="H39" i="44"/>
  <c r="I39" i="44" s="1"/>
  <c r="K39" i="44" s="1"/>
  <c r="H14" i="44"/>
  <c r="I14" i="44" s="1"/>
  <c r="K14" i="44" s="1"/>
  <c r="H33" i="44"/>
  <c r="I33" i="44" s="1"/>
  <c r="K33" i="44" s="1"/>
  <c r="H34" i="44"/>
  <c r="I34" i="44" s="1"/>
  <c r="K34" i="44" s="1"/>
  <c r="H22" i="44"/>
  <c r="I22" i="44" s="1"/>
  <c r="K22" i="44" s="1"/>
  <c r="H35" i="42"/>
  <c r="I35" i="42" s="1"/>
  <c r="H19" i="42"/>
  <c r="I19" i="42" s="1"/>
  <c r="H10" i="42"/>
  <c r="I10" i="42" s="1"/>
  <c r="K10" i="42" s="1"/>
  <c r="H26" i="42"/>
  <c r="I26" i="42" s="1"/>
  <c r="K26" i="42" s="1"/>
  <c r="H20" i="42"/>
  <c r="I20" i="42" s="1"/>
  <c r="K20" i="42" s="1"/>
  <c r="H37" i="42"/>
  <c r="I37" i="42" s="1"/>
  <c r="K37" i="42" s="1"/>
  <c r="H38" i="42"/>
  <c r="I38" i="42" s="1"/>
  <c r="H43" i="42"/>
  <c r="I43" i="42" s="1"/>
  <c r="H32" i="42"/>
  <c r="I32" i="42" s="1"/>
  <c r="H5" i="44"/>
  <c r="I5" i="44" s="1"/>
  <c r="H30" i="44"/>
  <c r="I30" i="44" s="1"/>
  <c r="K30" i="44" s="1"/>
  <c r="H24" i="44"/>
  <c r="I24" i="44" s="1"/>
  <c r="K24" i="44" s="1"/>
  <c r="H42" i="44"/>
  <c r="I42" i="44" s="1"/>
  <c r="K42" i="44" s="1"/>
  <c r="H10" i="44"/>
  <c r="I10" i="44" s="1"/>
  <c r="K10" i="44" s="1"/>
  <c r="H36" i="44"/>
  <c r="I36" i="44" s="1"/>
  <c r="K36" i="44" s="1"/>
  <c r="H15" i="44"/>
  <c r="I15" i="44" s="1"/>
  <c r="K15" i="44" s="1"/>
  <c r="H43" i="44"/>
  <c r="I43" i="44" s="1"/>
  <c r="K43" i="44" s="1"/>
  <c r="H17" i="44"/>
  <c r="I17" i="44" s="1"/>
  <c r="K17" i="44" s="1"/>
  <c r="H12" i="44"/>
  <c r="I12" i="44" s="1"/>
  <c r="K12" i="44" s="1"/>
  <c r="H14" i="30"/>
  <c r="I14" i="30" s="1"/>
  <c r="K14" i="30" s="1"/>
  <c r="H39" i="12"/>
  <c r="I39" i="12" s="1"/>
  <c r="K39" i="12" s="1"/>
  <c r="H41" i="12"/>
  <c r="I41" i="12" s="1"/>
  <c r="K41" i="12" s="1"/>
  <c r="H35" i="30"/>
  <c r="I35" i="30" s="1"/>
  <c r="K35" i="30" s="1"/>
  <c r="H37" i="30"/>
  <c r="I37" i="30" s="1"/>
  <c r="K37" i="30" s="1"/>
  <c r="H24" i="30"/>
  <c r="I24" i="30" s="1"/>
  <c r="K24" i="30" s="1"/>
  <c r="H38" i="30"/>
  <c r="I38" i="30" s="1"/>
  <c r="H10" i="30"/>
  <c r="I10" i="30" s="1"/>
  <c r="K10" i="30" s="1"/>
  <c r="H37" i="43"/>
  <c r="I37" i="43" s="1"/>
  <c r="K37" i="43" s="1"/>
  <c r="H11" i="12"/>
  <c r="I11" i="12" s="1"/>
  <c r="K11" i="12" s="1"/>
  <c r="H10" i="12"/>
  <c r="I10" i="12" s="1"/>
  <c r="H16" i="43"/>
  <c r="I16" i="43" s="1"/>
  <c r="K16" i="43" s="1"/>
  <c r="H35" i="43"/>
  <c r="I35" i="43" s="1"/>
  <c r="K35" i="43" s="1"/>
  <c r="H38" i="43"/>
  <c r="I38" i="43" s="1"/>
  <c r="K38" i="43" s="1"/>
  <c r="H28" i="34"/>
  <c r="I28" i="34" s="1"/>
  <c r="K28" i="34" s="1"/>
  <c r="H35" i="12"/>
  <c r="I35" i="12" s="1"/>
  <c r="K35" i="12" s="1"/>
  <c r="H9" i="12"/>
  <c r="I9" i="12" s="1"/>
  <c r="K9" i="12" s="1"/>
  <c r="H38" i="12"/>
  <c r="I38" i="12" s="1"/>
  <c r="K38" i="12" s="1"/>
  <c r="H28" i="12"/>
  <c r="I28" i="12" s="1"/>
  <c r="K28" i="12" s="1"/>
  <c r="H8" i="12"/>
  <c r="I8" i="12" s="1"/>
  <c r="K8" i="12" s="1"/>
  <c r="H11" i="30"/>
  <c r="I11" i="30" s="1"/>
  <c r="K11" i="30" s="1"/>
  <c r="H23" i="30"/>
  <c r="I23" i="30" s="1"/>
  <c r="K23" i="30" s="1"/>
  <c r="H33" i="30"/>
  <c r="I33" i="30" s="1"/>
  <c r="K33" i="30" s="1"/>
  <c r="H29" i="30"/>
  <c r="I29" i="30" s="1"/>
  <c r="K29" i="30" s="1"/>
  <c r="H9" i="30"/>
  <c r="I9" i="30" s="1"/>
  <c r="K9" i="30" s="1"/>
  <c r="H32" i="30"/>
  <c r="I32" i="30" s="1"/>
  <c r="H12" i="30"/>
  <c r="I12" i="30" s="1"/>
  <c r="K12" i="30" s="1"/>
  <c r="H22" i="30"/>
  <c r="I22" i="30" s="1"/>
  <c r="K22" i="30" s="1"/>
  <c r="H16" i="30"/>
  <c r="I16" i="30" s="1"/>
  <c r="K16" i="30" s="1"/>
  <c r="H26" i="30"/>
  <c r="I26" i="30" s="1"/>
  <c r="K26" i="30" s="1"/>
  <c r="H22" i="43"/>
  <c r="I22" i="43" s="1"/>
  <c r="H25" i="43"/>
  <c r="I25" i="43" s="1"/>
  <c r="K25" i="43" s="1"/>
  <c r="H13" i="43"/>
  <c r="I13" i="43" s="1"/>
  <c r="K13" i="43" s="1"/>
  <c r="H21" i="43"/>
  <c r="I21" i="43" s="1"/>
  <c r="K21" i="43" s="1"/>
  <c r="H31" i="43"/>
  <c r="I31" i="43" s="1"/>
  <c r="K31" i="43" s="1"/>
  <c r="H32" i="23"/>
  <c r="I32" i="23" s="1"/>
  <c r="K32" i="23" s="1"/>
  <c r="H38" i="15"/>
  <c r="I38" i="15" s="1"/>
  <c r="H37" i="12"/>
  <c r="I37" i="12" s="1"/>
  <c r="K37" i="12" s="1"/>
  <c r="H7" i="12"/>
  <c r="I7" i="12" s="1"/>
  <c r="K7" i="12" s="1"/>
  <c r="H27" i="12"/>
  <c r="I27" i="12" s="1"/>
  <c r="K27" i="12" s="1"/>
  <c r="H29" i="12"/>
  <c r="I29" i="12" s="1"/>
  <c r="K29" i="12" s="1"/>
  <c r="H25" i="12"/>
  <c r="I25" i="12" s="1"/>
  <c r="H30" i="12"/>
  <c r="I30" i="12" s="1"/>
  <c r="K30" i="12" s="1"/>
  <c r="H42" i="12"/>
  <c r="I42" i="12" s="1"/>
  <c r="K42" i="12" s="1"/>
  <c r="H18" i="12"/>
  <c r="I18" i="12" s="1"/>
  <c r="K18" i="12" s="1"/>
  <c r="H12" i="12"/>
  <c r="I12" i="12" s="1"/>
  <c r="K12" i="12" s="1"/>
  <c r="H24" i="12"/>
  <c r="I24" i="12" s="1"/>
  <c r="H13" i="30"/>
  <c r="I13" i="30" s="1"/>
  <c r="K13" i="30" s="1"/>
  <c r="H31" i="30"/>
  <c r="I31" i="30" s="1"/>
  <c r="H7" i="30"/>
  <c r="I7" i="30" s="1"/>
  <c r="K7" i="30" s="1"/>
  <c r="H17" i="30"/>
  <c r="I17" i="30" s="1"/>
  <c r="K17" i="30" s="1"/>
  <c r="H43" i="30"/>
  <c r="I43" i="30" s="1"/>
  <c r="H27" i="30"/>
  <c r="I27" i="30" s="1"/>
  <c r="K27" i="30" s="1"/>
  <c r="H19" i="30"/>
  <c r="I19" i="30" s="1"/>
  <c r="K19" i="30" s="1"/>
  <c r="H21" i="30"/>
  <c r="I21" i="30" s="1"/>
  <c r="K21" i="30" s="1"/>
  <c r="H25" i="30"/>
  <c r="I25" i="30" s="1"/>
  <c r="K25" i="30" s="1"/>
  <c r="H5" i="30"/>
  <c r="I5" i="30" s="1"/>
  <c r="H20" i="30"/>
  <c r="I20" i="30" s="1"/>
  <c r="K20" i="30" s="1"/>
  <c r="H40" i="30"/>
  <c r="I40" i="30" s="1"/>
  <c r="H30" i="30"/>
  <c r="I30" i="30" s="1"/>
  <c r="K30" i="30" s="1"/>
  <c r="H36" i="30"/>
  <c r="I36" i="30" s="1"/>
  <c r="K36" i="30" s="1"/>
  <c r="H8" i="30"/>
  <c r="I8" i="30" s="1"/>
  <c r="K8" i="30" s="1"/>
  <c r="H28" i="30"/>
  <c r="I28" i="30" s="1"/>
  <c r="H6" i="30"/>
  <c r="I6" i="30" s="1"/>
  <c r="H34" i="30"/>
  <c r="I34" i="30" s="1"/>
  <c r="K34" i="30" s="1"/>
  <c r="H32" i="43"/>
  <c r="I32" i="43" s="1"/>
  <c r="K32" i="43" s="1"/>
  <c r="H8" i="43"/>
  <c r="I8" i="43" s="1"/>
  <c r="H26" i="43"/>
  <c r="I26" i="43" s="1"/>
  <c r="H34" i="43"/>
  <c r="I34" i="43" s="1"/>
  <c r="K34" i="43" s="1"/>
  <c r="H24" i="43"/>
  <c r="I24" i="43" s="1"/>
  <c r="K24" i="43" s="1"/>
  <c r="H41" i="43"/>
  <c r="I41" i="43" s="1"/>
  <c r="K41" i="43" s="1"/>
  <c r="H40" i="43"/>
  <c r="I40" i="43" s="1"/>
  <c r="K40" i="43" s="1"/>
  <c r="H43" i="43"/>
  <c r="I43" i="43" s="1"/>
  <c r="K43" i="43" s="1"/>
  <c r="H15" i="43"/>
  <c r="I15" i="43" s="1"/>
  <c r="K15" i="43" s="1"/>
  <c r="H6" i="43"/>
  <c r="I6" i="43" s="1"/>
  <c r="H5" i="23"/>
  <c r="I5" i="23" s="1"/>
  <c r="H27" i="34"/>
  <c r="I27" i="34" s="1"/>
  <c r="H23" i="15"/>
  <c r="I23" i="15" s="1"/>
  <c r="H16" i="15"/>
  <c r="I16" i="15" s="1"/>
  <c r="H23" i="12"/>
  <c r="I23" i="12" s="1"/>
  <c r="K23" i="12" s="1"/>
  <c r="H19" i="12"/>
  <c r="I19" i="12" s="1"/>
  <c r="K19" i="12" s="1"/>
  <c r="H21" i="12"/>
  <c r="I21" i="12" s="1"/>
  <c r="K21" i="12" s="1"/>
  <c r="H13" i="12"/>
  <c r="I13" i="12" s="1"/>
  <c r="H31" i="12"/>
  <c r="I31" i="12" s="1"/>
  <c r="H15" i="12"/>
  <c r="I15" i="12" s="1"/>
  <c r="H43" i="12"/>
  <c r="I43" i="12" s="1"/>
  <c r="K43" i="12" s="1"/>
  <c r="H17" i="12"/>
  <c r="I17" i="12" s="1"/>
  <c r="H33" i="12"/>
  <c r="I33" i="12" s="1"/>
  <c r="H22" i="12"/>
  <c r="I22" i="12" s="1"/>
  <c r="H14" i="12"/>
  <c r="I14" i="12" s="1"/>
  <c r="K14" i="12" s="1"/>
  <c r="H6" i="12"/>
  <c r="I6" i="12" s="1"/>
  <c r="H26" i="12"/>
  <c r="I26" i="12" s="1"/>
  <c r="H34" i="12"/>
  <c r="I34" i="12" s="1"/>
  <c r="K34" i="12" s="1"/>
  <c r="H36" i="12"/>
  <c r="I36" i="12" s="1"/>
  <c r="K36" i="12" s="1"/>
  <c r="H20" i="12"/>
  <c r="I20" i="12" s="1"/>
  <c r="K20" i="12" s="1"/>
  <c r="H5" i="12"/>
  <c r="I5" i="12" s="1"/>
  <c r="H32" i="12"/>
  <c r="I32" i="12" s="1"/>
  <c r="K32" i="12" s="1"/>
  <c r="H9" i="43"/>
  <c r="I9" i="43" s="1"/>
  <c r="K9" i="43" s="1"/>
  <c r="H29" i="43"/>
  <c r="I29" i="43" s="1"/>
  <c r="K29" i="43" s="1"/>
  <c r="H19" i="43"/>
  <c r="I19" i="43" s="1"/>
  <c r="H42" i="43"/>
  <c r="I42" i="43" s="1"/>
  <c r="K42" i="43" s="1"/>
  <c r="H10" i="43"/>
  <c r="I10" i="43" s="1"/>
  <c r="H5" i="43"/>
  <c r="H18" i="43"/>
  <c r="I18" i="43" s="1"/>
  <c r="K18" i="43" s="1"/>
  <c r="H17" i="43"/>
  <c r="I17" i="43" s="1"/>
  <c r="H14" i="43"/>
  <c r="I14" i="43" s="1"/>
  <c r="H36" i="43"/>
  <c r="I36" i="43" s="1"/>
  <c r="H27" i="43"/>
  <c r="I27" i="43" s="1"/>
  <c r="H12" i="43"/>
  <c r="I12" i="43" s="1"/>
  <c r="H28" i="43"/>
  <c r="I28" i="43" s="1"/>
  <c r="H11" i="43"/>
  <c r="I11" i="43" s="1"/>
  <c r="K11" i="43" s="1"/>
  <c r="H33" i="43"/>
  <c r="I33" i="43" s="1"/>
  <c r="K33" i="43" s="1"/>
  <c r="H30" i="43"/>
  <c r="I30" i="43" s="1"/>
  <c r="K30" i="43" s="1"/>
  <c r="H7" i="43"/>
  <c r="I7" i="43" s="1"/>
  <c r="K7" i="43" s="1"/>
  <c r="H23" i="43"/>
  <c r="I23" i="43" s="1"/>
  <c r="K23" i="43" s="1"/>
  <c r="H13" i="23"/>
  <c r="I13" i="23" s="1"/>
  <c r="K13" i="23" s="1"/>
  <c r="H35" i="34"/>
  <c r="I35" i="34" s="1"/>
  <c r="H32" i="34"/>
  <c r="I32" i="34" s="1"/>
  <c r="H26" i="34"/>
  <c r="I26" i="34" s="1"/>
  <c r="H33" i="15"/>
  <c r="I33" i="15" s="1"/>
  <c r="K33" i="15" s="1"/>
  <c r="H36" i="15"/>
  <c r="I36" i="15" s="1"/>
  <c r="H25" i="23"/>
  <c r="I25" i="23" s="1"/>
  <c r="K25" i="23" s="1"/>
  <c r="H30" i="23"/>
  <c r="I30" i="23" s="1"/>
  <c r="K30" i="23" s="1"/>
  <c r="H17" i="34"/>
  <c r="I17" i="34" s="1"/>
  <c r="H29" i="34"/>
  <c r="I29" i="34" s="1"/>
  <c r="H23" i="34"/>
  <c r="I23" i="34" s="1"/>
  <c r="H24" i="34"/>
  <c r="I24" i="34" s="1"/>
  <c r="K24" i="34" s="1"/>
  <c r="H20" i="34"/>
  <c r="I20" i="34" s="1"/>
  <c r="K20" i="34" s="1"/>
  <c r="H17" i="15"/>
  <c r="I17" i="15" s="1"/>
  <c r="K17" i="15" s="1"/>
  <c r="H39" i="15"/>
  <c r="I39" i="15" s="1"/>
  <c r="H37" i="15"/>
  <c r="I37" i="15" s="1"/>
  <c r="K37" i="15" s="1"/>
  <c r="H18" i="15"/>
  <c r="I18" i="15" s="1"/>
  <c r="K18" i="15" s="1"/>
  <c r="H5" i="15"/>
  <c r="H43" i="23"/>
  <c r="I43" i="23" s="1"/>
  <c r="K43" i="23" s="1"/>
  <c r="H35" i="23"/>
  <c r="I35" i="23" s="1"/>
  <c r="K35" i="23" s="1"/>
  <c r="H8" i="23"/>
  <c r="I8" i="23" s="1"/>
  <c r="K8" i="23" s="1"/>
  <c r="H40" i="23"/>
  <c r="I40" i="23" s="1"/>
  <c r="K40" i="23" s="1"/>
  <c r="H28" i="23"/>
  <c r="I28" i="23" s="1"/>
  <c r="K28" i="23" s="1"/>
  <c r="H33" i="34"/>
  <c r="I33" i="34" s="1"/>
  <c r="K33" i="34" s="1"/>
  <c r="H11" i="34"/>
  <c r="I11" i="34" s="1"/>
  <c r="H9" i="34"/>
  <c r="I9" i="34" s="1"/>
  <c r="K9" i="34" s="1"/>
  <c r="H7" i="34"/>
  <c r="I7" i="34" s="1"/>
  <c r="H39" i="34"/>
  <c r="I39" i="34" s="1"/>
  <c r="K39" i="34" s="1"/>
  <c r="H5" i="34"/>
  <c r="I5" i="34" s="1"/>
  <c r="H36" i="34"/>
  <c r="I36" i="34" s="1"/>
  <c r="H40" i="34"/>
  <c r="I40" i="34" s="1"/>
  <c r="H42" i="34"/>
  <c r="I42" i="34" s="1"/>
  <c r="H10" i="34"/>
  <c r="I10" i="34" s="1"/>
  <c r="K10" i="34" s="1"/>
  <c r="H13" i="15"/>
  <c r="I13" i="15" s="1"/>
  <c r="H31" i="15"/>
  <c r="I31" i="15" s="1"/>
  <c r="H25" i="15"/>
  <c r="I25" i="15" s="1"/>
  <c r="K25" i="15" s="1"/>
  <c r="H21" i="15"/>
  <c r="I21" i="15" s="1"/>
  <c r="K21" i="15" s="1"/>
  <c r="H30" i="15"/>
  <c r="I30" i="15" s="1"/>
  <c r="H14" i="15"/>
  <c r="I14" i="15" s="1"/>
  <c r="H26" i="15"/>
  <c r="I26" i="15" s="1"/>
  <c r="H20" i="15"/>
  <c r="I20" i="15" s="1"/>
  <c r="H32" i="15"/>
  <c r="I32" i="15" s="1"/>
  <c r="K32" i="15" s="1"/>
  <c r="H27" i="23"/>
  <c r="I27" i="23" s="1"/>
  <c r="K27" i="23" s="1"/>
  <c r="H23" i="23"/>
  <c r="I23" i="23" s="1"/>
  <c r="H17" i="23"/>
  <c r="I17" i="23" s="1"/>
  <c r="K17" i="23" s="1"/>
  <c r="H19" i="23"/>
  <c r="I19" i="23" s="1"/>
  <c r="K19" i="23" s="1"/>
  <c r="H29" i="23"/>
  <c r="I29" i="23" s="1"/>
  <c r="K29" i="23" s="1"/>
  <c r="H38" i="23"/>
  <c r="I38" i="23" s="1"/>
  <c r="H18" i="23"/>
  <c r="I18" i="23" s="1"/>
  <c r="K18" i="23" s="1"/>
  <c r="H14" i="23"/>
  <c r="I14" i="23" s="1"/>
  <c r="K14" i="23" s="1"/>
  <c r="H10" i="23"/>
  <c r="I10" i="23" s="1"/>
  <c r="H12" i="23"/>
  <c r="I12" i="23" s="1"/>
  <c r="K12" i="23" s="1"/>
  <c r="H19" i="34"/>
  <c r="I19" i="34" s="1"/>
  <c r="K19" i="34" s="1"/>
  <c r="H21" i="34"/>
  <c r="I21" i="34" s="1"/>
  <c r="K21" i="34" s="1"/>
  <c r="H37" i="34"/>
  <c r="I37" i="34" s="1"/>
  <c r="K37" i="34" s="1"/>
  <c r="H25" i="34"/>
  <c r="I25" i="34" s="1"/>
  <c r="K25" i="34" s="1"/>
  <c r="H43" i="34"/>
  <c r="I43" i="34" s="1"/>
  <c r="H13" i="34"/>
  <c r="I13" i="34" s="1"/>
  <c r="K13" i="34" s="1"/>
  <c r="H41" i="34"/>
  <c r="I41" i="34" s="1"/>
  <c r="K41" i="34" s="1"/>
  <c r="H15" i="34"/>
  <c r="I15" i="34" s="1"/>
  <c r="H31" i="34"/>
  <c r="I31" i="34" s="1"/>
  <c r="K31" i="34" s="1"/>
  <c r="H12" i="34"/>
  <c r="I12" i="34" s="1"/>
  <c r="K12" i="34" s="1"/>
  <c r="H38" i="34"/>
  <c r="I38" i="34" s="1"/>
  <c r="K38" i="34" s="1"/>
  <c r="H22" i="34"/>
  <c r="I22" i="34" s="1"/>
  <c r="K22" i="34" s="1"/>
  <c r="H6" i="34"/>
  <c r="I6" i="34" s="1"/>
  <c r="H16" i="34"/>
  <c r="I16" i="34" s="1"/>
  <c r="K16" i="34" s="1"/>
  <c r="H14" i="34"/>
  <c r="I14" i="34" s="1"/>
  <c r="K14" i="34" s="1"/>
  <c r="H30" i="34"/>
  <c r="I30" i="34" s="1"/>
  <c r="K30" i="34" s="1"/>
  <c r="H8" i="34"/>
  <c r="I8" i="34" s="1"/>
  <c r="K8" i="34" s="1"/>
  <c r="H34" i="34"/>
  <c r="I34" i="34" s="1"/>
  <c r="K34" i="34" s="1"/>
  <c r="H9" i="15"/>
  <c r="I9" i="15" s="1"/>
  <c r="H19" i="15"/>
  <c r="I19" i="15" s="1"/>
  <c r="K19" i="15" s="1"/>
  <c r="H15" i="15"/>
  <c r="I15" i="15" s="1"/>
  <c r="K15" i="15" s="1"/>
  <c r="H41" i="15"/>
  <c r="I41" i="15" s="1"/>
  <c r="K41" i="15" s="1"/>
  <c r="H35" i="15"/>
  <c r="I35" i="15" s="1"/>
  <c r="K35" i="15" s="1"/>
  <c r="H7" i="15"/>
  <c r="I7" i="15" s="1"/>
  <c r="K7" i="15" s="1"/>
  <c r="H29" i="15"/>
  <c r="I29" i="15" s="1"/>
  <c r="K29" i="15" s="1"/>
  <c r="H11" i="15"/>
  <c r="I11" i="15" s="1"/>
  <c r="K11" i="15" s="1"/>
  <c r="H27" i="15"/>
  <c r="I27" i="15" s="1"/>
  <c r="K27" i="15" s="1"/>
  <c r="H43" i="15"/>
  <c r="I43" i="15" s="1"/>
  <c r="K43" i="15" s="1"/>
  <c r="H6" i="15"/>
  <c r="I6" i="15" s="1"/>
  <c r="K6" i="15" s="1"/>
  <c r="H22" i="15"/>
  <c r="I22" i="15" s="1"/>
  <c r="K22" i="15" s="1"/>
  <c r="H34" i="15"/>
  <c r="I34" i="15" s="1"/>
  <c r="K34" i="15" s="1"/>
  <c r="H42" i="15"/>
  <c r="I42" i="15" s="1"/>
  <c r="K42" i="15" s="1"/>
  <c r="H10" i="15"/>
  <c r="I10" i="15" s="1"/>
  <c r="K10" i="15" s="1"/>
  <c r="H28" i="15"/>
  <c r="I28" i="15" s="1"/>
  <c r="K28" i="15" s="1"/>
  <c r="H12" i="15"/>
  <c r="I12" i="15" s="1"/>
  <c r="K12" i="15" s="1"/>
  <c r="H40" i="15"/>
  <c r="I40" i="15" s="1"/>
  <c r="K40" i="15" s="1"/>
  <c r="H24" i="15"/>
  <c r="I24" i="15" s="1"/>
  <c r="K24" i="15" s="1"/>
  <c r="H41" i="23"/>
  <c r="I41" i="23" s="1"/>
  <c r="K41" i="23" s="1"/>
  <c r="H7" i="23"/>
  <c r="I7" i="23" s="1"/>
  <c r="H9" i="23"/>
  <c r="I9" i="23" s="1"/>
  <c r="K9" i="23" s="1"/>
  <c r="H11" i="23"/>
  <c r="I11" i="23" s="1"/>
  <c r="K11" i="23" s="1"/>
  <c r="H39" i="23"/>
  <c r="I39" i="23" s="1"/>
  <c r="K39" i="23" s="1"/>
  <c r="H31" i="23"/>
  <c r="I31" i="23" s="1"/>
  <c r="K31" i="23" s="1"/>
  <c r="H15" i="23"/>
  <c r="I15" i="23" s="1"/>
  <c r="K15" i="23" s="1"/>
  <c r="H33" i="23"/>
  <c r="I33" i="23" s="1"/>
  <c r="H21" i="23"/>
  <c r="I21" i="23" s="1"/>
  <c r="K21" i="23" s="1"/>
  <c r="H37" i="23"/>
  <c r="I37" i="23" s="1"/>
  <c r="K37" i="23" s="1"/>
  <c r="H24" i="23"/>
  <c r="I24" i="23" s="1"/>
  <c r="K24" i="23" s="1"/>
  <c r="H16" i="23"/>
  <c r="I16" i="23" s="1"/>
  <c r="K16" i="23" s="1"/>
  <c r="H34" i="23"/>
  <c r="I34" i="23" s="1"/>
  <c r="K34" i="23" s="1"/>
  <c r="H6" i="23"/>
  <c r="I6" i="23" s="1"/>
  <c r="H26" i="23"/>
  <c r="I26" i="23" s="1"/>
  <c r="K26" i="23" s="1"/>
  <c r="H42" i="23"/>
  <c r="I42" i="23" s="1"/>
  <c r="K42" i="23" s="1"/>
  <c r="H22" i="23"/>
  <c r="I22" i="23" s="1"/>
  <c r="K22" i="23" s="1"/>
  <c r="H36" i="23"/>
  <c r="I36" i="23" s="1"/>
  <c r="K27" i="51"/>
  <c r="K14" i="51"/>
  <c r="K23" i="51"/>
  <c r="K39" i="51"/>
  <c r="K13" i="51"/>
  <c r="K29" i="51"/>
  <c r="K41" i="51"/>
  <c r="K16" i="51"/>
  <c r="K42" i="51"/>
  <c r="K33" i="51"/>
  <c r="K21" i="51"/>
  <c r="K34" i="51"/>
  <c r="K37" i="51"/>
  <c r="K22" i="51"/>
  <c r="K38" i="51"/>
  <c r="K15" i="51"/>
  <c r="K31" i="51"/>
  <c r="K6" i="51"/>
  <c r="K26" i="51"/>
  <c r="K40" i="51"/>
  <c r="K25" i="51"/>
  <c r="K28" i="51"/>
  <c r="K18" i="51"/>
  <c r="K35" i="51"/>
  <c r="H12" i="13"/>
  <c r="I12" i="13" s="1"/>
  <c r="H20" i="13"/>
  <c r="I20" i="13" s="1"/>
  <c r="H28" i="13"/>
  <c r="I28" i="13" s="1"/>
  <c r="H36" i="13"/>
  <c r="I36" i="13" s="1"/>
  <c r="H8" i="13"/>
  <c r="I8" i="13" s="1"/>
  <c r="H16" i="13"/>
  <c r="I16" i="13" s="1"/>
  <c r="H24" i="13"/>
  <c r="I24" i="13" s="1"/>
  <c r="H32" i="13"/>
  <c r="I32" i="13" s="1"/>
  <c r="H40" i="13"/>
  <c r="I40" i="13" s="1"/>
  <c r="H14" i="13"/>
  <c r="I14" i="13" s="1"/>
  <c r="H30" i="13"/>
  <c r="I30" i="13" s="1"/>
  <c r="H6" i="13"/>
  <c r="I6" i="13" s="1"/>
  <c r="H22" i="13"/>
  <c r="I22" i="13" s="1"/>
  <c r="H38" i="13"/>
  <c r="I38" i="13" s="1"/>
  <c r="H18" i="13"/>
  <c r="I18" i="13" s="1"/>
  <c r="H26" i="13"/>
  <c r="I26" i="13" s="1"/>
  <c r="H42" i="13"/>
  <c r="I42" i="13" s="1"/>
  <c r="H10" i="13"/>
  <c r="I10" i="13" s="1"/>
  <c r="H34" i="13"/>
  <c r="I34" i="13" s="1"/>
  <c r="H41" i="13"/>
  <c r="I41" i="13" s="1"/>
  <c r="H31" i="13"/>
  <c r="I31" i="13" s="1"/>
  <c r="H25" i="13"/>
  <c r="I25" i="13" s="1"/>
  <c r="H15" i="13"/>
  <c r="I15" i="13" s="1"/>
  <c r="H9" i="13"/>
  <c r="I9" i="13" s="1"/>
  <c r="H43" i="13"/>
  <c r="I43" i="13" s="1"/>
  <c r="H39" i="13"/>
  <c r="I39" i="13" s="1"/>
  <c r="H35" i="13"/>
  <c r="I35" i="13" s="1"/>
  <c r="H37" i="13"/>
  <c r="I37" i="13" s="1"/>
  <c r="H33" i="13"/>
  <c r="I33" i="13" s="1"/>
  <c r="H29" i="13"/>
  <c r="I29" i="13" s="1"/>
  <c r="H11" i="13"/>
  <c r="I11" i="13" s="1"/>
  <c r="H7" i="13"/>
  <c r="I7" i="13" s="1"/>
  <c r="H21" i="13"/>
  <c r="I21" i="13" s="1"/>
  <c r="H13" i="13"/>
  <c r="I13" i="13" s="1"/>
  <c r="H27" i="13"/>
  <c r="I27" i="13" s="1"/>
  <c r="H19" i="13"/>
  <c r="I19" i="13" s="1"/>
  <c r="H17" i="13"/>
  <c r="I17" i="13" s="1"/>
  <c r="H23" i="13"/>
  <c r="I23" i="13" s="1"/>
  <c r="H5" i="13"/>
  <c r="H5" i="16"/>
  <c r="H12" i="16"/>
  <c r="I12" i="16" s="1"/>
  <c r="H20" i="16"/>
  <c r="I20" i="16" s="1"/>
  <c r="H28" i="16"/>
  <c r="I28" i="16" s="1"/>
  <c r="H36" i="16"/>
  <c r="I36" i="16" s="1"/>
  <c r="H8" i="16"/>
  <c r="I8" i="16" s="1"/>
  <c r="H16" i="16"/>
  <c r="I16" i="16" s="1"/>
  <c r="H24" i="16"/>
  <c r="I24" i="16" s="1"/>
  <c r="H32" i="16"/>
  <c r="I32" i="16" s="1"/>
  <c r="H40" i="16"/>
  <c r="I40" i="16" s="1"/>
  <c r="H14" i="16"/>
  <c r="I14" i="16" s="1"/>
  <c r="H30" i="16"/>
  <c r="I30" i="16" s="1"/>
  <c r="H6" i="16"/>
  <c r="I6" i="16" s="1"/>
  <c r="H22" i="16"/>
  <c r="I22" i="16" s="1"/>
  <c r="H38" i="16"/>
  <c r="I38" i="16" s="1"/>
  <c r="H34" i="16"/>
  <c r="I34" i="16" s="1"/>
  <c r="H10" i="16"/>
  <c r="I10" i="16" s="1"/>
  <c r="H42" i="16"/>
  <c r="I42" i="16" s="1"/>
  <c r="H26" i="16"/>
  <c r="I26" i="16" s="1"/>
  <c r="H18" i="16"/>
  <c r="I18" i="16" s="1"/>
  <c r="H43" i="16"/>
  <c r="I43" i="16" s="1"/>
  <c r="H35" i="16"/>
  <c r="I35" i="16" s="1"/>
  <c r="H27" i="16"/>
  <c r="I27" i="16" s="1"/>
  <c r="H19" i="16"/>
  <c r="I19" i="16" s="1"/>
  <c r="H11" i="16"/>
  <c r="I11" i="16" s="1"/>
  <c r="H31" i="16"/>
  <c r="I31" i="16" s="1"/>
  <c r="H17" i="16"/>
  <c r="I17" i="16" s="1"/>
  <c r="H13" i="16"/>
  <c r="I13" i="16" s="1"/>
  <c r="H33" i="16"/>
  <c r="I33" i="16" s="1"/>
  <c r="H29" i="16"/>
  <c r="I29" i="16" s="1"/>
  <c r="H15" i="16"/>
  <c r="I15" i="16" s="1"/>
  <c r="H37" i="16"/>
  <c r="I37" i="16" s="1"/>
  <c r="H23" i="16"/>
  <c r="I23" i="16" s="1"/>
  <c r="H9" i="16"/>
  <c r="I9" i="16" s="1"/>
  <c r="H21" i="16"/>
  <c r="I21" i="16" s="1"/>
  <c r="H7" i="16"/>
  <c r="I7" i="16" s="1"/>
  <c r="H41" i="16"/>
  <c r="I41" i="16" s="1"/>
  <c r="H25" i="16"/>
  <c r="I25" i="16" s="1"/>
  <c r="H39" i="16"/>
  <c r="I39" i="16" s="1"/>
  <c r="H12" i="27"/>
  <c r="I12" i="27" s="1"/>
  <c r="H20" i="27"/>
  <c r="I20" i="27" s="1"/>
  <c r="H28" i="27"/>
  <c r="I28" i="27" s="1"/>
  <c r="H36" i="27"/>
  <c r="I36" i="27" s="1"/>
  <c r="H10" i="27"/>
  <c r="I10" i="27" s="1"/>
  <c r="H22" i="27"/>
  <c r="I22" i="27" s="1"/>
  <c r="H32" i="27"/>
  <c r="I32" i="27" s="1"/>
  <c r="H42" i="27"/>
  <c r="I42" i="27" s="1"/>
  <c r="H6" i="27"/>
  <c r="I6" i="27" s="1"/>
  <c r="H16" i="27"/>
  <c r="I16" i="27" s="1"/>
  <c r="H26" i="27"/>
  <c r="I26" i="27" s="1"/>
  <c r="H38" i="27"/>
  <c r="I38" i="27" s="1"/>
  <c r="H24" i="27"/>
  <c r="I24" i="27" s="1"/>
  <c r="H14" i="27"/>
  <c r="I14" i="27" s="1"/>
  <c r="H34" i="27"/>
  <c r="I34" i="27" s="1"/>
  <c r="H30" i="27"/>
  <c r="I30" i="27" s="1"/>
  <c r="H8" i="27"/>
  <c r="I8" i="27" s="1"/>
  <c r="H18" i="27"/>
  <c r="I18" i="27" s="1"/>
  <c r="H40" i="27"/>
  <c r="I40" i="27" s="1"/>
  <c r="H39" i="27"/>
  <c r="I39" i="27" s="1"/>
  <c r="H31" i="27"/>
  <c r="I31" i="27" s="1"/>
  <c r="H23" i="27"/>
  <c r="I23" i="27" s="1"/>
  <c r="H15" i="27"/>
  <c r="I15" i="27" s="1"/>
  <c r="H7" i="27"/>
  <c r="I7" i="27" s="1"/>
  <c r="H37" i="27"/>
  <c r="I37" i="27" s="1"/>
  <c r="H33" i="27"/>
  <c r="I33" i="27" s="1"/>
  <c r="H19" i="27"/>
  <c r="I19" i="27" s="1"/>
  <c r="H35" i="27"/>
  <c r="I35" i="27" s="1"/>
  <c r="H21" i="27"/>
  <c r="I21" i="27" s="1"/>
  <c r="H17" i="27"/>
  <c r="I17" i="27" s="1"/>
  <c r="H25" i="27"/>
  <c r="I25" i="27" s="1"/>
  <c r="H11" i="27"/>
  <c r="I11" i="27" s="1"/>
  <c r="H9" i="27"/>
  <c r="I9" i="27" s="1"/>
  <c r="H43" i="27"/>
  <c r="I43" i="27" s="1"/>
  <c r="H29" i="27"/>
  <c r="I29" i="27" s="1"/>
  <c r="H41" i="27"/>
  <c r="I41" i="27" s="1"/>
  <c r="H13" i="27"/>
  <c r="I13" i="27" s="1"/>
  <c r="H27" i="27"/>
  <c r="I27" i="27" s="1"/>
  <c r="H5" i="27"/>
  <c r="I5" i="25"/>
  <c r="K7" i="25"/>
  <c r="K23" i="25"/>
  <c r="K11" i="25"/>
  <c r="K29" i="25"/>
  <c r="K13" i="25"/>
  <c r="K17" i="25"/>
  <c r="K6" i="25"/>
  <c r="K34" i="25"/>
  <c r="K14" i="25"/>
  <c r="K32" i="25"/>
  <c r="K38" i="25"/>
  <c r="K10" i="25"/>
  <c r="K30" i="25"/>
  <c r="K8" i="25"/>
  <c r="K28" i="25"/>
  <c r="K12" i="25"/>
  <c r="K23" i="22"/>
  <c r="K27" i="22"/>
  <c r="K7" i="22"/>
  <c r="K17" i="22"/>
  <c r="K35" i="22"/>
  <c r="K13" i="22"/>
  <c r="K29" i="22"/>
  <c r="K32" i="22"/>
  <c r="K20" i="22"/>
  <c r="K28" i="22"/>
  <c r="K38" i="22"/>
  <c r="K6" i="22"/>
  <c r="K25" i="12"/>
  <c r="K10" i="12"/>
  <c r="K40" i="12"/>
  <c r="K24" i="12"/>
  <c r="K22" i="40"/>
  <c r="K41" i="40"/>
  <c r="K27" i="40"/>
  <c r="K6" i="40"/>
  <c r="K25" i="40"/>
  <c r="K12" i="40"/>
  <c r="K42" i="40"/>
  <c r="K43" i="40"/>
  <c r="K26" i="40"/>
  <c r="K7" i="40"/>
  <c r="K23" i="40"/>
  <c r="K39" i="40"/>
  <c r="K32" i="40"/>
  <c r="K15" i="30"/>
  <c r="K39" i="30"/>
  <c r="K32" i="30"/>
  <c r="K38" i="30"/>
  <c r="K42" i="30"/>
  <c r="K14" i="42"/>
  <c r="K30" i="42"/>
  <c r="K22" i="42"/>
  <c r="K36" i="42"/>
  <c r="K12" i="42"/>
  <c r="K42" i="42"/>
  <c r="K29" i="42"/>
  <c r="K34" i="42"/>
  <c r="K23" i="42"/>
  <c r="K6" i="42"/>
  <c r="K28" i="42"/>
  <c r="K8" i="42"/>
  <c r="K24" i="42"/>
  <c r="K40" i="42"/>
  <c r="K17" i="42"/>
  <c r="K33" i="42"/>
  <c r="K20" i="39"/>
  <c r="K42" i="39"/>
  <c r="K12" i="39"/>
  <c r="K28" i="39"/>
  <c r="K23" i="39"/>
  <c r="K34" i="39"/>
  <c r="K13" i="39"/>
  <c r="K43" i="39"/>
  <c r="K26" i="39"/>
  <c r="K29" i="39"/>
  <c r="K8" i="39"/>
  <c r="K24" i="39"/>
  <c r="K40" i="39"/>
  <c r="K17" i="39"/>
  <c r="K33" i="39"/>
  <c r="K6" i="39"/>
  <c r="K6" i="36"/>
  <c r="K18" i="36"/>
  <c r="K11" i="36"/>
  <c r="K33" i="36"/>
  <c r="K36" i="36"/>
  <c r="K15" i="36"/>
  <c r="K31" i="36"/>
  <c r="I5" i="33"/>
  <c r="K24" i="33"/>
  <c r="K12" i="33"/>
  <c r="K8" i="33"/>
  <c r="K16" i="33"/>
  <c r="K32" i="33"/>
  <c r="K10" i="33"/>
  <c r="K14" i="33"/>
  <c r="K29" i="33"/>
  <c r="K17" i="33"/>
  <c r="K33" i="33"/>
  <c r="K9" i="33"/>
  <c r="K37" i="33"/>
  <c r="K7" i="33"/>
  <c r="K11" i="33"/>
  <c r="K27" i="33"/>
  <c r="K10" i="52"/>
  <c r="K27" i="52"/>
  <c r="K42" i="52"/>
  <c r="K29" i="52"/>
  <c r="K23" i="52"/>
  <c r="K13" i="52"/>
  <c r="K28" i="52"/>
  <c r="K16" i="52"/>
  <c r="K19" i="52"/>
  <c r="K22" i="52"/>
  <c r="K11" i="52"/>
  <c r="K22" i="43"/>
  <c r="K8" i="43"/>
  <c r="K26" i="43"/>
  <c r="K20" i="43"/>
  <c r="K6" i="43"/>
  <c r="K12" i="31"/>
  <c r="K15" i="31"/>
  <c r="K35" i="31"/>
  <c r="K25" i="31"/>
  <c r="K39" i="31"/>
  <c r="K16" i="31"/>
  <c r="K28" i="31"/>
  <c r="K15" i="41"/>
  <c r="K26" i="41"/>
  <c r="K29" i="41"/>
  <c r="K34" i="41"/>
  <c r="K18" i="41"/>
  <c r="K37" i="41"/>
  <c r="K36" i="41"/>
  <c r="K27" i="41"/>
  <c r="K14" i="41"/>
  <c r="I5" i="41"/>
  <c r="K31" i="41"/>
  <c r="K20" i="41"/>
  <c r="K42" i="41"/>
  <c r="K23" i="41"/>
  <c r="K8" i="41"/>
  <c r="K24" i="41"/>
  <c r="K40" i="41"/>
  <c r="K17" i="41"/>
  <c r="K6" i="41"/>
  <c r="K17" i="35"/>
  <c r="I5" i="35"/>
  <c r="K40" i="35"/>
  <c r="K6" i="35"/>
  <c r="K12" i="35"/>
  <c r="K8" i="35"/>
  <c r="K11" i="35"/>
  <c r="K29" i="35"/>
  <c r="K13" i="35"/>
  <c r="K41" i="35"/>
  <c r="K31" i="35"/>
  <c r="K43" i="35"/>
  <c r="K36" i="35"/>
  <c r="K16" i="35"/>
  <c r="K25" i="32"/>
  <c r="K39" i="32"/>
  <c r="K41" i="32"/>
  <c r="K43" i="32"/>
  <c r="K23" i="32"/>
  <c r="K17" i="32"/>
  <c r="K35" i="32"/>
  <c r="K21" i="32"/>
  <c r="K14" i="32"/>
  <c r="K40" i="32"/>
  <c r="K38" i="32"/>
  <c r="K30" i="32"/>
  <c r="I5" i="32"/>
  <c r="K22" i="32"/>
  <c r="K26" i="32"/>
  <c r="K10" i="32"/>
  <c r="K23" i="23"/>
  <c r="K38" i="23"/>
  <c r="K10" i="23"/>
  <c r="K9" i="29"/>
  <c r="K37" i="29"/>
  <c r="K39" i="29"/>
  <c r="K15" i="29"/>
  <c r="K33" i="29"/>
  <c r="K11" i="29"/>
  <c r="K27" i="29"/>
  <c r="K43" i="29"/>
  <c r="K16" i="29"/>
  <c r="K26" i="29"/>
  <c r="K10" i="29"/>
  <c r="K22" i="29"/>
  <c r="K24" i="29"/>
  <c r="K40" i="29"/>
  <c r="K18" i="29"/>
  <c r="K36" i="29"/>
  <c r="K20" i="29"/>
  <c r="I5" i="50"/>
  <c r="K19" i="50"/>
  <c r="K40" i="50"/>
  <c r="K26" i="50"/>
  <c r="K43" i="50"/>
  <c r="K21" i="50"/>
  <c r="K8" i="50"/>
  <c r="K36" i="50"/>
  <c r="K27" i="50"/>
  <c r="K13" i="50"/>
  <c r="K35" i="50"/>
  <c r="K22" i="50"/>
  <c r="K15" i="50"/>
  <c r="K31" i="50"/>
  <c r="K6" i="50"/>
  <c r="K16" i="50"/>
  <c r="K17" i="21"/>
  <c r="K21" i="21"/>
  <c r="I5" i="21"/>
  <c r="K25" i="21"/>
  <c r="K43" i="21"/>
  <c r="K27" i="21"/>
  <c r="K11" i="21"/>
  <c r="K31" i="21"/>
  <c r="K15" i="21"/>
  <c r="K40" i="21"/>
  <c r="K32" i="21"/>
  <c r="K24" i="21"/>
  <c r="K16" i="21"/>
  <c r="K8" i="21"/>
  <c r="K30" i="21"/>
  <c r="K22" i="21"/>
  <c r="K14" i="21"/>
  <c r="K6" i="21"/>
  <c r="K40" i="19"/>
  <c r="K24" i="19"/>
  <c r="K35" i="19"/>
  <c r="K33" i="19"/>
  <c r="K25" i="19"/>
  <c r="K43" i="19"/>
  <c r="K41" i="19"/>
  <c r="K15" i="19"/>
  <c r="K31" i="19"/>
  <c r="K30" i="19"/>
  <c r="K18" i="19"/>
  <c r="K26" i="19"/>
  <c r="K30" i="38"/>
  <c r="K12" i="38"/>
  <c r="K10" i="38"/>
  <c r="K14" i="38"/>
  <c r="K20" i="38"/>
  <c r="K7" i="38"/>
  <c r="K11" i="38"/>
  <c r="K8" i="38"/>
  <c r="K24" i="38"/>
  <c r="K17" i="38"/>
  <c r="K33" i="38"/>
  <c r="K25" i="26"/>
  <c r="K35" i="26"/>
  <c r="K11" i="26"/>
  <c r="K19" i="26"/>
  <c r="K41" i="26"/>
  <c r="K23" i="26"/>
  <c r="K39" i="26"/>
  <c r="K26" i="26"/>
  <c r="K38" i="26"/>
  <c r="K18" i="26"/>
  <c r="K12" i="26"/>
  <c r="K32" i="26"/>
  <c r="K16" i="26"/>
  <c r="K33" i="24"/>
  <c r="K15" i="24"/>
  <c r="K25" i="24"/>
  <c r="K9" i="24"/>
  <c r="K11" i="24"/>
  <c r="K27" i="24"/>
  <c r="K43" i="24"/>
  <c r="K22" i="24"/>
  <c r="K14" i="24"/>
  <c r="K34" i="24"/>
  <c r="I5" i="24"/>
  <c r="K26" i="24"/>
  <c r="K42" i="24"/>
  <c r="K20" i="24"/>
  <c r="K40" i="24"/>
  <c r="K24" i="24"/>
  <c r="K8" i="24"/>
  <c r="K17" i="28"/>
  <c r="K15" i="28"/>
  <c r="K11" i="28"/>
  <c r="K39" i="28"/>
  <c r="K9" i="28"/>
  <c r="K27" i="28"/>
  <c r="K13" i="28"/>
  <c r="K29" i="28"/>
  <c r="K38" i="28"/>
  <c r="K6" i="28"/>
  <c r="K34" i="28"/>
  <c r="K22" i="28"/>
  <c r="I5" i="28"/>
  <c r="K10" i="28"/>
  <c r="K32" i="28"/>
  <c r="K16" i="28"/>
  <c r="K22" i="37"/>
  <c r="K38" i="37"/>
  <c r="K34" i="37"/>
  <c r="K12" i="37"/>
  <c r="K26" i="37"/>
  <c r="K27" i="37"/>
  <c r="K18" i="37"/>
  <c r="K15" i="37"/>
  <c r="K14" i="37"/>
  <c r="I5" i="37"/>
  <c r="H44" i="37"/>
  <c r="K31" i="37"/>
  <c r="K20" i="37"/>
  <c r="K42" i="37"/>
  <c r="K23" i="37"/>
  <c r="K8" i="37"/>
  <c r="K24" i="37"/>
  <c r="K40" i="37"/>
  <c r="K17" i="37"/>
  <c r="K33" i="37"/>
  <c r="K6" i="37"/>
  <c r="K43" i="34"/>
  <c r="K15" i="34"/>
  <c r="K6" i="34"/>
  <c r="K18" i="34"/>
  <c r="K9" i="15"/>
  <c r="K8" i="15"/>
  <c r="K5" i="44"/>
  <c r="K17" i="20"/>
  <c r="K11" i="20"/>
  <c r="K29" i="20"/>
  <c r="K9" i="20"/>
  <c r="K27" i="20"/>
  <c r="K7" i="20"/>
  <c r="K23" i="20"/>
  <c r="K42" i="20"/>
  <c r="K26" i="20"/>
  <c r="K38" i="20"/>
  <c r="K6" i="20"/>
  <c r="K14" i="20"/>
  <c r="K20" i="20"/>
  <c r="I5" i="17"/>
  <c r="K32" i="17"/>
  <c r="K16" i="17"/>
  <c r="K15" i="17"/>
  <c r="K29" i="17"/>
  <c r="K11" i="17"/>
  <c r="K27" i="17"/>
  <c r="K23" i="17"/>
  <c r="K7" i="17"/>
  <c r="K9" i="17"/>
  <c r="K41" i="17"/>
  <c r="K38" i="17"/>
  <c r="K30" i="17"/>
  <c r="K42" i="17"/>
  <c r="K10" i="17"/>
  <c r="K28" i="17"/>
  <c r="K12" i="17"/>
  <c r="K40" i="8"/>
  <c r="K24" i="8"/>
  <c r="K8" i="8"/>
  <c r="K35" i="8"/>
  <c r="K37" i="8"/>
  <c r="K29" i="8"/>
  <c r="K21" i="8"/>
  <c r="K25" i="8"/>
  <c r="K41" i="8"/>
  <c r="K17" i="8"/>
  <c r="K33" i="8"/>
  <c r="K42" i="8"/>
  <c r="K34" i="8"/>
  <c r="K18" i="8"/>
  <c r="K14" i="8"/>
  <c r="K22" i="8"/>
  <c r="K20" i="8"/>
  <c r="H32" i="48"/>
  <c r="I32" i="48" s="1"/>
  <c r="H22" i="48"/>
  <c r="I22" i="48" s="1"/>
  <c r="H12" i="48"/>
  <c r="I12" i="48" s="1"/>
  <c r="H6" i="48"/>
  <c r="I6" i="48" s="1"/>
  <c r="H41" i="48"/>
  <c r="I41" i="48" s="1"/>
  <c r="H29" i="48"/>
  <c r="I29" i="48" s="1"/>
  <c r="H13" i="48"/>
  <c r="I13" i="48" s="1"/>
  <c r="H38" i="48"/>
  <c r="I38" i="48" s="1"/>
  <c r="H24" i="48"/>
  <c r="I24" i="48" s="1"/>
  <c r="H8" i="48"/>
  <c r="I8" i="48" s="1"/>
  <c r="H39" i="48"/>
  <c r="I39" i="48" s="1"/>
  <c r="H23" i="48"/>
  <c r="I23" i="48" s="1"/>
  <c r="H9" i="48"/>
  <c r="I9" i="48" s="1"/>
  <c r="H36" i="48"/>
  <c r="I36" i="48" s="1"/>
  <c r="H20" i="48"/>
  <c r="I20" i="48" s="1"/>
  <c r="H31" i="48"/>
  <c r="I31" i="48" s="1"/>
  <c r="H40" i="48"/>
  <c r="I40" i="48" s="1"/>
  <c r="H14" i="48"/>
  <c r="I14" i="48" s="1"/>
  <c r="H17" i="48"/>
  <c r="I17" i="48" s="1"/>
  <c r="H28" i="48"/>
  <c r="I28" i="48" s="1"/>
  <c r="H33" i="48"/>
  <c r="I33" i="48" s="1"/>
  <c r="H16" i="48"/>
  <c r="I16" i="48" s="1"/>
  <c r="H7" i="48"/>
  <c r="I7" i="48" s="1"/>
  <c r="H30" i="48"/>
  <c r="I30" i="48" s="1"/>
  <c r="H21" i="48"/>
  <c r="I21" i="48" s="1"/>
  <c r="H43" i="48"/>
  <c r="I43" i="48" s="1"/>
  <c r="H35" i="48"/>
  <c r="I35" i="48" s="1"/>
  <c r="H27" i="48"/>
  <c r="I27" i="48" s="1"/>
  <c r="H19" i="48"/>
  <c r="I19" i="48" s="1"/>
  <c r="H11" i="48"/>
  <c r="I11" i="48" s="1"/>
  <c r="H42" i="48"/>
  <c r="I42" i="48" s="1"/>
  <c r="H34" i="48"/>
  <c r="I34" i="48" s="1"/>
  <c r="H26" i="48"/>
  <c r="I26" i="48" s="1"/>
  <c r="H18" i="48"/>
  <c r="I18" i="48" s="1"/>
  <c r="H10" i="48"/>
  <c r="I10" i="48" s="1"/>
  <c r="H37" i="48"/>
  <c r="I37" i="48" s="1"/>
  <c r="H25" i="48"/>
  <c r="I25" i="48" s="1"/>
  <c r="H15" i="48"/>
  <c r="I15" i="48" s="1"/>
  <c r="H5" i="48"/>
  <c r="H43" i="49"/>
  <c r="I43" i="49" s="1"/>
  <c r="H35" i="49"/>
  <c r="I35" i="49" s="1"/>
  <c r="H27" i="49"/>
  <c r="I27" i="49" s="1"/>
  <c r="H19" i="49"/>
  <c r="I19" i="49" s="1"/>
  <c r="H11" i="49"/>
  <c r="I11" i="49" s="1"/>
  <c r="H42" i="49"/>
  <c r="I42" i="49" s="1"/>
  <c r="H34" i="49"/>
  <c r="I34" i="49" s="1"/>
  <c r="H26" i="49"/>
  <c r="I26" i="49" s="1"/>
  <c r="H18" i="49"/>
  <c r="I18" i="49" s="1"/>
  <c r="H10" i="49"/>
  <c r="I10" i="49" s="1"/>
  <c r="H6" i="49"/>
  <c r="I6" i="49" s="1"/>
  <c r="H39" i="49"/>
  <c r="I39" i="49" s="1"/>
  <c r="H29" i="49"/>
  <c r="I29" i="49" s="1"/>
  <c r="H17" i="49"/>
  <c r="I17" i="49" s="1"/>
  <c r="H7" i="49"/>
  <c r="I7" i="49" s="1"/>
  <c r="H36" i="49"/>
  <c r="I36" i="49" s="1"/>
  <c r="H24" i="49"/>
  <c r="I24" i="49" s="1"/>
  <c r="H14" i="49"/>
  <c r="I14" i="49" s="1"/>
  <c r="H37" i="49"/>
  <c r="I37" i="49" s="1"/>
  <c r="H23" i="49"/>
  <c r="I23" i="49" s="1"/>
  <c r="H9" i="49"/>
  <c r="I9" i="49" s="1"/>
  <c r="H32" i="49"/>
  <c r="I32" i="49" s="1"/>
  <c r="H20" i="49"/>
  <c r="I20" i="49" s="1"/>
  <c r="H33" i="49"/>
  <c r="I33" i="49" s="1"/>
  <c r="H21" i="49"/>
  <c r="I21" i="49" s="1"/>
  <c r="H5" i="49"/>
  <c r="H30" i="49"/>
  <c r="I30" i="49" s="1"/>
  <c r="H16" i="49"/>
  <c r="I16" i="49" s="1"/>
  <c r="H41" i="49"/>
  <c r="I41" i="49" s="1"/>
  <c r="H13" i="49"/>
  <c r="I13" i="49" s="1"/>
  <c r="H22" i="49"/>
  <c r="I22" i="49" s="1"/>
  <c r="H25" i="49"/>
  <c r="I25" i="49" s="1"/>
  <c r="H38" i="49"/>
  <c r="I38" i="49" s="1"/>
  <c r="H8" i="49"/>
  <c r="I8" i="49" s="1"/>
  <c r="H15" i="49"/>
  <c r="I15" i="49" s="1"/>
  <c r="H28" i="49"/>
  <c r="I28" i="49" s="1"/>
  <c r="H31" i="49"/>
  <c r="I31" i="49" s="1"/>
  <c r="H12" i="49"/>
  <c r="I12" i="49" s="1"/>
  <c r="H40" i="49"/>
  <c r="I40" i="49" s="1"/>
  <c r="K21" i="25"/>
  <c r="K35" i="25"/>
  <c r="K37" i="25"/>
  <c r="K19" i="25"/>
  <c r="K15" i="25"/>
  <c r="K43" i="25"/>
  <c r="K27" i="25"/>
  <c r="K9" i="25"/>
  <c r="K25" i="25"/>
  <c r="K41" i="25"/>
  <c r="K22" i="25"/>
  <c r="K42" i="25"/>
  <c r="K26" i="25"/>
  <c r="K16" i="25"/>
  <c r="K24" i="25"/>
  <c r="K40" i="25"/>
  <c r="K18" i="25"/>
  <c r="K36" i="25"/>
  <c r="K20" i="25"/>
  <c r="K9" i="22"/>
  <c r="K11" i="22"/>
  <c r="K41" i="22"/>
  <c r="K43" i="22"/>
  <c r="K31" i="22"/>
  <c r="K15" i="22"/>
  <c r="K33" i="22"/>
  <c r="K21" i="22"/>
  <c r="K37" i="22"/>
  <c r="K8" i="22"/>
  <c r="K36" i="22"/>
  <c r="I5" i="22"/>
  <c r="K12" i="22"/>
  <c r="K30" i="22"/>
  <c r="K14" i="22"/>
  <c r="K42" i="22"/>
  <c r="K26" i="22"/>
  <c r="K10" i="22"/>
  <c r="K13" i="12"/>
  <c r="K31" i="12"/>
  <c r="K15" i="12"/>
  <c r="K17" i="12"/>
  <c r="K33" i="12"/>
  <c r="K22" i="12"/>
  <c r="K6" i="12"/>
  <c r="K26" i="12"/>
  <c r="K16" i="12"/>
  <c r="K35" i="40"/>
  <c r="K10" i="40"/>
  <c r="K38" i="40"/>
  <c r="K13" i="40"/>
  <c r="K30" i="40"/>
  <c r="K18" i="40"/>
  <c r="K20" i="40"/>
  <c r="K9" i="40"/>
  <c r="K37" i="40"/>
  <c r="K28" i="40"/>
  <c r="K11" i="40"/>
  <c r="K33" i="40"/>
  <c r="K14" i="40"/>
  <c r="K36" i="40"/>
  <c r="K15" i="40"/>
  <c r="K8" i="40"/>
  <c r="K40" i="40"/>
  <c r="K31" i="30"/>
  <c r="K43" i="30"/>
  <c r="K40" i="30"/>
  <c r="K28" i="30"/>
  <c r="K6" i="30"/>
  <c r="K18" i="30"/>
  <c r="K35" i="42"/>
  <c r="I5" i="42"/>
  <c r="K19" i="42"/>
  <c r="K27" i="42"/>
  <c r="K7" i="42"/>
  <c r="K18" i="42"/>
  <c r="K38" i="42"/>
  <c r="K43" i="42"/>
  <c r="K16" i="42"/>
  <c r="K32" i="42"/>
  <c r="K9" i="42"/>
  <c r="K25" i="42"/>
  <c r="K21" i="39"/>
  <c r="K37" i="39"/>
  <c r="K31" i="39"/>
  <c r="K11" i="39"/>
  <c r="I5" i="39"/>
  <c r="K18" i="39"/>
  <c r="K15" i="39"/>
  <c r="K10" i="39"/>
  <c r="K38" i="39"/>
  <c r="K27" i="39"/>
  <c r="K14" i="39"/>
  <c r="K36" i="39"/>
  <c r="K19" i="39"/>
  <c r="K39" i="39"/>
  <c r="K32" i="39"/>
  <c r="K9" i="39"/>
  <c r="K25" i="39"/>
  <c r="K41" i="39"/>
  <c r="K41" i="36"/>
  <c r="K29" i="36"/>
  <c r="K27" i="36"/>
  <c r="K22" i="36"/>
  <c r="K34" i="36"/>
  <c r="K25" i="36"/>
  <c r="K12" i="36"/>
  <c r="K42" i="36"/>
  <c r="K43" i="36"/>
  <c r="K7" i="36"/>
  <c r="K39" i="36"/>
  <c r="K32" i="36"/>
  <c r="K40" i="33"/>
  <c r="K34" i="33"/>
  <c r="K36" i="33"/>
  <c r="K26" i="33"/>
  <c r="K28" i="33"/>
  <c r="K42" i="33"/>
  <c r="K20" i="33"/>
  <c r="K38" i="33"/>
  <c r="K22" i="33"/>
  <c r="K15" i="33"/>
  <c r="K31" i="33"/>
  <c r="K23" i="33"/>
  <c r="K41" i="33"/>
  <c r="K21" i="33"/>
  <c r="K39" i="33"/>
  <c r="K19" i="33"/>
  <c r="K35" i="33"/>
  <c r="K40" i="52"/>
  <c r="K33" i="52"/>
  <c r="K9" i="52"/>
  <c r="K14" i="52"/>
  <c r="K7" i="52"/>
  <c r="K24" i="52"/>
  <c r="K43" i="52"/>
  <c r="K36" i="52"/>
  <c r="K38" i="52"/>
  <c r="K31" i="52"/>
  <c r="K8" i="52"/>
  <c r="K20" i="52"/>
  <c r="K32" i="52"/>
  <c r="K18" i="52"/>
  <c r="K19" i="43"/>
  <c r="K10" i="43"/>
  <c r="I5" i="43"/>
  <c r="K17" i="43"/>
  <c r="K14" i="43"/>
  <c r="K36" i="43"/>
  <c r="K27" i="43"/>
  <c r="K12" i="43"/>
  <c r="K28" i="43"/>
  <c r="K39" i="43"/>
  <c r="I5" i="31"/>
  <c r="K24" i="31"/>
  <c r="K38" i="31"/>
  <c r="K22" i="31"/>
  <c r="K6" i="31"/>
  <c r="K43" i="31"/>
  <c r="K13" i="31"/>
  <c r="K41" i="31"/>
  <c r="K21" i="31"/>
  <c r="K29" i="31"/>
  <c r="K17" i="31"/>
  <c r="K36" i="31"/>
  <c r="K20" i="31"/>
  <c r="K10" i="31"/>
  <c r="K43" i="41"/>
  <c r="K12" i="41"/>
  <c r="K38" i="41"/>
  <c r="K21" i="41"/>
  <c r="K22" i="41"/>
  <c r="K11" i="41"/>
  <c r="K39" i="41"/>
  <c r="K28" i="41"/>
  <c r="K19" i="41"/>
  <c r="K10" i="41"/>
  <c r="K30" i="41"/>
  <c r="K13" i="41"/>
  <c r="K35" i="41"/>
  <c r="K16" i="41"/>
  <c r="K32" i="41"/>
  <c r="K9" i="41"/>
  <c r="K25" i="41"/>
  <c r="K41" i="41"/>
  <c r="K35" i="35"/>
  <c r="K37" i="35"/>
  <c r="K19" i="35"/>
  <c r="K26" i="35"/>
  <c r="K18" i="35"/>
  <c r="K22" i="35"/>
  <c r="K42" i="35"/>
  <c r="K28" i="35"/>
  <c r="K30" i="35"/>
  <c r="K33" i="35"/>
  <c r="K25" i="35"/>
  <c r="K9" i="35"/>
  <c r="K27" i="35"/>
  <c r="K7" i="35"/>
  <c r="K23" i="35"/>
  <c r="K39" i="35"/>
  <c r="K20" i="35"/>
  <c r="K10" i="35"/>
  <c r="K34" i="35"/>
  <c r="K24" i="35"/>
  <c r="K11" i="32"/>
  <c r="K27" i="32"/>
  <c r="K7" i="32"/>
  <c r="K9" i="32"/>
  <c r="K15" i="32"/>
  <c r="K33" i="32"/>
  <c r="K31" i="32"/>
  <c r="K13" i="32"/>
  <c r="K29" i="32"/>
  <c r="K36" i="32"/>
  <c r="K24" i="32"/>
  <c r="K6" i="32"/>
  <c r="K8" i="32"/>
  <c r="K20" i="32"/>
  <c r="K16" i="32"/>
  <c r="K32" i="32"/>
  <c r="K12" i="32"/>
  <c r="K34" i="32"/>
  <c r="K18" i="32"/>
  <c r="H12" i="14"/>
  <c r="I12" i="14" s="1"/>
  <c r="H20" i="14"/>
  <c r="I20" i="14" s="1"/>
  <c r="H28" i="14"/>
  <c r="I28" i="14" s="1"/>
  <c r="H36" i="14"/>
  <c r="I36" i="14" s="1"/>
  <c r="H8" i="14"/>
  <c r="I8" i="14" s="1"/>
  <c r="H16" i="14"/>
  <c r="I16" i="14" s="1"/>
  <c r="H24" i="14"/>
  <c r="I24" i="14" s="1"/>
  <c r="H32" i="14"/>
  <c r="I32" i="14" s="1"/>
  <c r="H40" i="14"/>
  <c r="I40" i="14" s="1"/>
  <c r="H6" i="14"/>
  <c r="I6" i="14" s="1"/>
  <c r="H22" i="14"/>
  <c r="I22" i="14" s="1"/>
  <c r="H38" i="14"/>
  <c r="I38" i="14" s="1"/>
  <c r="H14" i="14"/>
  <c r="I14" i="14" s="1"/>
  <c r="H30" i="14"/>
  <c r="I30" i="14" s="1"/>
  <c r="H26" i="14"/>
  <c r="I26" i="14" s="1"/>
  <c r="H34" i="14"/>
  <c r="I34" i="14" s="1"/>
  <c r="H18" i="14"/>
  <c r="I18" i="14" s="1"/>
  <c r="H42" i="14"/>
  <c r="I42" i="14" s="1"/>
  <c r="H10" i="14"/>
  <c r="I10" i="14" s="1"/>
  <c r="H35" i="14"/>
  <c r="I35" i="14" s="1"/>
  <c r="H29" i="14"/>
  <c r="I29" i="14" s="1"/>
  <c r="H19" i="14"/>
  <c r="I19" i="14" s="1"/>
  <c r="H13" i="14"/>
  <c r="I13" i="14" s="1"/>
  <c r="H25" i="14"/>
  <c r="I25" i="14" s="1"/>
  <c r="H21" i="14"/>
  <c r="I21" i="14" s="1"/>
  <c r="H17" i="14"/>
  <c r="I17" i="14" s="1"/>
  <c r="H31" i="14"/>
  <c r="I31" i="14" s="1"/>
  <c r="H27" i="14"/>
  <c r="I27" i="14" s="1"/>
  <c r="H23" i="14"/>
  <c r="I23" i="14" s="1"/>
  <c r="H37" i="14"/>
  <c r="I37" i="14" s="1"/>
  <c r="H11" i="14"/>
  <c r="I11" i="14" s="1"/>
  <c r="H43" i="14"/>
  <c r="I43" i="14" s="1"/>
  <c r="H9" i="14"/>
  <c r="I9" i="14" s="1"/>
  <c r="H41" i="14"/>
  <c r="I41" i="14" s="1"/>
  <c r="H33" i="14"/>
  <c r="I33" i="14" s="1"/>
  <c r="H15" i="14"/>
  <c r="I15" i="14" s="1"/>
  <c r="H7" i="14"/>
  <c r="I7" i="14" s="1"/>
  <c r="H39" i="14"/>
  <c r="I39" i="14" s="1"/>
  <c r="H5" i="14"/>
  <c r="K7" i="23"/>
  <c r="K33" i="23"/>
  <c r="K6" i="23"/>
  <c r="K36" i="23"/>
  <c r="K20" i="23"/>
  <c r="I5" i="29"/>
  <c r="K23" i="29"/>
  <c r="K25" i="29"/>
  <c r="K41" i="29"/>
  <c r="K29" i="29"/>
  <c r="K13" i="29"/>
  <c r="K31" i="29"/>
  <c r="K19" i="29"/>
  <c r="K38" i="29"/>
  <c r="K6" i="29"/>
  <c r="K42" i="29"/>
  <c r="K34" i="29"/>
  <c r="K14" i="29"/>
  <c r="K30" i="29"/>
  <c r="K8" i="29"/>
  <c r="K28" i="29"/>
  <c r="K12" i="29"/>
  <c r="K28" i="50"/>
  <c r="K12" i="50"/>
  <c r="K29" i="50"/>
  <c r="K18" i="50"/>
  <c r="K9" i="50"/>
  <c r="K37" i="50"/>
  <c r="K24" i="50"/>
  <c r="K11" i="50"/>
  <c r="K41" i="50"/>
  <c r="K20" i="50"/>
  <c r="K42" i="50"/>
  <c r="K25" i="50"/>
  <c r="K14" i="50"/>
  <c r="K30" i="50"/>
  <c r="K7" i="50"/>
  <c r="K23" i="50"/>
  <c r="K39" i="50"/>
  <c r="K33" i="50"/>
  <c r="H12" i="18"/>
  <c r="I12" i="18" s="1"/>
  <c r="H20" i="18"/>
  <c r="I20" i="18" s="1"/>
  <c r="H28" i="18"/>
  <c r="I28" i="18" s="1"/>
  <c r="H36" i="18"/>
  <c r="I36" i="18" s="1"/>
  <c r="H8" i="18"/>
  <c r="I8" i="18" s="1"/>
  <c r="H16" i="18"/>
  <c r="I16" i="18" s="1"/>
  <c r="H24" i="18"/>
  <c r="I24" i="18" s="1"/>
  <c r="H32" i="18"/>
  <c r="I32" i="18" s="1"/>
  <c r="H40" i="18"/>
  <c r="I40" i="18" s="1"/>
  <c r="H6" i="18"/>
  <c r="I6" i="18" s="1"/>
  <c r="H22" i="18"/>
  <c r="I22" i="18" s="1"/>
  <c r="H38" i="18"/>
  <c r="I38" i="18" s="1"/>
  <c r="H14" i="18"/>
  <c r="I14" i="18" s="1"/>
  <c r="H30" i="18"/>
  <c r="I30" i="18" s="1"/>
  <c r="H10" i="18"/>
  <c r="I10" i="18" s="1"/>
  <c r="H42" i="18"/>
  <c r="I42" i="18" s="1"/>
  <c r="H18" i="18"/>
  <c r="I18" i="18" s="1"/>
  <c r="H34" i="18"/>
  <c r="I34" i="18" s="1"/>
  <c r="H26" i="18"/>
  <c r="I26" i="18" s="1"/>
  <c r="H35" i="18"/>
  <c r="I35" i="18" s="1"/>
  <c r="H29" i="18"/>
  <c r="I29" i="18" s="1"/>
  <c r="H19" i="18"/>
  <c r="I19" i="18" s="1"/>
  <c r="H13" i="18"/>
  <c r="I13" i="18" s="1"/>
  <c r="H41" i="18"/>
  <c r="I41" i="18" s="1"/>
  <c r="H37" i="18"/>
  <c r="I37" i="18" s="1"/>
  <c r="H33" i="18"/>
  <c r="I33" i="18" s="1"/>
  <c r="H15" i="18"/>
  <c r="I15" i="18" s="1"/>
  <c r="H11" i="18"/>
  <c r="I11" i="18" s="1"/>
  <c r="H7" i="18"/>
  <c r="I7" i="18" s="1"/>
  <c r="H43" i="18"/>
  <c r="I43" i="18" s="1"/>
  <c r="H39" i="18"/>
  <c r="I39" i="18" s="1"/>
  <c r="H9" i="18"/>
  <c r="I9" i="18" s="1"/>
  <c r="H27" i="18"/>
  <c r="I27" i="18" s="1"/>
  <c r="H25" i="18"/>
  <c r="I25" i="18" s="1"/>
  <c r="H17" i="18"/>
  <c r="I17" i="18" s="1"/>
  <c r="H31" i="18"/>
  <c r="I31" i="18" s="1"/>
  <c r="H23" i="18"/>
  <c r="I23" i="18" s="1"/>
  <c r="H21" i="18"/>
  <c r="I21" i="18" s="1"/>
  <c r="H5" i="18"/>
  <c r="K33" i="21"/>
  <c r="K37" i="21"/>
  <c r="K29" i="21"/>
  <c r="K41" i="21"/>
  <c r="K9" i="21"/>
  <c r="K35" i="21"/>
  <c r="K19" i="21"/>
  <c r="K39" i="21"/>
  <c r="K7" i="21"/>
  <c r="K36" i="21"/>
  <c r="K28" i="21"/>
  <c r="K20" i="21"/>
  <c r="K12" i="21"/>
  <c r="K42" i="21"/>
  <c r="K34" i="21"/>
  <c r="K26" i="21"/>
  <c r="K18" i="21"/>
  <c r="K10" i="21"/>
  <c r="I5" i="19"/>
  <c r="K32" i="19"/>
  <c r="K16" i="19"/>
  <c r="K21" i="19"/>
  <c r="K37" i="19"/>
  <c r="K19" i="19"/>
  <c r="K11" i="19"/>
  <c r="K29" i="19"/>
  <c r="K9" i="19"/>
  <c r="K27" i="19"/>
  <c r="K7" i="19"/>
  <c r="K23" i="19"/>
  <c r="K39" i="19"/>
  <c r="K22" i="19"/>
  <c r="K6" i="19"/>
  <c r="K34" i="19"/>
  <c r="K42" i="19"/>
  <c r="K10" i="19"/>
  <c r="K28" i="19"/>
  <c r="K12" i="19"/>
  <c r="K19" i="38"/>
  <c r="K39" i="38"/>
  <c r="K29" i="38"/>
  <c r="K13" i="38"/>
  <c r="K26" i="38"/>
  <c r="K27" i="38"/>
  <c r="K36" i="38"/>
  <c r="K35" i="38"/>
  <c r="K18" i="38"/>
  <c r="K38" i="38"/>
  <c r="K21" i="38"/>
  <c r="K43" i="38"/>
  <c r="K16" i="38"/>
  <c r="K32" i="38"/>
  <c r="K9" i="38"/>
  <c r="K25" i="38"/>
  <c r="K41" i="38"/>
  <c r="K21" i="26"/>
  <c r="K31" i="26"/>
  <c r="K27" i="26"/>
  <c r="K43" i="26"/>
  <c r="K15" i="26"/>
  <c r="K37" i="26"/>
  <c r="K17" i="26"/>
  <c r="K33" i="26"/>
  <c r="K20" i="26"/>
  <c r="K10" i="26"/>
  <c r="K30" i="26"/>
  <c r="K36" i="26"/>
  <c r="I5" i="26"/>
  <c r="K28" i="26"/>
  <c r="K6" i="26"/>
  <c r="K40" i="26"/>
  <c r="K24" i="26"/>
  <c r="K8" i="26"/>
  <c r="K31" i="24"/>
  <c r="K13" i="24"/>
  <c r="K21" i="24"/>
  <c r="K39" i="24"/>
  <c r="K23" i="24"/>
  <c r="K41" i="24"/>
  <c r="K19" i="24"/>
  <c r="K35" i="24"/>
  <c r="K36" i="24"/>
  <c r="K6" i="24"/>
  <c r="K28" i="24"/>
  <c r="K18" i="24"/>
  <c r="K12" i="24"/>
  <c r="K30" i="24"/>
  <c r="K32" i="24"/>
  <c r="K16" i="24"/>
  <c r="K31" i="28"/>
  <c r="K19" i="28"/>
  <c r="K35" i="28"/>
  <c r="K7" i="28"/>
  <c r="K25" i="28"/>
  <c r="K43" i="28"/>
  <c r="K23" i="28"/>
  <c r="K41" i="28"/>
  <c r="K21" i="28"/>
  <c r="K37" i="28"/>
  <c r="K18" i="28"/>
  <c r="K28" i="28"/>
  <c r="K12" i="28"/>
  <c r="K36" i="28"/>
  <c r="K14" i="28"/>
  <c r="K42" i="28"/>
  <c r="K20" i="28"/>
  <c r="K40" i="28"/>
  <c r="K24" i="28"/>
  <c r="K8" i="28"/>
  <c r="K21" i="37"/>
  <c r="K39" i="37"/>
  <c r="K29" i="37"/>
  <c r="K11" i="37"/>
  <c r="K7" i="37"/>
  <c r="K43" i="37"/>
  <c r="K36" i="37"/>
  <c r="K37" i="37"/>
  <c r="K28" i="37"/>
  <c r="K19" i="37"/>
  <c r="K10" i="37"/>
  <c r="K30" i="37"/>
  <c r="K13" i="37"/>
  <c r="K35" i="37"/>
  <c r="K16" i="37"/>
  <c r="K32" i="37"/>
  <c r="K9" i="37"/>
  <c r="K25" i="37"/>
  <c r="K41" i="37"/>
  <c r="K17" i="34"/>
  <c r="K35" i="34"/>
  <c r="K11" i="34"/>
  <c r="K29" i="34"/>
  <c r="K27" i="34"/>
  <c r="K7" i="34"/>
  <c r="K23" i="34"/>
  <c r="K32" i="34"/>
  <c r="K36" i="34"/>
  <c r="K40" i="34"/>
  <c r="K42" i="34"/>
  <c r="K26" i="34"/>
  <c r="K13" i="15"/>
  <c r="K23" i="15"/>
  <c r="K31" i="15"/>
  <c r="K39" i="15"/>
  <c r="K30" i="15"/>
  <c r="K38" i="15"/>
  <c r="K14" i="15"/>
  <c r="K26" i="15"/>
  <c r="K36" i="15"/>
  <c r="K20" i="15"/>
  <c r="I5" i="15"/>
  <c r="K16" i="15"/>
  <c r="I5" i="20"/>
  <c r="K19" i="20"/>
  <c r="K37" i="20"/>
  <c r="K25" i="20"/>
  <c r="K43" i="20"/>
  <c r="K13" i="20"/>
  <c r="K41" i="20"/>
  <c r="K15" i="20"/>
  <c r="K31" i="20"/>
  <c r="K34" i="20"/>
  <c r="K10" i="20"/>
  <c r="K18" i="20"/>
  <c r="K22" i="20"/>
  <c r="K30" i="20"/>
  <c r="K40" i="20"/>
  <c r="K24" i="20"/>
  <c r="K8" i="20"/>
  <c r="K28" i="20"/>
  <c r="K12" i="20"/>
  <c r="K40" i="17"/>
  <c r="K24" i="17"/>
  <c r="K8" i="17"/>
  <c r="K31" i="17"/>
  <c r="K13" i="17"/>
  <c r="K37" i="17"/>
  <c r="K21" i="17"/>
  <c r="K39" i="17"/>
  <c r="K17" i="17"/>
  <c r="K6" i="17"/>
  <c r="K14" i="17"/>
  <c r="K22" i="17"/>
  <c r="K26" i="17"/>
  <c r="K34" i="17"/>
  <c r="K36" i="17"/>
  <c r="K20" i="17"/>
  <c r="I5" i="8"/>
  <c r="K32" i="8"/>
  <c r="K16" i="8"/>
  <c r="K13" i="8"/>
  <c r="K19" i="8"/>
  <c r="K11" i="8"/>
  <c r="K43" i="8"/>
  <c r="K15" i="8"/>
  <c r="K7" i="8"/>
  <c r="K23" i="8"/>
  <c r="K39" i="8"/>
  <c r="K10" i="8"/>
  <c r="K26" i="8"/>
  <c r="K30" i="8"/>
  <c r="K38" i="8"/>
  <c r="K6" i="8"/>
  <c r="K28" i="8"/>
  <c r="K12" i="8"/>
  <c r="H44" i="31" l="1"/>
  <c r="H44" i="36"/>
  <c r="I44" i="26"/>
  <c r="H44" i="19"/>
  <c r="H44" i="39"/>
  <c r="H44" i="28"/>
  <c r="H44" i="21"/>
  <c r="H44" i="32"/>
  <c r="H44" i="25"/>
  <c r="H44" i="20"/>
  <c r="H44" i="26"/>
  <c r="I5" i="36"/>
  <c r="H44" i="8"/>
  <c r="H44" i="22"/>
  <c r="H44" i="41"/>
  <c r="H44" i="33"/>
  <c r="H44" i="29"/>
  <c r="H44" i="42"/>
  <c r="H44" i="40"/>
  <c r="H44" i="24"/>
  <c r="H44" i="17"/>
  <c r="H44" i="51"/>
  <c r="I5" i="51"/>
  <c r="H44" i="43"/>
  <c r="H44" i="50"/>
  <c r="K44" i="44"/>
  <c r="M44" i="44" s="1"/>
  <c r="O13" i="44" s="1"/>
  <c r="Q13" i="44" s="1"/>
  <c r="H44" i="38"/>
  <c r="H44" i="52"/>
  <c r="H44" i="35"/>
  <c r="H44" i="30"/>
  <c r="H44" i="12"/>
  <c r="H44" i="44"/>
  <c r="I44" i="44"/>
  <c r="H44" i="15"/>
  <c r="H44" i="34"/>
  <c r="H44" i="23"/>
  <c r="K5" i="20"/>
  <c r="K44" i="20" s="1"/>
  <c r="M44" i="20" s="1"/>
  <c r="I44" i="20"/>
  <c r="I5" i="18"/>
  <c r="H44" i="18"/>
  <c r="K23" i="18"/>
  <c r="K17" i="18"/>
  <c r="K27" i="18"/>
  <c r="K39" i="18"/>
  <c r="K7" i="18"/>
  <c r="K15" i="18"/>
  <c r="K37" i="18"/>
  <c r="K13" i="18"/>
  <c r="K29" i="18"/>
  <c r="K26" i="18"/>
  <c r="K18" i="18"/>
  <c r="K10" i="18"/>
  <c r="K14" i="18"/>
  <c r="K22" i="18"/>
  <c r="K40" i="18"/>
  <c r="K24" i="18"/>
  <c r="K8" i="18"/>
  <c r="K28" i="18"/>
  <c r="K12" i="18"/>
  <c r="K39" i="14"/>
  <c r="K15" i="14"/>
  <c r="K41" i="14"/>
  <c r="K43" i="14"/>
  <c r="K37" i="14"/>
  <c r="K27" i="14"/>
  <c r="K17" i="14"/>
  <c r="K25" i="14"/>
  <c r="K19" i="14"/>
  <c r="K35" i="14"/>
  <c r="K42" i="14"/>
  <c r="K34" i="14"/>
  <c r="K30" i="14"/>
  <c r="K38" i="14"/>
  <c r="K6" i="14"/>
  <c r="K32" i="14"/>
  <c r="K16" i="14"/>
  <c r="K36" i="14"/>
  <c r="K20" i="14"/>
  <c r="I44" i="43"/>
  <c r="K5" i="43"/>
  <c r="K44" i="43" s="1"/>
  <c r="M44" i="43" s="1"/>
  <c r="K5" i="36"/>
  <c r="K44" i="36" s="1"/>
  <c r="M44" i="36" s="1"/>
  <c r="I44" i="36"/>
  <c r="I44" i="42"/>
  <c r="K5" i="42"/>
  <c r="K44" i="42" s="1"/>
  <c r="M44" i="42" s="1"/>
  <c r="K5" i="30"/>
  <c r="K44" i="30" s="1"/>
  <c r="M44" i="30" s="1"/>
  <c r="I44" i="30"/>
  <c r="I44" i="12"/>
  <c r="K5" i="12"/>
  <c r="K44" i="12" s="1"/>
  <c r="M44" i="12" s="1"/>
  <c r="K5" i="22"/>
  <c r="K44" i="22" s="1"/>
  <c r="M44" i="22" s="1"/>
  <c r="I44" i="22"/>
  <c r="K40" i="49"/>
  <c r="K31" i="49"/>
  <c r="K15" i="49"/>
  <c r="K38" i="49"/>
  <c r="K22" i="49"/>
  <c r="K41" i="49"/>
  <c r="K30" i="49"/>
  <c r="K21" i="49"/>
  <c r="K20" i="49"/>
  <c r="K9" i="49"/>
  <c r="K37" i="49"/>
  <c r="K24" i="49"/>
  <c r="K7" i="49"/>
  <c r="K29" i="49"/>
  <c r="K6" i="49"/>
  <c r="K18" i="49"/>
  <c r="K34" i="49"/>
  <c r="K11" i="49"/>
  <c r="K27" i="49"/>
  <c r="K43" i="49"/>
  <c r="K15" i="48"/>
  <c r="K37" i="48"/>
  <c r="K18" i="48"/>
  <c r="K34" i="48"/>
  <c r="K11" i="48"/>
  <c r="K27" i="48"/>
  <c r="K43" i="48"/>
  <c r="K30" i="48"/>
  <c r="K16" i="48"/>
  <c r="K28" i="48"/>
  <c r="K14" i="48"/>
  <c r="K31" i="48"/>
  <c r="K36" i="48"/>
  <c r="K23" i="48"/>
  <c r="K8" i="48"/>
  <c r="K38" i="48"/>
  <c r="K29" i="48"/>
  <c r="K6" i="48"/>
  <c r="K22" i="48"/>
  <c r="O16" i="44"/>
  <c r="Q16" i="44" s="1"/>
  <c r="K5" i="37"/>
  <c r="K44" i="37" s="1"/>
  <c r="M44" i="37" s="1"/>
  <c r="I44" i="37"/>
  <c r="I44" i="24"/>
  <c r="K5" i="24"/>
  <c r="K44" i="24" s="1"/>
  <c r="M44" i="24" s="1"/>
  <c r="K5" i="38"/>
  <c r="K44" i="38" s="1"/>
  <c r="M44" i="38" s="1"/>
  <c r="I44" i="38"/>
  <c r="I44" i="21"/>
  <c r="K5" i="21"/>
  <c r="K44" i="21" s="1"/>
  <c r="M44" i="21" s="1"/>
  <c r="I44" i="40"/>
  <c r="K5" i="40"/>
  <c r="K44" i="40" s="1"/>
  <c r="M44" i="40" s="1"/>
  <c r="K27" i="27"/>
  <c r="K41" i="27"/>
  <c r="K43" i="27"/>
  <c r="K11" i="27"/>
  <c r="K17" i="27"/>
  <c r="K35" i="27"/>
  <c r="K33" i="27"/>
  <c r="K7" i="27"/>
  <c r="K23" i="27"/>
  <c r="K39" i="27"/>
  <c r="K18" i="27"/>
  <c r="K30" i="27"/>
  <c r="K14" i="27"/>
  <c r="K38" i="27"/>
  <c r="K16" i="27"/>
  <c r="K42" i="27"/>
  <c r="K22" i="27"/>
  <c r="K36" i="27"/>
  <c r="K20" i="27"/>
  <c r="K39" i="16"/>
  <c r="K41" i="16"/>
  <c r="K21" i="16"/>
  <c r="K23" i="16"/>
  <c r="K15" i="16"/>
  <c r="K33" i="16"/>
  <c r="K17" i="16"/>
  <c r="K11" i="16"/>
  <c r="K27" i="16"/>
  <c r="K43" i="16"/>
  <c r="K26" i="16"/>
  <c r="K10" i="16"/>
  <c r="K38" i="16"/>
  <c r="K6" i="16"/>
  <c r="K14" i="16"/>
  <c r="K32" i="16"/>
  <c r="K16" i="16"/>
  <c r="K36" i="16"/>
  <c r="K20" i="16"/>
  <c r="I5" i="16"/>
  <c r="H44" i="16"/>
  <c r="K23" i="13"/>
  <c r="K19" i="13"/>
  <c r="K13" i="13"/>
  <c r="K7" i="13"/>
  <c r="K29" i="13"/>
  <c r="K37" i="13"/>
  <c r="K39" i="13"/>
  <c r="K9" i="13"/>
  <c r="K25" i="13"/>
  <c r="K41" i="13"/>
  <c r="K10" i="13"/>
  <c r="K26" i="13"/>
  <c r="K38" i="13"/>
  <c r="K6" i="13"/>
  <c r="K14" i="13"/>
  <c r="K32" i="13"/>
  <c r="K16" i="13"/>
  <c r="K36" i="13"/>
  <c r="K20" i="13"/>
  <c r="I44" i="51"/>
  <c r="K5" i="51"/>
  <c r="K44" i="51" s="1"/>
  <c r="M44" i="51" s="1"/>
  <c r="I44" i="8"/>
  <c r="K5" i="8"/>
  <c r="K44" i="8" s="1"/>
  <c r="M44" i="8" s="1"/>
  <c r="K5" i="15"/>
  <c r="K44" i="15" s="1"/>
  <c r="M44" i="15" s="1"/>
  <c r="I44" i="15"/>
  <c r="K5" i="34"/>
  <c r="K44" i="34" s="1"/>
  <c r="M44" i="34" s="1"/>
  <c r="I44" i="34"/>
  <c r="K5" i="26"/>
  <c r="K44" i="26" s="1"/>
  <c r="M44" i="26" s="1"/>
  <c r="I44" i="19"/>
  <c r="K5" i="19"/>
  <c r="K44" i="19" s="1"/>
  <c r="M44" i="19" s="1"/>
  <c r="K21" i="18"/>
  <c r="K31" i="18"/>
  <c r="K25" i="18"/>
  <c r="K9" i="18"/>
  <c r="K43" i="18"/>
  <c r="K11" i="18"/>
  <c r="K33" i="18"/>
  <c r="K41" i="18"/>
  <c r="K19" i="18"/>
  <c r="K35" i="18"/>
  <c r="K34" i="18"/>
  <c r="K42" i="18"/>
  <c r="K30" i="18"/>
  <c r="K38" i="18"/>
  <c r="K6" i="18"/>
  <c r="K32" i="18"/>
  <c r="K16" i="18"/>
  <c r="K36" i="18"/>
  <c r="K20" i="18"/>
  <c r="I44" i="29"/>
  <c r="K5" i="29"/>
  <c r="K44" i="29" s="1"/>
  <c r="M44" i="29" s="1"/>
  <c r="H44" i="14"/>
  <c r="I5" i="14"/>
  <c r="K7" i="14"/>
  <c r="K33" i="14"/>
  <c r="K9" i="14"/>
  <c r="K11" i="14"/>
  <c r="K23" i="14"/>
  <c r="K31" i="14"/>
  <c r="K21" i="14"/>
  <c r="K13" i="14"/>
  <c r="K29" i="14"/>
  <c r="K10" i="14"/>
  <c r="K18" i="14"/>
  <c r="K26" i="14"/>
  <c r="K14" i="14"/>
  <c r="K22" i="14"/>
  <c r="K40" i="14"/>
  <c r="K24" i="14"/>
  <c r="K8" i="14"/>
  <c r="K28" i="14"/>
  <c r="K12" i="14"/>
  <c r="I44" i="31"/>
  <c r="K5" i="31"/>
  <c r="K44" i="31" s="1"/>
  <c r="M44" i="31" s="1"/>
  <c r="I44" i="52"/>
  <c r="K5" i="52"/>
  <c r="K44" i="52" s="1"/>
  <c r="M44" i="52" s="1"/>
  <c r="I44" i="39"/>
  <c r="K5" i="39"/>
  <c r="K44" i="39" s="1"/>
  <c r="M44" i="39" s="1"/>
  <c r="K12" i="49"/>
  <c r="K28" i="49"/>
  <c r="K8" i="49"/>
  <c r="K25" i="49"/>
  <c r="K13" i="49"/>
  <c r="K16" i="49"/>
  <c r="H44" i="49"/>
  <c r="I5" i="49"/>
  <c r="K33" i="49"/>
  <c r="K32" i="49"/>
  <c r="K23" i="49"/>
  <c r="K14" i="49"/>
  <c r="K36" i="49"/>
  <c r="K17" i="49"/>
  <c r="K39" i="49"/>
  <c r="K10" i="49"/>
  <c r="K26" i="49"/>
  <c r="K42" i="49"/>
  <c r="K19" i="49"/>
  <c r="K35" i="49"/>
  <c r="I5" i="48"/>
  <c r="H44" i="48"/>
  <c r="K25" i="48"/>
  <c r="K10" i="48"/>
  <c r="K26" i="48"/>
  <c r="K42" i="48"/>
  <c r="K19" i="48"/>
  <c r="K35" i="48"/>
  <c r="K21" i="48"/>
  <c r="K7" i="48"/>
  <c r="K33" i="48"/>
  <c r="K17" i="48"/>
  <c r="K40" i="48"/>
  <c r="K20" i="48"/>
  <c r="K9" i="48"/>
  <c r="K39" i="48"/>
  <c r="K24" i="48"/>
  <c r="K13" i="48"/>
  <c r="K41" i="48"/>
  <c r="K12" i="48"/>
  <c r="K32" i="48"/>
  <c r="I44" i="17"/>
  <c r="K5" i="17"/>
  <c r="K44" i="17" s="1"/>
  <c r="M44" i="17" s="1"/>
  <c r="K5" i="28"/>
  <c r="K44" i="28" s="1"/>
  <c r="M44" i="28" s="1"/>
  <c r="I44" i="28"/>
  <c r="K5" i="50"/>
  <c r="K44" i="50" s="1"/>
  <c r="M44" i="50" s="1"/>
  <c r="I44" i="50"/>
  <c r="I44" i="23"/>
  <c r="K5" i="23"/>
  <c r="K44" i="23" s="1"/>
  <c r="M44" i="23" s="1"/>
  <c r="I44" i="32"/>
  <c r="K5" i="32"/>
  <c r="K44" i="32" s="1"/>
  <c r="M44" i="32" s="1"/>
  <c r="K5" i="35"/>
  <c r="K44" i="35" s="1"/>
  <c r="M44" i="35" s="1"/>
  <c r="I44" i="35"/>
  <c r="I44" i="41"/>
  <c r="K5" i="41"/>
  <c r="K44" i="41" s="1"/>
  <c r="M44" i="41" s="1"/>
  <c r="I44" i="33"/>
  <c r="K5" i="33"/>
  <c r="K44" i="33" s="1"/>
  <c r="M44" i="33" s="1"/>
  <c r="K5" i="25"/>
  <c r="K44" i="25" s="1"/>
  <c r="M44" i="25" s="1"/>
  <c r="I44" i="25"/>
  <c r="I5" i="27"/>
  <c r="H44" i="27"/>
  <c r="K13" i="27"/>
  <c r="K29" i="27"/>
  <c r="K9" i="27"/>
  <c r="K25" i="27"/>
  <c r="K21" i="27"/>
  <c r="K19" i="27"/>
  <c r="K37" i="27"/>
  <c r="K15" i="27"/>
  <c r="K31" i="27"/>
  <c r="K40" i="27"/>
  <c r="K8" i="27"/>
  <c r="K34" i="27"/>
  <c r="K24" i="27"/>
  <c r="K26" i="27"/>
  <c r="K6" i="27"/>
  <c r="K32" i="27"/>
  <c r="K10" i="27"/>
  <c r="K28" i="27"/>
  <c r="K12" i="27"/>
  <c r="K25" i="16"/>
  <c r="K7" i="16"/>
  <c r="K9" i="16"/>
  <c r="K37" i="16"/>
  <c r="K29" i="16"/>
  <c r="K13" i="16"/>
  <c r="K31" i="16"/>
  <c r="K19" i="16"/>
  <c r="K35" i="16"/>
  <c r="K18" i="16"/>
  <c r="K42" i="16"/>
  <c r="K34" i="16"/>
  <c r="K22" i="16"/>
  <c r="K30" i="16"/>
  <c r="K40" i="16"/>
  <c r="K24" i="16"/>
  <c r="K8" i="16"/>
  <c r="K28" i="16"/>
  <c r="K12" i="16"/>
  <c r="H44" i="13"/>
  <c r="I5" i="13"/>
  <c r="K17" i="13"/>
  <c r="K27" i="13"/>
  <c r="K21" i="13"/>
  <c r="K11" i="13"/>
  <c r="K33" i="13"/>
  <c r="K35" i="13"/>
  <c r="K43" i="13"/>
  <c r="K15" i="13"/>
  <c r="K31" i="13"/>
  <c r="K34" i="13"/>
  <c r="K42" i="13"/>
  <c r="K18" i="13"/>
  <c r="K22" i="13"/>
  <c r="K30" i="13"/>
  <c r="K40" i="13"/>
  <c r="K24" i="13"/>
  <c r="K8" i="13"/>
  <c r="K28" i="13"/>
  <c r="K12" i="13"/>
  <c r="O15" i="44" l="1"/>
  <c r="Q15" i="44" s="1"/>
  <c r="O19" i="44"/>
  <c r="Q19" i="44" s="1"/>
  <c r="O33" i="44"/>
  <c r="Q33" i="44" s="1"/>
  <c r="O30" i="44"/>
  <c r="Q30" i="44" s="1"/>
  <c r="O17" i="44"/>
  <c r="Q17" i="44" s="1"/>
  <c r="O10" i="44"/>
  <c r="Q10" i="44" s="1"/>
  <c r="O39" i="44"/>
  <c r="Q39" i="44" s="1"/>
  <c r="O27" i="44"/>
  <c r="Q27" i="44" s="1"/>
  <c r="O5" i="44"/>
  <c r="Q5" i="44" s="1"/>
  <c r="O37" i="44"/>
  <c r="Q37" i="44" s="1"/>
  <c r="O34" i="44"/>
  <c r="Q34" i="44" s="1"/>
  <c r="O41" i="44"/>
  <c r="Q41" i="44" s="1"/>
  <c r="O18" i="44"/>
  <c r="Q18" i="44" s="1"/>
  <c r="O36" i="44"/>
  <c r="Q36" i="44" s="1"/>
  <c r="O22" i="44"/>
  <c r="Q22" i="44" s="1"/>
  <c r="O23" i="44"/>
  <c r="Q23" i="44" s="1"/>
  <c r="O35" i="44"/>
  <c r="Q35" i="44" s="1"/>
  <c r="O6" i="44"/>
  <c r="Q6" i="44" s="1"/>
  <c r="O25" i="44"/>
  <c r="Q25" i="44" s="1"/>
  <c r="O40" i="44"/>
  <c r="Q40" i="44" s="1"/>
  <c r="O8" i="44"/>
  <c r="Q8" i="44" s="1"/>
  <c r="O32" i="44"/>
  <c r="Q32" i="44" s="1"/>
  <c r="O43" i="44"/>
  <c r="Q43" i="44" s="1"/>
  <c r="O42" i="44"/>
  <c r="Q42" i="44" s="1"/>
  <c r="O24" i="44"/>
  <c r="Q24" i="44" s="1"/>
  <c r="O28" i="44"/>
  <c r="Q28" i="44" s="1"/>
  <c r="O7" i="44"/>
  <c r="Q7" i="44" s="1"/>
  <c r="O9" i="44"/>
  <c r="Q9" i="44" s="1"/>
  <c r="O31" i="44"/>
  <c r="Q31" i="44" s="1"/>
  <c r="O38" i="44"/>
  <c r="Q38" i="44" s="1"/>
  <c r="O29" i="44"/>
  <c r="Q29" i="44" s="1"/>
  <c r="O20" i="44"/>
  <c r="Q20" i="44" s="1"/>
  <c r="O14" i="44"/>
  <c r="Q14" i="44" s="1"/>
  <c r="O12" i="44"/>
  <c r="Q12" i="44" s="1"/>
  <c r="O21" i="44"/>
  <c r="Q21" i="44" s="1"/>
  <c r="O26" i="44"/>
  <c r="Q26" i="44" s="1"/>
  <c r="O11" i="44"/>
  <c r="Q11" i="44" s="1"/>
  <c r="J13" i="46"/>
  <c r="K5" i="13"/>
  <c r="K44" i="13" s="1"/>
  <c r="M44" i="13" s="1"/>
  <c r="I44" i="13"/>
  <c r="O40" i="25"/>
  <c r="Q40" i="25" s="1"/>
  <c r="O37" i="25"/>
  <c r="Q37" i="25" s="1"/>
  <c r="O24" i="25"/>
  <c r="Q24" i="25" s="1"/>
  <c r="O18" i="25"/>
  <c r="Q18" i="25" s="1"/>
  <c r="O33" i="25"/>
  <c r="Q33" i="25" s="1"/>
  <c r="O20" i="25"/>
  <c r="Q20" i="25" s="1"/>
  <c r="O38" i="25"/>
  <c r="Q38" i="25" s="1"/>
  <c r="O13" i="25"/>
  <c r="Q13" i="25" s="1"/>
  <c r="O22" i="25"/>
  <c r="Q22" i="25" s="1"/>
  <c r="O39" i="25"/>
  <c r="Q39" i="25" s="1"/>
  <c r="O28" i="25"/>
  <c r="Q28" i="25" s="1"/>
  <c r="O7" i="25"/>
  <c r="Q7" i="25" s="1"/>
  <c r="O25" i="25"/>
  <c r="Q25" i="25" s="1"/>
  <c r="O8" i="25"/>
  <c r="Q8" i="25" s="1"/>
  <c r="O9" i="25"/>
  <c r="Q9" i="25" s="1"/>
  <c r="O31" i="25"/>
  <c r="Q31" i="25" s="1"/>
  <c r="O16" i="25"/>
  <c r="Q16" i="25" s="1"/>
  <c r="O26" i="25"/>
  <c r="Q26" i="25" s="1"/>
  <c r="O10" i="25"/>
  <c r="Q10" i="25" s="1"/>
  <c r="O19" i="25"/>
  <c r="Q19" i="25" s="1"/>
  <c r="O34" i="25"/>
  <c r="Q34" i="25" s="1"/>
  <c r="O43" i="25"/>
  <c r="Q43" i="25" s="1"/>
  <c r="O17" i="25"/>
  <c r="Q17" i="25" s="1"/>
  <c r="O14" i="25"/>
  <c r="Q14" i="25" s="1"/>
  <c r="O29" i="25"/>
  <c r="Q29" i="25" s="1"/>
  <c r="O41" i="25"/>
  <c r="Q41" i="25" s="1"/>
  <c r="O11" i="25"/>
  <c r="Q11" i="25" s="1"/>
  <c r="O32" i="25"/>
  <c r="Q32" i="25" s="1"/>
  <c r="O30" i="25"/>
  <c r="Q30" i="25" s="1"/>
  <c r="O27" i="25"/>
  <c r="Q27" i="25" s="1"/>
  <c r="O23" i="25"/>
  <c r="Q23" i="25" s="1"/>
  <c r="O6" i="25"/>
  <c r="Q6" i="25" s="1"/>
  <c r="O36" i="25"/>
  <c r="Q36" i="25" s="1"/>
  <c r="O12" i="25"/>
  <c r="Q12" i="25" s="1"/>
  <c r="O35" i="25"/>
  <c r="Q35" i="25" s="1"/>
  <c r="O42" i="25"/>
  <c r="Q42" i="25" s="1"/>
  <c r="O15" i="25"/>
  <c r="Q15" i="25" s="1"/>
  <c r="O21" i="25"/>
  <c r="Q21" i="25" s="1"/>
  <c r="O5" i="25"/>
  <c r="O10" i="33"/>
  <c r="Q10" i="33" s="1"/>
  <c r="O29" i="33"/>
  <c r="Q29" i="33" s="1"/>
  <c r="O27" i="33"/>
  <c r="Q27" i="33" s="1"/>
  <c r="O15" i="33"/>
  <c r="Q15" i="33" s="1"/>
  <c r="O23" i="33"/>
  <c r="Q23" i="33" s="1"/>
  <c r="O37" i="33"/>
  <c r="Q37" i="33" s="1"/>
  <c r="O35" i="33"/>
  <c r="Q35" i="33" s="1"/>
  <c r="O6" i="33"/>
  <c r="Q6" i="33" s="1"/>
  <c r="O38" i="33"/>
  <c r="Q38" i="33" s="1"/>
  <c r="O12" i="33"/>
  <c r="Q12" i="33" s="1"/>
  <c r="O18" i="33"/>
  <c r="Q18" i="33" s="1"/>
  <c r="O25" i="33"/>
  <c r="Q25" i="33" s="1"/>
  <c r="O16" i="33"/>
  <c r="Q16" i="33" s="1"/>
  <c r="O26" i="33"/>
  <c r="Q26" i="33" s="1"/>
  <c r="O40" i="33"/>
  <c r="Q40" i="33" s="1"/>
  <c r="O41" i="33"/>
  <c r="Q41" i="33" s="1"/>
  <c r="O39" i="33"/>
  <c r="Q39" i="33" s="1"/>
  <c r="O34" i="33"/>
  <c r="Q34" i="33" s="1"/>
  <c r="O28" i="33"/>
  <c r="Q28" i="33" s="1"/>
  <c r="O43" i="33"/>
  <c r="Q43" i="33" s="1"/>
  <c r="O17" i="33"/>
  <c r="Q17" i="33" s="1"/>
  <c r="O32" i="33"/>
  <c r="Q32" i="33" s="1"/>
  <c r="O20" i="33"/>
  <c r="Q20" i="33" s="1"/>
  <c r="O11" i="33"/>
  <c r="Q11" i="33" s="1"/>
  <c r="O13" i="33"/>
  <c r="Q13" i="33" s="1"/>
  <c r="O42" i="33"/>
  <c r="Q42" i="33" s="1"/>
  <c r="O36" i="33"/>
  <c r="Q36" i="33" s="1"/>
  <c r="O31" i="33"/>
  <c r="Q31" i="33" s="1"/>
  <c r="O14" i="33"/>
  <c r="Q14" i="33" s="1"/>
  <c r="O19" i="33"/>
  <c r="Q19" i="33" s="1"/>
  <c r="O7" i="33"/>
  <c r="Q7" i="33" s="1"/>
  <c r="O21" i="33"/>
  <c r="Q21" i="33" s="1"/>
  <c r="O30" i="33"/>
  <c r="Q30" i="33" s="1"/>
  <c r="O33" i="33"/>
  <c r="Q33" i="33" s="1"/>
  <c r="O9" i="33"/>
  <c r="Q9" i="33" s="1"/>
  <c r="O5" i="33"/>
  <c r="O8" i="33"/>
  <c r="Q8" i="33" s="1"/>
  <c r="O24" i="33"/>
  <c r="Q24" i="33" s="1"/>
  <c r="O22" i="33"/>
  <c r="Q22" i="33" s="1"/>
  <c r="O30" i="23"/>
  <c r="Q30" i="23" s="1"/>
  <c r="O28" i="23"/>
  <c r="Q28" i="23" s="1"/>
  <c r="O34" i="23"/>
  <c r="Q34" i="23" s="1"/>
  <c r="O26" i="23"/>
  <c r="Q26" i="23" s="1"/>
  <c r="O6" i="23"/>
  <c r="Q6" i="23" s="1"/>
  <c r="O39" i="23"/>
  <c r="Q39" i="23" s="1"/>
  <c r="O8" i="23"/>
  <c r="Q8" i="23" s="1"/>
  <c r="O13" i="23"/>
  <c r="Q13" i="23" s="1"/>
  <c r="O15" i="23"/>
  <c r="Q15" i="23" s="1"/>
  <c r="O5" i="23"/>
  <c r="O36" i="23"/>
  <c r="Q36" i="23" s="1"/>
  <c r="O16" i="23"/>
  <c r="Q16" i="23" s="1"/>
  <c r="O41" i="23"/>
  <c r="Q41" i="23" s="1"/>
  <c r="O9" i="23"/>
  <c r="Q9" i="23" s="1"/>
  <c r="O12" i="23"/>
  <c r="Q12" i="23" s="1"/>
  <c r="O22" i="23"/>
  <c r="Q22" i="23" s="1"/>
  <c r="O11" i="23"/>
  <c r="Q11" i="23" s="1"/>
  <c r="O17" i="23"/>
  <c r="Q17" i="23" s="1"/>
  <c r="O31" i="23"/>
  <c r="Q31" i="23" s="1"/>
  <c r="O27" i="23"/>
  <c r="Q27" i="23" s="1"/>
  <c r="O7" i="23"/>
  <c r="Q7" i="23" s="1"/>
  <c r="O32" i="23"/>
  <c r="Q32" i="23" s="1"/>
  <c r="O21" i="23"/>
  <c r="Q21" i="23" s="1"/>
  <c r="O40" i="23"/>
  <c r="Q40" i="23" s="1"/>
  <c r="O33" i="23"/>
  <c r="Q33" i="23" s="1"/>
  <c r="O24" i="23"/>
  <c r="Q24" i="23" s="1"/>
  <c r="O29" i="23"/>
  <c r="Q29" i="23" s="1"/>
  <c r="O19" i="23"/>
  <c r="Q19" i="23" s="1"/>
  <c r="O37" i="23"/>
  <c r="Q37" i="23" s="1"/>
  <c r="O35" i="23"/>
  <c r="Q35" i="23" s="1"/>
  <c r="O43" i="23"/>
  <c r="Q43" i="23" s="1"/>
  <c r="O10" i="23"/>
  <c r="Q10" i="23" s="1"/>
  <c r="O38" i="23"/>
  <c r="Q38" i="23" s="1"/>
  <c r="O42" i="23"/>
  <c r="Q42" i="23" s="1"/>
  <c r="O23" i="23"/>
  <c r="Q23" i="23" s="1"/>
  <c r="O18" i="23"/>
  <c r="Q18" i="23" s="1"/>
  <c r="O25" i="23"/>
  <c r="Q25" i="23" s="1"/>
  <c r="O20" i="23"/>
  <c r="Q20" i="23" s="1"/>
  <c r="O14" i="23"/>
  <c r="Q14" i="23" s="1"/>
  <c r="O29" i="50"/>
  <c r="Q29" i="50" s="1"/>
  <c r="O10" i="50"/>
  <c r="Q10" i="50" s="1"/>
  <c r="O27" i="50"/>
  <c r="Q27" i="50" s="1"/>
  <c r="O25" i="50"/>
  <c r="Q25" i="50" s="1"/>
  <c r="O23" i="50"/>
  <c r="Q23" i="50" s="1"/>
  <c r="O34" i="50"/>
  <c r="Q34" i="50" s="1"/>
  <c r="O30" i="50"/>
  <c r="Q30" i="50" s="1"/>
  <c r="O22" i="50"/>
  <c r="Q22" i="50" s="1"/>
  <c r="O38" i="50"/>
  <c r="Q38" i="50" s="1"/>
  <c r="O6" i="50"/>
  <c r="Q6" i="50" s="1"/>
  <c r="O21" i="50"/>
  <c r="Q21" i="50" s="1"/>
  <c r="O32" i="50"/>
  <c r="Q32" i="50" s="1"/>
  <c r="O36" i="50"/>
  <c r="Q36" i="50" s="1"/>
  <c r="O15" i="50"/>
  <c r="Q15" i="50" s="1"/>
  <c r="O43" i="50"/>
  <c r="Q43" i="50" s="1"/>
  <c r="O14" i="50"/>
  <c r="Q14" i="50" s="1"/>
  <c r="O12" i="50"/>
  <c r="Q12" i="50" s="1"/>
  <c r="O33" i="50"/>
  <c r="Q33" i="50" s="1"/>
  <c r="O19" i="50"/>
  <c r="Q19" i="50" s="1"/>
  <c r="O35" i="50"/>
  <c r="Q35" i="50" s="1"/>
  <c r="O31" i="50"/>
  <c r="Q31" i="50" s="1"/>
  <c r="O26" i="50"/>
  <c r="Q26" i="50" s="1"/>
  <c r="O13" i="50"/>
  <c r="Q13" i="50" s="1"/>
  <c r="O37" i="50"/>
  <c r="Q37" i="50" s="1"/>
  <c r="O28" i="50"/>
  <c r="Q28" i="50" s="1"/>
  <c r="O18" i="50"/>
  <c r="Q18" i="50" s="1"/>
  <c r="O41" i="50"/>
  <c r="Q41" i="50" s="1"/>
  <c r="O7" i="50"/>
  <c r="Q7" i="50" s="1"/>
  <c r="O42" i="50"/>
  <c r="Q42" i="50" s="1"/>
  <c r="O16" i="50"/>
  <c r="Q16" i="50" s="1"/>
  <c r="O20" i="50"/>
  <c r="Q20" i="50" s="1"/>
  <c r="O17" i="50"/>
  <c r="Q17" i="50" s="1"/>
  <c r="O24" i="50"/>
  <c r="Q24" i="50" s="1"/>
  <c r="O40" i="50"/>
  <c r="Q40" i="50" s="1"/>
  <c r="O39" i="50"/>
  <c r="Q39" i="50" s="1"/>
  <c r="O11" i="50"/>
  <c r="Q11" i="50" s="1"/>
  <c r="O9" i="50"/>
  <c r="Q9" i="50" s="1"/>
  <c r="O8" i="50"/>
  <c r="Q8" i="50" s="1"/>
  <c r="O5" i="50"/>
  <c r="I44" i="48"/>
  <c r="K5" i="48"/>
  <c r="K44" i="48" s="1"/>
  <c r="M44" i="48" s="1"/>
  <c r="O25" i="39"/>
  <c r="Q25" i="39" s="1"/>
  <c r="O17" i="39"/>
  <c r="Q17" i="39" s="1"/>
  <c r="O29" i="39"/>
  <c r="Q29" i="39" s="1"/>
  <c r="O31" i="39"/>
  <c r="Q31" i="39" s="1"/>
  <c r="O43" i="39"/>
  <c r="Q43" i="39" s="1"/>
  <c r="O35" i="39"/>
  <c r="Q35" i="39" s="1"/>
  <c r="O30" i="39"/>
  <c r="Q30" i="39" s="1"/>
  <c r="O12" i="39"/>
  <c r="Q12" i="39" s="1"/>
  <c r="O20" i="39"/>
  <c r="Q20" i="39" s="1"/>
  <c r="O7" i="39"/>
  <c r="Q7" i="39" s="1"/>
  <c r="O14" i="39"/>
  <c r="Q14" i="39" s="1"/>
  <c r="O40" i="39"/>
  <c r="Q40" i="39" s="1"/>
  <c r="O18" i="39"/>
  <c r="Q18" i="39" s="1"/>
  <c r="O34" i="39"/>
  <c r="Q34" i="39" s="1"/>
  <c r="O38" i="39"/>
  <c r="Q38" i="39" s="1"/>
  <c r="O15" i="39"/>
  <c r="Q15" i="39" s="1"/>
  <c r="O28" i="39"/>
  <c r="Q28" i="39" s="1"/>
  <c r="O27" i="39"/>
  <c r="Q27" i="39" s="1"/>
  <c r="O26" i="39"/>
  <c r="Q26" i="39" s="1"/>
  <c r="O23" i="39"/>
  <c r="Q23" i="39" s="1"/>
  <c r="O36" i="39"/>
  <c r="Q36" i="39" s="1"/>
  <c r="O41" i="39"/>
  <c r="Q41" i="39" s="1"/>
  <c r="O37" i="39"/>
  <c r="Q37" i="39" s="1"/>
  <c r="O32" i="39"/>
  <c r="Q32" i="39" s="1"/>
  <c r="O42" i="39"/>
  <c r="Q42" i="39" s="1"/>
  <c r="O21" i="39"/>
  <c r="Q21" i="39" s="1"/>
  <c r="O33" i="39"/>
  <c r="Q33" i="39" s="1"/>
  <c r="O8" i="39"/>
  <c r="Q8" i="39" s="1"/>
  <c r="O11" i="39"/>
  <c r="Q11" i="39" s="1"/>
  <c r="O13" i="39"/>
  <c r="Q13" i="39" s="1"/>
  <c r="O19" i="39"/>
  <c r="Q19" i="39" s="1"/>
  <c r="O10" i="39"/>
  <c r="Q10" i="39" s="1"/>
  <c r="O24" i="39"/>
  <c r="Q24" i="39" s="1"/>
  <c r="O39" i="39"/>
  <c r="Q39" i="39" s="1"/>
  <c r="O22" i="39"/>
  <c r="Q22" i="39" s="1"/>
  <c r="O6" i="39"/>
  <c r="Q6" i="39" s="1"/>
  <c r="O9" i="39"/>
  <c r="Q9" i="39" s="1"/>
  <c r="O16" i="39"/>
  <c r="Q16" i="39" s="1"/>
  <c r="O5" i="39"/>
  <c r="O14" i="31"/>
  <c r="Q14" i="31" s="1"/>
  <c r="O33" i="31"/>
  <c r="Q33" i="31" s="1"/>
  <c r="O12" i="31"/>
  <c r="Q12" i="31" s="1"/>
  <c r="O10" i="31"/>
  <c r="Q10" i="31" s="1"/>
  <c r="O38" i="31"/>
  <c r="Q38" i="31" s="1"/>
  <c r="O32" i="31"/>
  <c r="Q32" i="31" s="1"/>
  <c r="O8" i="31"/>
  <c r="Q8" i="31" s="1"/>
  <c r="O25" i="31"/>
  <c r="Q25" i="31" s="1"/>
  <c r="O26" i="31"/>
  <c r="Q26" i="31" s="1"/>
  <c r="O13" i="31"/>
  <c r="Q13" i="31" s="1"/>
  <c r="O39" i="31"/>
  <c r="Q39" i="31" s="1"/>
  <c r="O11" i="31"/>
  <c r="Q11" i="31" s="1"/>
  <c r="O23" i="31"/>
  <c r="Q23" i="31" s="1"/>
  <c r="O41" i="31"/>
  <c r="Q41" i="31" s="1"/>
  <c r="O16" i="31"/>
  <c r="Q16" i="31" s="1"/>
  <c r="O31" i="31"/>
  <c r="Q31" i="31" s="1"/>
  <c r="O37" i="31"/>
  <c r="Q37" i="31" s="1"/>
  <c r="O22" i="31"/>
  <c r="Q22" i="31" s="1"/>
  <c r="O40" i="31"/>
  <c r="Q40" i="31" s="1"/>
  <c r="O34" i="31"/>
  <c r="Q34" i="31" s="1"/>
  <c r="O15" i="31"/>
  <c r="Q15" i="31" s="1"/>
  <c r="O9" i="31"/>
  <c r="Q9" i="31" s="1"/>
  <c r="O35" i="31"/>
  <c r="Q35" i="31" s="1"/>
  <c r="O36" i="31"/>
  <c r="Q36" i="31" s="1"/>
  <c r="O42" i="31"/>
  <c r="Q42" i="31" s="1"/>
  <c r="O19" i="31"/>
  <c r="Q19" i="31" s="1"/>
  <c r="O18" i="31"/>
  <c r="Q18" i="31" s="1"/>
  <c r="O27" i="31"/>
  <c r="Q27" i="31" s="1"/>
  <c r="O29" i="31"/>
  <c r="Q29" i="31" s="1"/>
  <c r="O21" i="31"/>
  <c r="Q21" i="31" s="1"/>
  <c r="O24" i="31"/>
  <c r="Q24" i="31" s="1"/>
  <c r="O20" i="31"/>
  <c r="Q20" i="31" s="1"/>
  <c r="O7" i="31"/>
  <c r="Q7" i="31" s="1"/>
  <c r="O30" i="31"/>
  <c r="Q30" i="31" s="1"/>
  <c r="O43" i="31"/>
  <c r="Q43" i="31" s="1"/>
  <c r="O28" i="31"/>
  <c r="Q28" i="31" s="1"/>
  <c r="O17" i="31"/>
  <c r="Q17" i="31" s="1"/>
  <c r="O6" i="31"/>
  <c r="Q6" i="31" s="1"/>
  <c r="O5" i="31"/>
  <c r="I44" i="14"/>
  <c r="K5" i="14"/>
  <c r="K44" i="14" s="1"/>
  <c r="M44" i="14" s="1"/>
  <c r="O10" i="19"/>
  <c r="Q10" i="19" s="1"/>
  <c r="O13" i="19"/>
  <c r="Q13" i="19" s="1"/>
  <c r="O34" i="19"/>
  <c r="Q34" i="19" s="1"/>
  <c r="O23" i="19"/>
  <c r="Q23" i="19" s="1"/>
  <c r="O43" i="19"/>
  <c r="Q43" i="19" s="1"/>
  <c r="O28" i="19"/>
  <c r="Q28" i="19" s="1"/>
  <c r="O25" i="19"/>
  <c r="Q25" i="19" s="1"/>
  <c r="O31" i="19"/>
  <c r="Q31" i="19" s="1"/>
  <c r="O29" i="19"/>
  <c r="Q29" i="19" s="1"/>
  <c r="O19" i="19"/>
  <c r="Q19" i="19" s="1"/>
  <c r="O42" i="19"/>
  <c r="Q42" i="19" s="1"/>
  <c r="O12" i="19"/>
  <c r="Q12" i="19" s="1"/>
  <c r="O36" i="19"/>
  <c r="Q36" i="19" s="1"/>
  <c r="O30" i="19"/>
  <c r="Q30" i="19" s="1"/>
  <c r="O15" i="19"/>
  <c r="Q15" i="19" s="1"/>
  <c r="O41" i="19"/>
  <c r="Q41" i="19" s="1"/>
  <c r="O21" i="19"/>
  <c r="Q21" i="19" s="1"/>
  <c r="O27" i="19"/>
  <c r="Q27" i="19" s="1"/>
  <c r="O24" i="19"/>
  <c r="Q24" i="19" s="1"/>
  <c r="O17" i="19"/>
  <c r="Q17" i="19" s="1"/>
  <c r="O7" i="19"/>
  <c r="Q7" i="19" s="1"/>
  <c r="O33" i="19"/>
  <c r="Q33" i="19" s="1"/>
  <c r="O16" i="19"/>
  <c r="Q16" i="19" s="1"/>
  <c r="O32" i="19"/>
  <c r="Q32" i="19" s="1"/>
  <c r="O20" i="19"/>
  <c r="Q20" i="19" s="1"/>
  <c r="O8" i="19"/>
  <c r="Q8" i="19" s="1"/>
  <c r="O39" i="19"/>
  <c r="Q39" i="19" s="1"/>
  <c r="O14" i="19"/>
  <c r="Q14" i="19" s="1"/>
  <c r="O40" i="19"/>
  <c r="Q40" i="19" s="1"/>
  <c r="O37" i="19"/>
  <c r="Q37" i="19" s="1"/>
  <c r="O11" i="19"/>
  <c r="Q11" i="19" s="1"/>
  <c r="O9" i="19"/>
  <c r="Q9" i="19" s="1"/>
  <c r="O26" i="19"/>
  <c r="Q26" i="19" s="1"/>
  <c r="O35" i="19"/>
  <c r="Q35" i="19" s="1"/>
  <c r="O6" i="19"/>
  <c r="Q6" i="19" s="1"/>
  <c r="O38" i="19"/>
  <c r="Q38" i="19" s="1"/>
  <c r="O18" i="19"/>
  <c r="Q18" i="19" s="1"/>
  <c r="O22" i="19"/>
  <c r="Q22" i="19" s="1"/>
  <c r="O5" i="19"/>
  <c r="O25" i="34"/>
  <c r="Q25" i="34" s="1"/>
  <c r="O15" i="34"/>
  <c r="Q15" i="34" s="1"/>
  <c r="O28" i="34"/>
  <c r="Q28" i="34" s="1"/>
  <c r="O39" i="34"/>
  <c r="Q39" i="34" s="1"/>
  <c r="O7" i="34"/>
  <c r="Q7" i="34" s="1"/>
  <c r="O23" i="34"/>
  <c r="Q23" i="34" s="1"/>
  <c r="O40" i="34"/>
  <c r="Q40" i="34" s="1"/>
  <c r="O43" i="34"/>
  <c r="Q43" i="34" s="1"/>
  <c r="O27" i="34"/>
  <c r="Q27" i="34" s="1"/>
  <c r="O42" i="34"/>
  <c r="Q42" i="34" s="1"/>
  <c r="O31" i="34"/>
  <c r="Q31" i="34" s="1"/>
  <c r="O33" i="34"/>
  <c r="Q33" i="34" s="1"/>
  <c r="O14" i="34"/>
  <c r="Q14" i="34" s="1"/>
  <c r="O20" i="34"/>
  <c r="Q20" i="34" s="1"/>
  <c r="O9" i="34"/>
  <c r="Q9" i="34" s="1"/>
  <c r="O6" i="34"/>
  <c r="Q6" i="34" s="1"/>
  <c r="O18" i="34"/>
  <c r="Q18" i="34" s="1"/>
  <c r="O36" i="34"/>
  <c r="Q36" i="34" s="1"/>
  <c r="O19" i="34"/>
  <c r="Q19" i="34" s="1"/>
  <c r="O8" i="34"/>
  <c r="Q8" i="34" s="1"/>
  <c r="O17" i="34"/>
  <c r="Q17" i="34" s="1"/>
  <c r="O22" i="34"/>
  <c r="Q22" i="34" s="1"/>
  <c r="O38" i="34"/>
  <c r="Q38" i="34" s="1"/>
  <c r="O41" i="34"/>
  <c r="Q41" i="34" s="1"/>
  <c r="O34" i="34"/>
  <c r="Q34" i="34" s="1"/>
  <c r="O12" i="34"/>
  <c r="Q12" i="34" s="1"/>
  <c r="O35" i="34"/>
  <c r="Q35" i="34" s="1"/>
  <c r="O37" i="34"/>
  <c r="Q37" i="34" s="1"/>
  <c r="O32" i="34"/>
  <c r="Q32" i="34" s="1"/>
  <c r="O11" i="34"/>
  <c r="Q11" i="34" s="1"/>
  <c r="O29" i="34"/>
  <c r="Q29" i="34" s="1"/>
  <c r="O21" i="34"/>
  <c r="Q21" i="34" s="1"/>
  <c r="O30" i="34"/>
  <c r="Q30" i="34" s="1"/>
  <c r="O5" i="34"/>
  <c r="O10" i="34"/>
  <c r="Q10" i="34" s="1"/>
  <c r="O26" i="34"/>
  <c r="Q26" i="34" s="1"/>
  <c r="O13" i="34"/>
  <c r="Q13" i="34" s="1"/>
  <c r="O24" i="34"/>
  <c r="Q24" i="34" s="1"/>
  <c r="O16" i="34"/>
  <c r="Q16" i="34" s="1"/>
  <c r="O17" i="8"/>
  <c r="Q17" i="8" s="1"/>
  <c r="O39" i="8"/>
  <c r="Q39" i="8" s="1"/>
  <c r="O25" i="8"/>
  <c r="Q25" i="8" s="1"/>
  <c r="O19" i="8"/>
  <c r="Q19" i="8" s="1"/>
  <c r="O37" i="8"/>
  <c r="Q37" i="8" s="1"/>
  <c r="O21" i="8"/>
  <c r="Q21" i="8" s="1"/>
  <c r="O8" i="8"/>
  <c r="Q8" i="8" s="1"/>
  <c r="O35" i="8"/>
  <c r="Q35" i="8" s="1"/>
  <c r="O28" i="8"/>
  <c r="Q28" i="8" s="1"/>
  <c r="O42" i="8"/>
  <c r="Q42" i="8" s="1"/>
  <c r="O13" i="8"/>
  <c r="Q13" i="8" s="1"/>
  <c r="O9" i="8"/>
  <c r="Q9" i="8" s="1"/>
  <c r="O14" i="8"/>
  <c r="Q14" i="8" s="1"/>
  <c r="O36" i="8"/>
  <c r="Q36" i="8" s="1"/>
  <c r="O32" i="8"/>
  <c r="Q32" i="8" s="1"/>
  <c r="O5" i="8"/>
  <c r="O6" i="8"/>
  <c r="Q6" i="8" s="1"/>
  <c r="O38" i="8"/>
  <c r="Q38" i="8" s="1"/>
  <c r="O7" i="8"/>
  <c r="Q7" i="8" s="1"/>
  <c r="O26" i="8"/>
  <c r="Q26" i="8" s="1"/>
  <c r="O18" i="8"/>
  <c r="Q18" i="8" s="1"/>
  <c r="O41" i="8"/>
  <c r="Q41" i="8" s="1"/>
  <c r="O31" i="8"/>
  <c r="Q31" i="8" s="1"/>
  <c r="O29" i="8"/>
  <c r="Q29" i="8" s="1"/>
  <c r="O10" i="8"/>
  <c r="Q10" i="8" s="1"/>
  <c r="O30" i="8"/>
  <c r="Q30" i="8" s="1"/>
  <c r="O12" i="8"/>
  <c r="Q12" i="8" s="1"/>
  <c r="O20" i="8"/>
  <c r="Q20" i="8" s="1"/>
  <c r="O27" i="8"/>
  <c r="Q27" i="8" s="1"/>
  <c r="O34" i="8"/>
  <c r="Q34" i="8" s="1"/>
  <c r="O23" i="8"/>
  <c r="Q23" i="8" s="1"/>
  <c r="O43" i="8"/>
  <c r="Q43" i="8" s="1"/>
  <c r="O33" i="8"/>
  <c r="Q33" i="8" s="1"/>
  <c r="O24" i="8"/>
  <c r="Q24" i="8" s="1"/>
  <c r="O16" i="8"/>
  <c r="Q16" i="8" s="1"/>
  <c r="O15" i="8"/>
  <c r="Q15" i="8" s="1"/>
  <c r="O40" i="8"/>
  <c r="Q40" i="8" s="1"/>
  <c r="O11" i="8"/>
  <c r="Q11" i="8" s="1"/>
  <c r="O22" i="8"/>
  <c r="Q22" i="8" s="1"/>
  <c r="O23" i="51"/>
  <c r="Q23" i="51" s="1"/>
  <c r="O13" i="51"/>
  <c r="Q13" i="51" s="1"/>
  <c r="O17" i="51"/>
  <c r="Q17" i="51" s="1"/>
  <c r="O27" i="51"/>
  <c r="Q27" i="51" s="1"/>
  <c r="O20" i="51"/>
  <c r="Q20" i="51" s="1"/>
  <c r="O9" i="51"/>
  <c r="Q9" i="51" s="1"/>
  <c r="O36" i="51"/>
  <c r="Q36" i="51" s="1"/>
  <c r="O28" i="51"/>
  <c r="Q28" i="51" s="1"/>
  <c r="O12" i="51"/>
  <c r="Q12" i="51" s="1"/>
  <c r="O14" i="51"/>
  <c r="Q14" i="51" s="1"/>
  <c r="O34" i="51"/>
  <c r="Q34" i="51" s="1"/>
  <c r="O42" i="51"/>
  <c r="Q42" i="51" s="1"/>
  <c r="O32" i="51"/>
  <c r="Q32" i="51" s="1"/>
  <c r="O43" i="51"/>
  <c r="Q43" i="51" s="1"/>
  <c r="O26" i="51"/>
  <c r="Q26" i="51" s="1"/>
  <c r="O25" i="51"/>
  <c r="Q25" i="51" s="1"/>
  <c r="O11" i="51"/>
  <c r="Q11" i="51" s="1"/>
  <c r="O18" i="51"/>
  <c r="Q18" i="51" s="1"/>
  <c r="O40" i="51"/>
  <c r="Q40" i="51" s="1"/>
  <c r="O37" i="51"/>
  <c r="Q37" i="51" s="1"/>
  <c r="O15" i="51"/>
  <c r="Q15" i="51" s="1"/>
  <c r="O8" i="51"/>
  <c r="Q8" i="51" s="1"/>
  <c r="O41" i="51"/>
  <c r="Q41" i="51" s="1"/>
  <c r="O29" i="51"/>
  <c r="Q29" i="51" s="1"/>
  <c r="O38" i="51"/>
  <c r="Q38" i="51" s="1"/>
  <c r="O30" i="51"/>
  <c r="Q30" i="51" s="1"/>
  <c r="O24" i="51"/>
  <c r="Q24" i="51" s="1"/>
  <c r="O6" i="51"/>
  <c r="Q6" i="51" s="1"/>
  <c r="O19" i="51"/>
  <c r="Q19" i="51" s="1"/>
  <c r="O22" i="51"/>
  <c r="Q22" i="51" s="1"/>
  <c r="O7" i="51"/>
  <c r="Q7" i="51" s="1"/>
  <c r="O35" i="51"/>
  <c r="Q35" i="51" s="1"/>
  <c r="O10" i="51"/>
  <c r="Q10" i="51" s="1"/>
  <c r="O33" i="51"/>
  <c r="Q33" i="51" s="1"/>
  <c r="O39" i="51"/>
  <c r="Q39" i="51" s="1"/>
  <c r="O16" i="51"/>
  <c r="Q16" i="51" s="1"/>
  <c r="O31" i="51"/>
  <c r="Q31" i="51" s="1"/>
  <c r="O5" i="51"/>
  <c r="O21" i="51"/>
  <c r="Q21" i="51" s="1"/>
  <c r="O43" i="21"/>
  <c r="Q43" i="21" s="1"/>
  <c r="O28" i="21"/>
  <c r="Q28" i="21" s="1"/>
  <c r="O17" i="21"/>
  <c r="Q17" i="21" s="1"/>
  <c r="O27" i="21"/>
  <c r="Q27" i="21" s="1"/>
  <c r="O37" i="21"/>
  <c r="Q37" i="21" s="1"/>
  <c r="O30" i="21"/>
  <c r="Q30" i="21" s="1"/>
  <c r="O32" i="21"/>
  <c r="Q32" i="21" s="1"/>
  <c r="O35" i="21"/>
  <c r="Q35" i="21" s="1"/>
  <c r="O22" i="21"/>
  <c r="Q22" i="21" s="1"/>
  <c r="O20" i="21"/>
  <c r="Q20" i="21" s="1"/>
  <c r="O6" i="21"/>
  <c r="Q6" i="21" s="1"/>
  <c r="O10" i="21"/>
  <c r="Q10" i="21" s="1"/>
  <c r="O15" i="21"/>
  <c r="Q15" i="21" s="1"/>
  <c r="O39" i="21"/>
  <c r="Q39" i="21" s="1"/>
  <c r="O12" i="21"/>
  <c r="Q12" i="21" s="1"/>
  <c r="O40" i="21"/>
  <c r="Q40" i="21" s="1"/>
  <c r="O23" i="21"/>
  <c r="Q23" i="21" s="1"/>
  <c r="O9" i="21"/>
  <c r="Q9" i="21" s="1"/>
  <c r="O38" i="21"/>
  <c r="Q38" i="21" s="1"/>
  <c r="O31" i="21"/>
  <c r="Q31" i="21" s="1"/>
  <c r="O25" i="21"/>
  <c r="Q25" i="21" s="1"/>
  <c r="O36" i="21"/>
  <c r="Q36" i="21" s="1"/>
  <c r="O42" i="21"/>
  <c r="Q42" i="21" s="1"/>
  <c r="O41" i="21"/>
  <c r="Q41" i="21" s="1"/>
  <c r="O29" i="21"/>
  <c r="Q29" i="21" s="1"/>
  <c r="O7" i="21"/>
  <c r="Q7" i="21" s="1"/>
  <c r="O11" i="21"/>
  <c r="Q11" i="21" s="1"/>
  <c r="O18" i="21"/>
  <c r="Q18" i="21" s="1"/>
  <c r="O21" i="21"/>
  <c r="Q21" i="21" s="1"/>
  <c r="O33" i="21"/>
  <c r="Q33" i="21" s="1"/>
  <c r="O26" i="21"/>
  <c r="Q26" i="21" s="1"/>
  <c r="O24" i="21"/>
  <c r="Q24" i="21" s="1"/>
  <c r="O8" i="21"/>
  <c r="Q8" i="21" s="1"/>
  <c r="O13" i="21"/>
  <c r="Q13" i="21" s="1"/>
  <c r="O16" i="21"/>
  <c r="Q16" i="21" s="1"/>
  <c r="O14" i="21"/>
  <c r="Q14" i="21" s="1"/>
  <c r="O34" i="21"/>
  <c r="Q34" i="21" s="1"/>
  <c r="O19" i="21"/>
  <c r="Q19" i="21" s="1"/>
  <c r="O5" i="21"/>
  <c r="O40" i="38"/>
  <c r="Q40" i="38" s="1"/>
  <c r="O20" i="38"/>
  <c r="Q20" i="38" s="1"/>
  <c r="O23" i="38"/>
  <c r="Q23" i="38" s="1"/>
  <c r="O18" i="38"/>
  <c r="Q18" i="38" s="1"/>
  <c r="O36" i="38"/>
  <c r="Q36" i="38" s="1"/>
  <c r="O43" i="38"/>
  <c r="Q43" i="38" s="1"/>
  <c r="O28" i="38"/>
  <c r="Q28" i="38" s="1"/>
  <c r="O7" i="38"/>
  <c r="Q7" i="38" s="1"/>
  <c r="O33" i="38"/>
  <c r="Q33" i="38" s="1"/>
  <c r="O24" i="38"/>
  <c r="Q24" i="38" s="1"/>
  <c r="O15" i="38"/>
  <c r="Q15" i="38" s="1"/>
  <c r="O10" i="38"/>
  <c r="Q10" i="38" s="1"/>
  <c r="O35" i="38"/>
  <c r="Q35" i="38" s="1"/>
  <c r="O34" i="38"/>
  <c r="Q34" i="38" s="1"/>
  <c r="O16" i="38"/>
  <c r="Q16" i="38" s="1"/>
  <c r="O17" i="38"/>
  <c r="Q17" i="38" s="1"/>
  <c r="O13" i="38"/>
  <c r="Q13" i="38" s="1"/>
  <c r="O42" i="38"/>
  <c r="Q42" i="38" s="1"/>
  <c r="O8" i="38"/>
  <c r="Q8" i="38" s="1"/>
  <c r="O31" i="38"/>
  <c r="Q31" i="38" s="1"/>
  <c r="O22" i="38"/>
  <c r="Q22" i="38" s="1"/>
  <c r="O19" i="38"/>
  <c r="Q19" i="38" s="1"/>
  <c r="O39" i="38"/>
  <c r="Q39" i="38" s="1"/>
  <c r="O25" i="38"/>
  <c r="Q25" i="38" s="1"/>
  <c r="O6" i="38"/>
  <c r="Q6" i="38" s="1"/>
  <c r="O9" i="38"/>
  <c r="Q9" i="38" s="1"/>
  <c r="O27" i="38"/>
  <c r="Q27" i="38" s="1"/>
  <c r="O29" i="38"/>
  <c r="Q29" i="38" s="1"/>
  <c r="O14" i="38"/>
  <c r="Q14" i="38" s="1"/>
  <c r="O41" i="38"/>
  <c r="Q41" i="38" s="1"/>
  <c r="O11" i="38"/>
  <c r="Q11" i="38" s="1"/>
  <c r="O12" i="38"/>
  <c r="Q12" i="38" s="1"/>
  <c r="O5" i="38"/>
  <c r="O21" i="38"/>
  <c r="Q21" i="38" s="1"/>
  <c r="O26" i="38"/>
  <c r="Q26" i="38" s="1"/>
  <c r="O37" i="38"/>
  <c r="Q37" i="38" s="1"/>
  <c r="O32" i="38"/>
  <c r="Q32" i="38" s="1"/>
  <c r="O38" i="38"/>
  <c r="Q38" i="38" s="1"/>
  <c r="O30" i="38"/>
  <c r="Q30" i="38" s="1"/>
  <c r="O40" i="24"/>
  <c r="Q40" i="24" s="1"/>
  <c r="O29" i="24"/>
  <c r="Q29" i="24" s="1"/>
  <c r="O22" i="24"/>
  <c r="Q22" i="24" s="1"/>
  <c r="O34" i="24"/>
  <c r="Q34" i="24" s="1"/>
  <c r="O42" i="24"/>
  <c r="Q42" i="24" s="1"/>
  <c r="O41" i="24"/>
  <c r="Q41" i="24" s="1"/>
  <c r="O11" i="24"/>
  <c r="Q11" i="24" s="1"/>
  <c r="O18" i="24"/>
  <c r="Q18" i="24" s="1"/>
  <c r="O28" i="24"/>
  <c r="Q28" i="24" s="1"/>
  <c r="O39" i="24"/>
  <c r="Q39" i="24" s="1"/>
  <c r="O36" i="24"/>
  <c r="Q36" i="24" s="1"/>
  <c r="O12" i="24"/>
  <c r="Q12" i="24" s="1"/>
  <c r="O43" i="24"/>
  <c r="Q43" i="24" s="1"/>
  <c r="O20" i="24"/>
  <c r="Q20" i="24" s="1"/>
  <c r="O16" i="24"/>
  <c r="Q16" i="24" s="1"/>
  <c r="O26" i="24"/>
  <c r="Q26" i="24" s="1"/>
  <c r="O7" i="24"/>
  <c r="Q7" i="24" s="1"/>
  <c r="O33" i="24"/>
  <c r="Q33" i="24" s="1"/>
  <c r="O14" i="24"/>
  <c r="Q14" i="24" s="1"/>
  <c r="O15" i="24"/>
  <c r="Q15" i="24" s="1"/>
  <c r="O23" i="24"/>
  <c r="Q23" i="24" s="1"/>
  <c r="O38" i="24"/>
  <c r="Q38" i="24" s="1"/>
  <c r="O10" i="24"/>
  <c r="Q10" i="24" s="1"/>
  <c r="O37" i="24"/>
  <c r="Q37" i="24" s="1"/>
  <c r="O32" i="24"/>
  <c r="Q32" i="24" s="1"/>
  <c r="O30" i="24"/>
  <c r="Q30" i="24" s="1"/>
  <c r="O6" i="24"/>
  <c r="Q6" i="24" s="1"/>
  <c r="O9" i="24"/>
  <c r="Q9" i="24" s="1"/>
  <c r="O19" i="24"/>
  <c r="Q19" i="24" s="1"/>
  <c r="O27" i="24"/>
  <c r="Q27" i="24" s="1"/>
  <c r="O8" i="24"/>
  <c r="Q8" i="24" s="1"/>
  <c r="O35" i="24"/>
  <c r="Q35" i="24" s="1"/>
  <c r="O25" i="24"/>
  <c r="Q25" i="24" s="1"/>
  <c r="O31" i="24"/>
  <c r="Q31" i="24" s="1"/>
  <c r="O21" i="24"/>
  <c r="Q21" i="24" s="1"/>
  <c r="O24" i="24"/>
  <c r="Q24" i="24" s="1"/>
  <c r="O17" i="24"/>
  <c r="Q17" i="24" s="1"/>
  <c r="O13" i="24"/>
  <c r="Q13" i="24" s="1"/>
  <c r="O5" i="24"/>
  <c r="O15" i="37"/>
  <c r="Q15" i="37" s="1"/>
  <c r="O29" i="37"/>
  <c r="Q29" i="37" s="1"/>
  <c r="O40" i="37"/>
  <c r="Q40" i="37" s="1"/>
  <c r="O18" i="37"/>
  <c r="Q18" i="37" s="1"/>
  <c r="O13" i="37"/>
  <c r="Q13" i="37" s="1"/>
  <c r="O9" i="37"/>
  <c r="Q9" i="37" s="1"/>
  <c r="O39" i="37"/>
  <c r="Q39" i="37" s="1"/>
  <c r="O25" i="37"/>
  <c r="Q25" i="37" s="1"/>
  <c r="O12" i="37"/>
  <c r="Q12" i="37" s="1"/>
  <c r="O37" i="37"/>
  <c r="Q37" i="37" s="1"/>
  <c r="O6" i="37"/>
  <c r="Q6" i="37" s="1"/>
  <c r="O27" i="37"/>
  <c r="Q27" i="37" s="1"/>
  <c r="O26" i="37"/>
  <c r="Q26" i="37" s="1"/>
  <c r="O42" i="37"/>
  <c r="Q42" i="37" s="1"/>
  <c r="O24" i="37"/>
  <c r="Q24" i="37" s="1"/>
  <c r="O22" i="37"/>
  <c r="Q22" i="37" s="1"/>
  <c r="O16" i="37"/>
  <c r="Q16" i="37" s="1"/>
  <c r="O32" i="37"/>
  <c r="Q32" i="37" s="1"/>
  <c r="O35" i="37"/>
  <c r="Q35" i="37" s="1"/>
  <c r="O41" i="37"/>
  <c r="Q41" i="37" s="1"/>
  <c r="O14" i="37"/>
  <c r="Q14" i="37" s="1"/>
  <c r="O23" i="37"/>
  <c r="Q23" i="37" s="1"/>
  <c r="O8" i="37"/>
  <c r="Q8" i="37" s="1"/>
  <c r="O20" i="37"/>
  <c r="Q20" i="37" s="1"/>
  <c r="O31" i="37"/>
  <c r="Q31" i="37" s="1"/>
  <c r="O10" i="37"/>
  <c r="Q10" i="37" s="1"/>
  <c r="O36" i="37"/>
  <c r="Q36" i="37" s="1"/>
  <c r="O17" i="37"/>
  <c r="Q17" i="37" s="1"/>
  <c r="O19" i="37"/>
  <c r="Q19" i="37" s="1"/>
  <c r="O43" i="37"/>
  <c r="Q43" i="37" s="1"/>
  <c r="O28" i="37"/>
  <c r="Q28" i="37" s="1"/>
  <c r="O7" i="37"/>
  <c r="Q7" i="37" s="1"/>
  <c r="O34" i="37"/>
  <c r="Q34" i="37" s="1"/>
  <c r="O11" i="37"/>
  <c r="Q11" i="37" s="1"/>
  <c r="O21" i="37"/>
  <c r="Q21" i="37" s="1"/>
  <c r="O38" i="37"/>
  <c r="Q38" i="37" s="1"/>
  <c r="O33" i="37"/>
  <c r="Q33" i="37" s="1"/>
  <c r="O30" i="37"/>
  <c r="Q30" i="37" s="1"/>
  <c r="O5" i="37"/>
  <c r="O34" i="22"/>
  <c r="Q34" i="22" s="1"/>
  <c r="O26" i="22"/>
  <c r="Q26" i="22" s="1"/>
  <c r="O25" i="22"/>
  <c r="Q25" i="22" s="1"/>
  <c r="O24" i="22"/>
  <c r="Q24" i="22" s="1"/>
  <c r="O36" i="22"/>
  <c r="Q36" i="22" s="1"/>
  <c r="O29" i="22"/>
  <c r="Q29" i="22" s="1"/>
  <c r="O41" i="22"/>
  <c r="Q41" i="22" s="1"/>
  <c r="O21" i="22"/>
  <c r="Q21" i="22" s="1"/>
  <c r="O9" i="22"/>
  <c r="Q9" i="22" s="1"/>
  <c r="O6" i="22"/>
  <c r="Q6" i="22" s="1"/>
  <c r="O32" i="22"/>
  <c r="Q32" i="22" s="1"/>
  <c r="O30" i="22"/>
  <c r="Q30" i="22" s="1"/>
  <c r="O11" i="22"/>
  <c r="Q11" i="22" s="1"/>
  <c r="O35" i="22"/>
  <c r="Q35" i="22" s="1"/>
  <c r="O38" i="22"/>
  <c r="Q38" i="22" s="1"/>
  <c r="O43" i="22"/>
  <c r="Q43" i="22" s="1"/>
  <c r="O13" i="22"/>
  <c r="Q13" i="22" s="1"/>
  <c r="O16" i="22"/>
  <c r="Q16" i="22" s="1"/>
  <c r="O18" i="22"/>
  <c r="Q18" i="22" s="1"/>
  <c r="O40" i="22"/>
  <c r="Q40" i="22" s="1"/>
  <c r="O39" i="22"/>
  <c r="Q39" i="22" s="1"/>
  <c r="O27" i="22"/>
  <c r="Q27" i="22" s="1"/>
  <c r="O12" i="22"/>
  <c r="Q12" i="22" s="1"/>
  <c r="O28" i="22"/>
  <c r="Q28" i="22" s="1"/>
  <c r="O17" i="22"/>
  <c r="Q17" i="22" s="1"/>
  <c r="O20" i="22"/>
  <c r="Q20" i="22" s="1"/>
  <c r="O31" i="22"/>
  <c r="Q31" i="22" s="1"/>
  <c r="O37" i="22"/>
  <c r="Q37" i="22" s="1"/>
  <c r="O14" i="22"/>
  <c r="Q14" i="22" s="1"/>
  <c r="O15" i="22"/>
  <c r="Q15" i="22" s="1"/>
  <c r="O8" i="22"/>
  <c r="Q8" i="22" s="1"/>
  <c r="O42" i="22"/>
  <c r="Q42" i="22" s="1"/>
  <c r="O22" i="22"/>
  <c r="Q22" i="22" s="1"/>
  <c r="O33" i="22"/>
  <c r="Q33" i="22" s="1"/>
  <c r="O19" i="22"/>
  <c r="Q19" i="22" s="1"/>
  <c r="O10" i="22"/>
  <c r="Q10" i="22" s="1"/>
  <c r="O7" i="22"/>
  <c r="Q7" i="22" s="1"/>
  <c r="O23" i="22"/>
  <c r="Q23" i="22" s="1"/>
  <c r="O5" i="22"/>
  <c r="O34" i="12"/>
  <c r="Q34" i="12" s="1"/>
  <c r="O22" i="12"/>
  <c r="Q22" i="12" s="1"/>
  <c r="O26" i="12"/>
  <c r="Q26" i="12" s="1"/>
  <c r="O11" i="12"/>
  <c r="Q11" i="12" s="1"/>
  <c r="O27" i="12"/>
  <c r="Q27" i="12" s="1"/>
  <c r="O10" i="12"/>
  <c r="Q10" i="12" s="1"/>
  <c r="O23" i="12"/>
  <c r="Q23" i="12" s="1"/>
  <c r="O43" i="12"/>
  <c r="Q43" i="12" s="1"/>
  <c r="O21" i="12"/>
  <c r="Q21" i="12" s="1"/>
  <c r="O18" i="12"/>
  <c r="Q18" i="12" s="1"/>
  <c r="O17" i="12"/>
  <c r="Q17" i="12" s="1"/>
  <c r="O41" i="12"/>
  <c r="Q41" i="12" s="1"/>
  <c r="O40" i="12"/>
  <c r="Q40" i="12" s="1"/>
  <c r="O14" i="12"/>
  <c r="Q14" i="12" s="1"/>
  <c r="O16" i="12"/>
  <c r="Q16" i="12" s="1"/>
  <c r="O25" i="12"/>
  <c r="Q25" i="12" s="1"/>
  <c r="O8" i="12"/>
  <c r="Q8" i="12" s="1"/>
  <c r="O6" i="12"/>
  <c r="Q6" i="12" s="1"/>
  <c r="O24" i="12"/>
  <c r="Q24" i="12" s="1"/>
  <c r="O7" i="12"/>
  <c r="Q7" i="12" s="1"/>
  <c r="O13" i="12"/>
  <c r="Q13" i="12" s="1"/>
  <c r="O28" i="12"/>
  <c r="Q28" i="12" s="1"/>
  <c r="O15" i="12"/>
  <c r="Q15" i="12" s="1"/>
  <c r="O29" i="12"/>
  <c r="Q29" i="12" s="1"/>
  <c r="O38" i="12"/>
  <c r="Q38" i="12" s="1"/>
  <c r="O9" i="12"/>
  <c r="Q9" i="12" s="1"/>
  <c r="O42" i="12"/>
  <c r="Q42" i="12" s="1"/>
  <c r="O36" i="12"/>
  <c r="Q36" i="12" s="1"/>
  <c r="O31" i="12"/>
  <c r="Q31" i="12" s="1"/>
  <c r="O19" i="12"/>
  <c r="Q19" i="12" s="1"/>
  <c r="O44" i="12"/>
  <c r="O5" i="12"/>
  <c r="Q5" i="12" s="1"/>
  <c r="O12" i="12"/>
  <c r="Q12" i="12" s="1"/>
  <c r="O37" i="12"/>
  <c r="Q37" i="12" s="1"/>
  <c r="O32" i="12"/>
  <c r="Q32" i="12" s="1"/>
  <c r="O39" i="12"/>
  <c r="Q39" i="12" s="1"/>
  <c r="O33" i="12"/>
  <c r="Q33" i="12" s="1"/>
  <c r="O30" i="12"/>
  <c r="Q30" i="12" s="1"/>
  <c r="O20" i="12"/>
  <c r="Q20" i="12" s="1"/>
  <c r="O35" i="12"/>
  <c r="Q35" i="12" s="1"/>
  <c r="O40" i="30"/>
  <c r="Q40" i="30" s="1"/>
  <c r="O30" i="30"/>
  <c r="Q30" i="30" s="1"/>
  <c r="O28" i="30"/>
  <c r="Q28" i="30" s="1"/>
  <c r="O35" i="30"/>
  <c r="Q35" i="30" s="1"/>
  <c r="O16" i="30"/>
  <c r="Q16" i="30" s="1"/>
  <c r="O15" i="30"/>
  <c r="Q15" i="30" s="1"/>
  <c r="O14" i="30"/>
  <c r="Q14" i="30" s="1"/>
  <c r="O23" i="30"/>
  <c r="Q23" i="30" s="1"/>
  <c r="O19" i="30"/>
  <c r="Q19" i="30" s="1"/>
  <c r="O27" i="30"/>
  <c r="Q27" i="30" s="1"/>
  <c r="O26" i="30"/>
  <c r="Q26" i="30" s="1"/>
  <c r="O12" i="30"/>
  <c r="Q12" i="30" s="1"/>
  <c r="O37" i="30"/>
  <c r="Q37" i="30" s="1"/>
  <c r="O11" i="30"/>
  <c r="Q11" i="30" s="1"/>
  <c r="O7" i="30"/>
  <c r="Q7" i="30" s="1"/>
  <c r="O43" i="30"/>
  <c r="Q43" i="30" s="1"/>
  <c r="O29" i="30"/>
  <c r="Q29" i="30" s="1"/>
  <c r="O32" i="30"/>
  <c r="Q32" i="30" s="1"/>
  <c r="O9" i="30"/>
  <c r="Q9" i="30" s="1"/>
  <c r="O39" i="30"/>
  <c r="Q39" i="30" s="1"/>
  <c r="O13" i="30"/>
  <c r="Q13" i="30" s="1"/>
  <c r="O33" i="30"/>
  <c r="Q33" i="30" s="1"/>
  <c r="O42" i="30"/>
  <c r="Q42" i="30" s="1"/>
  <c r="O41" i="30"/>
  <c r="Q41" i="30" s="1"/>
  <c r="O8" i="30"/>
  <c r="Q8" i="30" s="1"/>
  <c r="O25" i="30"/>
  <c r="Q25" i="30" s="1"/>
  <c r="O34" i="30"/>
  <c r="Q34" i="30" s="1"/>
  <c r="O20" i="30"/>
  <c r="Q20" i="30" s="1"/>
  <c r="O21" i="30"/>
  <c r="Q21" i="30" s="1"/>
  <c r="O17" i="30"/>
  <c r="Q17" i="30" s="1"/>
  <c r="O18" i="30"/>
  <c r="Q18" i="30" s="1"/>
  <c r="O10" i="30"/>
  <c r="Q10" i="30" s="1"/>
  <c r="O24" i="30"/>
  <c r="Q24" i="30" s="1"/>
  <c r="O6" i="30"/>
  <c r="Q6" i="30" s="1"/>
  <c r="O38" i="30"/>
  <c r="Q38" i="30" s="1"/>
  <c r="O36" i="30"/>
  <c r="Q36" i="30" s="1"/>
  <c r="O22" i="30"/>
  <c r="Q22" i="30" s="1"/>
  <c r="O31" i="30"/>
  <c r="Q31" i="30" s="1"/>
  <c r="O5" i="30"/>
  <c r="O30" i="42"/>
  <c r="Q30" i="42" s="1"/>
  <c r="O26" i="42"/>
  <c r="Q26" i="42" s="1"/>
  <c r="O15" i="42"/>
  <c r="Q15" i="42" s="1"/>
  <c r="O40" i="42"/>
  <c r="Q40" i="42" s="1"/>
  <c r="O23" i="42"/>
  <c r="Q23" i="42" s="1"/>
  <c r="O34" i="42"/>
  <c r="Q34" i="42" s="1"/>
  <c r="O19" i="42"/>
  <c r="Q19" i="42" s="1"/>
  <c r="O29" i="42"/>
  <c r="Q29" i="42" s="1"/>
  <c r="O11" i="42"/>
  <c r="Q11" i="42" s="1"/>
  <c r="O14" i="42"/>
  <c r="Q14" i="42" s="1"/>
  <c r="O16" i="42"/>
  <c r="Q16" i="42" s="1"/>
  <c r="O31" i="42"/>
  <c r="Q31" i="42" s="1"/>
  <c r="O27" i="42"/>
  <c r="Q27" i="42" s="1"/>
  <c r="O25" i="42"/>
  <c r="Q25" i="42" s="1"/>
  <c r="O24" i="42"/>
  <c r="Q24" i="42" s="1"/>
  <c r="O41" i="42"/>
  <c r="Q41" i="42" s="1"/>
  <c r="O32" i="42"/>
  <c r="Q32" i="42" s="1"/>
  <c r="O17" i="42"/>
  <c r="Q17" i="42" s="1"/>
  <c r="O9" i="42"/>
  <c r="Q9" i="42" s="1"/>
  <c r="O35" i="42"/>
  <c r="Q35" i="42" s="1"/>
  <c r="O18" i="42"/>
  <c r="Q18" i="42" s="1"/>
  <c r="O6" i="42"/>
  <c r="Q6" i="42" s="1"/>
  <c r="O20" i="42"/>
  <c r="Q20" i="42" s="1"/>
  <c r="O28" i="42"/>
  <c r="Q28" i="42" s="1"/>
  <c r="O8" i="42"/>
  <c r="Q8" i="42" s="1"/>
  <c r="O42" i="42"/>
  <c r="Q42" i="42" s="1"/>
  <c r="O39" i="42"/>
  <c r="Q39" i="42" s="1"/>
  <c r="O7" i="42"/>
  <c r="Q7" i="42" s="1"/>
  <c r="O13" i="42"/>
  <c r="Q13" i="42" s="1"/>
  <c r="O12" i="42"/>
  <c r="Q12" i="42" s="1"/>
  <c r="O38" i="42"/>
  <c r="Q38" i="42" s="1"/>
  <c r="O37" i="42"/>
  <c r="Q37" i="42" s="1"/>
  <c r="O43" i="42"/>
  <c r="Q43" i="42" s="1"/>
  <c r="O22" i="42"/>
  <c r="Q22" i="42" s="1"/>
  <c r="O33" i="42"/>
  <c r="Q33" i="42" s="1"/>
  <c r="O10" i="42"/>
  <c r="Q10" i="42" s="1"/>
  <c r="O21" i="42"/>
  <c r="Q21" i="42" s="1"/>
  <c r="O36" i="42"/>
  <c r="Q36" i="42" s="1"/>
  <c r="O5" i="42"/>
  <c r="O36" i="36"/>
  <c r="Q36" i="36" s="1"/>
  <c r="O24" i="36"/>
  <c r="Q24" i="36" s="1"/>
  <c r="O42" i="36"/>
  <c r="Q42" i="36" s="1"/>
  <c r="O16" i="36"/>
  <c r="Q16" i="36" s="1"/>
  <c r="O25" i="36"/>
  <c r="Q25" i="36" s="1"/>
  <c r="O21" i="36"/>
  <c r="Q21" i="36" s="1"/>
  <c r="O34" i="36"/>
  <c r="Q34" i="36" s="1"/>
  <c r="O11" i="36"/>
  <c r="Q11" i="36" s="1"/>
  <c r="O26" i="36"/>
  <c r="Q26" i="36" s="1"/>
  <c r="O33" i="36"/>
  <c r="Q33" i="36" s="1"/>
  <c r="O8" i="36"/>
  <c r="Q8" i="36" s="1"/>
  <c r="O23" i="36"/>
  <c r="Q23" i="36" s="1"/>
  <c r="O12" i="36"/>
  <c r="Q12" i="36" s="1"/>
  <c r="O13" i="36"/>
  <c r="Q13" i="36" s="1"/>
  <c r="O15" i="36"/>
  <c r="Q15" i="36" s="1"/>
  <c r="O39" i="36"/>
  <c r="Q39" i="36" s="1"/>
  <c r="O5" i="36"/>
  <c r="O27" i="36"/>
  <c r="Q27" i="36" s="1"/>
  <c r="O6" i="36"/>
  <c r="Q6" i="36" s="1"/>
  <c r="O17" i="36"/>
  <c r="Q17" i="36" s="1"/>
  <c r="O35" i="36"/>
  <c r="Q35" i="36" s="1"/>
  <c r="O28" i="36"/>
  <c r="Q28" i="36" s="1"/>
  <c r="O38" i="36"/>
  <c r="Q38" i="36" s="1"/>
  <c r="O40" i="36"/>
  <c r="Q40" i="36" s="1"/>
  <c r="O14" i="36"/>
  <c r="Q14" i="36" s="1"/>
  <c r="O9" i="36"/>
  <c r="Q9" i="36" s="1"/>
  <c r="O19" i="36"/>
  <c r="Q19" i="36" s="1"/>
  <c r="O31" i="36"/>
  <c r="Q31" i="36" s="1"/>
  <c r="O10" i="36"/>
  <c r="Q10" i="36" s="1"/>
  <c r="O20" i="36"/>
  <c r="Q20" i="36" s="1"/>
  <c r="O29" i="36"/>
  <c r="Q29" i="36" s="1"/>
  <c r="O32" i="36"/>
  <c r="Q32" i="36" s="1"/>
  <c r="O37" i="36"/>
  <c r="Q37" i="36" s="1"/>
  <c r="O18" i="36"/>
  <c r="Q18" i="36" s="1"/>
  <c r="O22" i="36"/>
  <c r="Q22" i="36" s="1"/>
  <c r="O41" i="36"/>
  <c r="Q41" i="36" s="1"/>
  <c r="O43" i="36"/>
  <c r="Q43" i="36" s="1"/>
  <c r="O7" i="36"/>
  <c r="Q7" i="36" s="1"/>
  <c r="O30" i="36"/>
  <c r="Q30" i="36" s="1"/>
  <c r="O15" i="43"/>
  <c r="Q15" i="43" s="1"/>
  <c r="O21" i="43"/>
  <c r="Q21" i="43" s="1"/>
  <c r="O28" i="43"/>
  <c r="Q28" i="43" s="1"/>
  <c r="O25" i="43"/>
  <c r="Q25" i="43" s="1"/>
  <c r="O27" i="43"/>
  <c r="Q27" i="43" s="1"/>
  <c r="O23" i="43"/>
  <c r="Q23" i="43" s="1"/>
  <c r="O42" i="43"/>
  <c r="Q42" i="43" s="1"/>
  <c r="O11" i="43"/>
  <c r="Q11" i="43" s="1"/>
  <c r="O29" i="43"/>
  <c r="Q29" i="43" s="1"/>
  <c r="O8" i="43"/>
  <c r="Q8" i="43" s="1"/>
  <c r="O5" i="43"/>
  <c r="O38" i="43"/>
  <c r="Q38" i="43" s="1"/>
  <c r="O31" i="43"/>
  <c r="Q31" i="43" s="1"/>
  <c r="O10" i="43"/>
  <c r="Q10" i="43" s="1"/>
  <c r="O26" i="43"/>
  <c r="Q26" i="43" s="1"/>
  <c r="O33" i="43"/>
  <c r="Q33" i="43" s="1"/>
  <c r="O7" i="43"/>
  <c r="Q7" i="43" s="1"/>
  <c r="O12" i="43"/>
  <c r="Q12" i="43" s="1"/>
  <c r="O14" i="43"/>
  <c r="Q14" i="43" s="1"/>
  <c r="O37" i="43"/>
  <c r="Q37" i="43" s="1"/>
  <c r="O6" i="43"/>
  <c r="Q6" i="43" s="1"/>
  <c r="O20" i="43"/>
  <c r="Q20" i="43" s="1"/>
  <c r="O19" i="43"/>
  <c r="Q19" i="43" s="1"/>
  <c r="O13" i="43"/>
  <c r="Q13" i="43" s="1"/>
  <c r="O18" i="43"/>
  <c r="Q18" i="43" s="1"/>
  <c r="O34" i="43"/>
  <c r="Q34" i="43" s="1"/>
  <c r="O39" i="43"/>
  <c r="Q39" i="43" s="1"/>
  <c r="O30" i="43"/>
  <c r="Q30" i="43" s="1"/>
  <c r="O16" i="43"/>
  <c r="Q16" i="43" s="1"/>
  <c r="O32" i="43"/>
  <c r="Q32" i="43" s="1"/>
  <c r="O35" i="43"/>
  <c r="Q35" i="43" s="1"/>
  <c r="O9" i="43"/>
  <c r="Q9" i="43" s="1"/>
  <c r="O41" i="43"/>
  <c r="Q41" i="43" s="1"/>
  <c r="O24" i="43"/>
  <c r="Q24" i="43" s="1"/>
  <c r="O36" i="43"/>
  <c r="Q36" i="43" s="1"/>
  <c r="O22" i="43"/>
  <c r="Q22" i="43" s="1"/>
  <c r="O43" i="43"/>
  <c r="Q43" i="43" s="1"/>
  <c r="O40" i="43"/>
  <c r="Q40" i="43" s="1"/>
  <c r="O17" i="43"/>
  <c r="Q17" i="43" s="1"/>
  <c r="O34" i="20"/>
  <c r="Q34" i="20" s="1"/>
  <c r="O10" i="20"/>
  <c r="Q10" i="20" s="1"/>
  <c r="O20" i="20"/>
  <c r="Q20" i="20" s="1"/>
  <c r="O16" i="20"/>
  <c r="Q16" i="20" s="1"/>
  <c r="O19" i="20"/>
  <c r="Q19" i="20" s="1"/>
  <c r="O9" i="20"/>
  <c r="Q9" i="20" s="1"/>
  <c r="O22" i="20"/>
  <c r="Q22" i="20" s="1"/>
  <c r="O8" i="20"/>
  <c r="Q8" i="20" s="1"/>
  <c r="O21" i="20"/>
  <c r="Q21" i="20" s="1"/>
  <c r="O38" i="20"/>
  <c r="Q38" i="20" s="1"/>
  <c r="O32" i="20"/>
  <c r="Q32" i="20" s="1"/>
  <c r="O39" i="20"/>
  <c r="Q39" i="20" s="1"/>
  <c r="O14" i="20"/>
  <c r="Q14" i="20" s="1"/>
  <c r="O15" i="20"/>
  <c r="Q15" i="20" s="1"/>
  <c r="O35" i="20"/>
  <c r="Q35" i="20" s="1"/>
  <c r="O13" i="20"/>
  <c r="Q13" i="20" s="1"/>
  <c r="O25" i="20"/>
  <c r="Q25" i="20" s="1"/>
  <c r="O6" i="20"/>
  <c r="Q6" i="20" s="1"/>
  <c r="O30" i="20"/>
  <c r="Q30" i="20" s="1"/>
  <c r="O17" i="20"/>
  <c r="Q17" i="20" s="1"/>
  <c r="O37" i="20"/>
  <c r="Q37" i="20" s="1"/>
  <c r="O31" i="20"/>
  <c r="Q31" i="20" s="1"/>
  <c r="O7" i="20"/>
  <c r="Q7" i="20" s="1"/>
  <c r="O18" i="20"/>
  <c r="Q18" i="20" s="1"/>
  <c r="O41" i="20"/>
  <c r="Q41" i="20" s="1"/>
  <c r="O12" i="20"/>
  <c r="Q12" i="20" s="1"/>
  <c r="O24" i="20"/>
  <c r="Q24" i="20" s="1"/>
  <c r="O36" i="20"/>
  <c r="Q36" i="20" s="1"/>
  <c r="O42" i="20"/>
  <c r="Q42" i="20" s="1"/>
  <c r="O23" i="20"/>
  <c r="Q23" i="20" s="1"/>
  <c r="O29" i="20"/>
  <c r="Q29" i="20" s="1"/>
  <c r="O40" i="20"/>
  <c r="Q40" i="20" s="1"/>
  <c r="O43" i="20"/>
  <c r="Q43" i="20" s="1"/>
  <c r="O26" i="20"/>
  <c r="Q26" i="20" s="1"/>
  <c r="O11" i="20"/>
  <c r="Q11" i="20" s="1"/>
  <c r="O27" i="20"/>
  <c r="Q27" i="20" s="1"/>
  <c r="O28" i="20"/>
  <c r="Q28" i="20" s="1"/>
  <c r="O33" i="20"/>
  <c r="Q33" i="20" s="1"/>
  <c r="O5" i="20"/>
  <c r="I44" i="27"/>
  <c r="K5" i="27"/>
  <c r="K44" i="27" s="1"/>
  <c r="M44" i="27" s="1"/>
  <c r="O12" i="41"/>
  <c r="Q12" i="41" s="1"/>
  <c r="O37" i="41"/>
  <c r="Q37" i="41" s="1"/>
  <c r="O43" i="41"/>
  <c r="Q43" i="41" s="1"/>
  <c r="O14" i="41"/>
  <c r="Q14" i="41" s="1"/>
  <c r="O35" i="41"/>
  <c r="Q35" i="41" s="1"/>
  <c r="O13" i="41"/>
  <c r="Q13" i="41" s="1"/>
  <c r="O22" i="41"/>
  <c r="Q22" i="41" s="1"/>
  <c r="O38" i="41"/>
  <c r="Q38" i="41" s="1"/>
  <c r="O25" i="41"/>
  <c r="Q25" i="41" s="1"/>
  <c r="O5" i="41"/>
  <c r="O10" i="41"/>
  <c r="Q10" i="41" s="1"/>
  <c r="O16" i="41"/>
  <c r="Q16" i="41" s="1"/>
  <c r="O26" i="41"/>
  <c r="Q26" i="41" s="1"/>
  <c r="O36" i="41"/>
  <c r="Q36" i="41" s="1"/>
  <c r="O40" i="41"/>
  <c r="Q40" i="41" s="1"/>
  <c r="O21" i="41"/>
  <c r="Q21" i="41" s="1"/>
  <c r="O30" i="41"/>
  <c r="Q30" i="41" s="1"/>
  <c r="O29" i="41"/>
  <c r="Q29" i="41" s="1"/>
  <c r="O28" i="41"/>
  <c r="Q28" i="41" s="1"/>
  <c r="O15" i="41"/>
  <c r="Q15" i="41" s="1"/>
  <c r="O6" i="41"/>
  <c r="Q6" i="41" s="1"/>
  <c r="O11" i="41"/>
  <c r="Q11" i="41" s="1"/>
  <c r="O24" i="41"/>
  <c r="Q24" i="41" s="1"/>
  <c r="O33" i="41"/>
  <c r="Q33" i="41" s="1"/>
  <c r="O32" i="41"/>
  <c r="Q32" i="41" s="1"/>
  <c r="O7" i="41"/>
  <c r="Q7" i="41" s="1"/>
  <c r="O39" i="41"/>
  <c r="Q39" i="41" s="1"/>
  <c r="O27" i="41"/>
  <c r="Q27" i="41" s="1"/>
  <c r="O8" i="41"/>
  <c r="Q8" i="41" s="1"/>
  <c r="O17" i="41"/>
  <c r="Q17" i="41" s="1"/>
  <c r="O23" i="41"/>
  <c r="Q23" i="41" s="1"/>
  <c r="O20" i="41"/>
  <c r="Q20" i="41" s="1"/>
  <c r="O42" i="41"/>
  <c r="Q42" i="41" s="1"/>
  <c r="O41" i="41"/>
  <c r="Q41" i="41" s="1"/>
  <c r="O19" i="41"/>
  <c r="Q19" i="41" s="1"/>
  <c r="O9" i="41"/>
  <c r="Q9" i="41" s="1"/>
  <c r="O34" i="41"/>
  <c r="Q34" i="41" s="1"/>
  <c r="O18" i="41"/>
  <c r="Q18" i="41" s="1"/>
  <c r="O31" i="41"/>
  <c r="Q31" i="41" s="1"/>
  <c r="O16" i="35"/>
  <c r="Q16" i="35" s="1"/>
  <c r="O33" i="35"/>
  <c r="Q33" i="35" s="1"/>
  <c r="O26" i="35"/>
  <c r="Q26" i="35" s="1"/>
  <c r="O28" i="35"/>
  <c r="Q28" i="35" s="1"/>
  <c r="O36" i="35"/>
  <c r="Q36" i="35" s="1"/>
  <c r="O41" i="35"/>
  <c r="Q41" i="35" s="1"/>
  <c r="O39" i="35"/>
  <c r="Q39" i="35" s="1"/>
  <c r="O18" i="35"/>
  <c r="Q18" i="35" s="1"/>
  <c r="O30" i="35"/>
  <c r="Q30" i="35" s="1"/>
  <c r="O23" i="35"/>
  <c r="Q23" i="35" s="1"/>
  <c r="O10" i="35"/>
  <c r="Q10" i="35" s="1"/>
  <c r="O13" i="35"/>
  <c r="Q13" i="35" s="1"/>
  <c r="O22" i="35"/>
  <c r="Q22" i="35" s="1"/>
  <c r="O37" i="35"/>
  <c r="Q37" i="35" s="1"/>
  <c r="O42" i="35"/>
  <c r="Q42" i="35" s="1"/>
  <c r="O5" i="35"/>
  <c r="O40" i="35"/>
  <c r="Q40" i="35" s="1"/>
  <c r="O19" i="35"/>
  <c r="Q19" i="35" s="1"/>
  <c r="O9" i="35"/>
  <c r="Q9" i="35" s="1"/>
  <c r="O43" i="35"/>
  <c r="Q43" i="35" s="1"/>
  <c r="O29" i="35"/>
  <c r="Q29" i="35" s="1"/>
  <c r="O6" i="35"/>
  <c r="Q6" i="35" s="1"/>
  <c r="O34" i="35"/>
  <c r="Q34" i="35" s="1"/>
  <c r="O17" i="35"/>
  <c r="Q17" i="35" s="1"/>
  <c r="O11" i="35"/>
  <c r="Q11" i="35" s="1"/>
  <c r="O21" i="35"/>
  <c r="Q21" i="35" s="1"/>
  <c r="O38" i="35"/>
  <c r="Q38" i="35" s="1"/>
  <c r="O24" i="35"/>
  <c r="Q24" i="35" s="1"/>
  <c r="O25" i="35"/>
  <c r="Q25" i="35" s="1"/>
  <c r="O20" i="35"/>
  <c r="Q20" i="35" s="1"/>
  <c r="O31" i="35"/>
  <c r="Q31" i="35" s="1"/>
  <c r="O12" i="35"/>
  <c r="Q12" i="35" s="1"/>
  <c r="O8" i="35"/>
  <c r="Q8" i="35" s="1"/>
  <c r="O35" i="35"/>
  <c r="Q35" i="35" s="1"/>
  <c r="O7" i="35"/>
  <c r="Q7" i="35" s="1"/>
  <c r="O14" i="35"/>
  <c r="Q14" i="35" s="1"/>
  <c r="O32" i="35"/>
  <c r="Q32" i="35" s="1"/>
  <c r="O15" i="35"/>
  <c r="Q15" i="35" s="1"/>
  <c r="O27" i="35"/>
  <c r="Q27" i="35" s="1"/>
  <c r="O27" i="32"/>
  <c r="Q27" i="32" s="1"/>
  <c r="O23" i="32"/>
  <c r="Q23" i="32" s="1"/>
  <c r="O21" i="32"/>
  <c r="Q21" i="32" s="1"/>
  <c r="O20" i="32"/>
  <c r="Q20" i="32" s="1"/>
  <c r="O12" i="32"/>
  <c r="Q12" i="32" s="1"/>
  <c r="O7" i="32"/>
  <c r="Q7" i="32" s="1"/>
  <c r="O11" i="32"/>
  <c r="Q11" i="32" s="1"/>
  <c r="O42" i="32"/>
  <c r="Q42" i="32" s="1"/>
  <c r="O5" i="32"/>
  <c r="O29" i="32"/>
  <c r="Q29" i="32" s="1"/>
  <c r="O35" i="32"/>
  <c r="Q35" i="32" s="1"/>
  <c r="O43" i="32"/>
  <c r="Q43" i="32" s="1"/>
  <c r="O24" i="32"/>
  <c r="Q24" i="32" s="1"/>
  <c r="O16" i="32"/>
  <c r="Q16" i="32" s="1"/>
  <c r="O9" i="32"/>
  <c r="Q9" i="32" s="1"/>
  <c r="O19" i="32"/>
  <c r="Q19" i="32" s="1"/>
  <c r="O15" i="32"/>
  <c r="Q15" i="32" s="1"/>
  <c r="O13" i="32"/>
  <c r="Q13" i="32" s="1"/>
  <c r="O30" i="32"/>
  <c r="Q30" i="32" s="1"/>
  <c r="O34" i="32"/>
  <c r="Q34" i="32" s="1"/>
  <c r="O41" i="32"/>
  <c r="Q41" i="32" s="1"/>
  <c r="O17" i="32"/>
  <c r="Q17" i="32" s="1"/>
  <c r="O14" i="32"/>
  <c r="Q14" i="32" s="1"/>
  <c r="O28" i="32"/>
  <c r="Q28" i="32" s="1"/>
  <c r="O40" i="32"/>
  <c r="Q40" i="32" s="1"/>
  <c r="O18" i="32"/>
  <c r="Q18" i="32" s="1"/>
  <c r="O39" i="32"/>
  <c r="Q39" i="32" s="1"/>
  <c r="O8" i="32"/>
  <c r="Q8" i="32" s="1"/>
  <c r="O31" i="32"/>
  <c r="Q31" i="32" s="1"/>
  <c r="O36" i="32"/>
  <c r="Q36" i="32" s="1"/>
  <c r="O37" i="32"/>
  <c r="Q37" i="32" s="1"/>
  <c r="O33" i="32"/>
  <c r="Q33" i="32" s="1"/>
  <c r="O10" i="32"/>
  <c r="Q10" i="32" s="1"/>
  <c r="O22" i="32"/>
  <c r="Q22" i="32" s="1"/>
  <c r="O32" i="32"/>
  <c r="Q32" i="32" s="1"/>
  <c r="O38" i="32"/>
  <c r="Q38" i="32" s="1"/>
  <c r="O25" i="32"/>
  <c r="Q25" i="32" s="1"/>
  <c r="O26" i="32"/>
  <c r="Q26" i="32" s="1"/>
  <c r="O6" i="32"/>
  <c r="Q6" i="32" s="1"/>
  <c r="O43" i="28"/>
  <c r="Q43" i="28" s="1"/>
  <c r="O30" i="28"/>
  <c r="Q30" i="28" s="1"/>
  <c r="O14" i="28"/>
  <c r="Q14" i="28" s="1"/>
  <c r="O31" i="28"/>
  <c r="Q31" i="28" s="1"/>
  <c r="O26" i="28"/>
  <c r="Q26" i="28" s="1"/>
  <c r="O38" i="28"/>
  <c r="Q38" i="28" s="1"/>
  <c r="O19" i="28"/>
  <c r="Q19" i="28" s="1"/>
  <c r="O12" i="28"/>
  <c r="Q12" i="28" s="1"/>
  <c r="O22" i="28"/>
  <c r="Q22" i="28" s="1"/>
  <c r="O9" i="28"/>
  <c r="Q9" i="28" s="1"/>
  <c r="O23" i="28"/>
  <c r="Q23" i="28" s="1"/>
  <c r="O40" i="28"/>
  <c r="Q40" i="28" s="1"/>
  <c r="O8" i="28"/>
  <c r="Q8" i="28" s="1"/>
  <c r="O36" i="28"/>
  <c r="Q36" i="28" s="1"/>
  <c r="O17" i="28"/>
  <c r="Q17" i="28" s="1"/>
  <c r="O11" i="28"/>
  <c r="Q11" i="28" s="1"/>
  <c r="O21" i="28"/>
  <c r="Q21" i="28" s="1"/>
  <c r="O42" i="28"/>
  <c r="Q42" i="28" s="1"/>
  <c r="O10" i="28"/>
  <c r="Q10" i="28" s="1"/>
  <c r="O28" i="28"/>
  <c r="Q28" i="28" s="1"/>
  <c r="O29" i="28"/>
  <c r="Q29" i="28" s="1"/>
  <c r="O7" i="28"/>
  <c r="Q7" i="28" s="1"/>
  <c r="O13" i="28"/>
  <c r="Q13" i="28" s="1"/>
  <c r="O25" i="28"/>
  <c r="Q25" i="28" s="1"/>
  <c r="O27" i="28"/>
  <c r="Q27" i="28" s="1"/>
  <c r="O32" i="28"/>
  <c r="Q32" i="28" s="1"/>
  <c r="O34" i="28"/>
  <c r="Q34" i="28" s="1"/>
  <c r="O41" i="28"/>
  <c r="Q41" i="28" s="1"/>
  <c r="O24" i="28"/>
  <c r="Q24" i="28" s="1"/>
  <c r="O39" i="28"/>
  <c r="Q39" i="28" s="1"/>
  <c r="O18" i="28"/>
  <c r="Q18" i="28" s="1"/>
  <c r="O16" i="28"/>
  <c r="Q16" i="28" s="1"/>
  <c r="O33" i="28"/>
  <c r="Q33" i="28" s="1"/>
  <c r="O20" i="28"/>
  <c r="Q20" i="28" s="1"/>
  <c r="O37" i="28"/>
  <c r="Q37" i="28" s="1"/>
  <c r="O15" i="28"/>
  <c r="Q15" i="28" s="1"/>
  <c r="O6" i="28"/>
  <c r="Q6" i="28" s="1"/>
  <c r="O35" i="28"/>
  <c r="Q35" i="28" s="1"/>
  <c r="O5" i="28"/>
  <c r="O9" i="17"/>
  <c r="Q9" i="17" s="1"/>
  <c r="O33" i="17"/>
  <c r="Q33" i="17" s="1"/>
  <c r="O23" i="17"/>
  <c r="Q23" i="17" s="1"/>
  <c r="O34" i="17"/>
  <c r="Q34" i="17" s="1"/>
  <c r="O43" i="17"/>
  <c r="Q43" i="17" s="1"/>
  <c r="O22" i="17"/>
  <c r="Q22" i="17" s="1"/>
  <c r="O7" i="17"/>
  <c r="Q7" i="17" s="1"/>
  <c r="O27" i="17"/>
  <c r="Q27" i="17" s="1"/>
  <c r="O35" i="17"/>
  <c r="Q35" i="17" s="1"/>
  <c r="O42" i="17"/>
  <c r="Q42" i="17" s="1"/>
  <c r="O41" i="17"/>
  <c r="Q41" i="17" s="1"/>
  <c r="O15" i="17"/>
  <c r="Q15" i="17" s="1"/>
  <c r="O18" i="17"/>
  <c r="Q18" i="17" s="1"/>
  <c r="O39" i="17"/>
  <c r="Q39" i="17" s="1"/>
  <c r="O21" i="17"/>
  <c r="Q21" i="17" s="1"/>
  <c r="O6" i="17"/>
  <c r="Q6" i="17" s="1"/>
  <c r="O40" i="17"/>
  <c r="Q40" i="17" s="1"/>
  <c r="O37" i="17"/>
  <c r="Q37" i="17" s="1"/>
  <c r="O30" i="17"/>
  <c r="Q30" i="17" s="1"/>
  <c r="O25" i="17"/>
  <c r="Q25" i="17" s="1"/>
  <c r="O13" i="17"/>
  <c r="Q13" i="17" s="1"/>
  <c r="O14" i="17"/>
  <c r="Q14" i="17" s="1"/>
  <c r="O11" i="17"/>
  <c r="Q11" i="17" s="1"/>
  <c r="O19" i="17"/>
  <c r="Q19" i="17" s="1"/>
  <c r="O28" i="17"/>
  <c r="Q28" i="17" s="1"/>
  <c r="O20" i="17"/>
  <c r="Q20" i="17" s="1"/>
  <c r="O26" i="17"/>
  <c r="Q26" i="17" s="1"/>
  <c r="O29" i="17"/>
  <c r="Q29" i="17" s="1"/>
  <c r="O38" i="17"/>
  <c r="Q38" i="17" s="1"/>
  <c r="O17" i="17"/>
  <c r="Q17" i="17" s="1"/>
  <c r="O16" i="17"/>
  <c r="Q16" i="17" s="1"/>
  <c r="O32" i="17"/>
  <c r="Q32" i="17" s="1"/>
  <c r="O24" i="17"/>
  <c r="Q24" i="17" s="1"/>
  <c r="O8" i="17"/>
  <c r="Q8" i="17" s="1"/>
  <c r="O31" i="17"/>
  <c r="Q31" i="17" s="1"/>
  <c r="O36" i="17"/>
  <c r="Q36" i="17" s="1"/>
  <c r="O10" i="17"/>
  <c r="Q10" i="17" s="1"/>
  <c r="O12" i="17"/>
  <c r="Q12" i="17" s="1"/>
  <c r="O5" i="17"/>
  <c r="I44" i="49"/>
  <c r="K5" i="49"/>
  <c r="K44" i="49" s="1"/>
  <c r="M44" i="49" s="1"/>
  <c r="O41" i="52"/>
  <c r="Q41" i="52" s="1"/>
  <c r="O13" i="52"/>
  <c r="Q13" i="52" s="1"/>
  <c r="O9" i="52"/>
  <c r="Q9" i="52" s="1"/>
  <c r="O26" i="52"/>
  <c r="Q26" i="52" s="1"/>
  <c r="O28" i="52"/>
  <c r="Q28" i="52" s="1"/>
  <c r="O35" i="52"/>
  <c r="Q35" i="52" s="1"/>
  <c r="O17" i="52"/>
  <c r="Q17" i="52" s="1"/>
  <c r="O40" i="52"/>
  <c r="Q40" i="52" s="1"/>
  <c r="O19" i="52"/>
  <c r="Q19" i="52" s="1"/>
  <c r="O42" i="52"/>
  <c r="Q42" i="52" s="1"/>
  <c r="O16" i="52"/>
  <c r="Q16" i="52" s="1"/>
  <c r="O6" i="52"/>
  <c r="Q6" i="52" s="1"/>
  <c r="O32" i="52"/>
  <c r="Q32" i="52" s="1"/>
  <c r="O22" i="52"/>
  <c r="Q22" i="52" s="1"/>
  <c r="O31" i="52"/>
  <c r="Q31" i="52" s="1"/>
  <c r="O14" i="52"/>
  <c r="Q14" i="52" s="1"/>
  <c r="O7" i="52"/>
  <c r="Q7" i="52" s="1"/>
  <c r="O21" i="52"/>
  <c r="Q21" i="52" s="1"/>
  <c r="O29" i="52"/>
  <c r="Q29" i="52" s="1"/>
  <c r="O10" i="52"/>
  <c r="Q10" i="52" s="1"/>
  <c r="O8" i="52"/>
  <c r="Q8" i="52" s="1"/>
  <c r="O37" i="52"/>
  <c r="Q37" i="52" s="1"/>
  <c r="O27" i="52"/>
  <c r="Q27" i="52" s="1"/>
  <c r="O39" i="52"/>
  <c r="Q39" i="52" s="1"/>
  <c r="O12" i="52"/>
  <c r="Q12" i="52" s="1"/>
  <c r="O15" i="52"/>
  <c r="Q15" i="52" s="1"/>
  <c r="O11" i="52"/>
  <c r="Q11" i="52" s="1"/>
  <c r="O20" i="52"/>
  <c r="Q20" i="52" s="1"/>
  <c r="O5" i="52"/>
  <c r="O38" i="52"/>
  <c r="Q38" i="52" s="1"/>
  <c r="O18" i="52"/>
  <c r="Q18" i="52" s="1"/>
  <c r="O33" i="52"/>
  <c r="Q33" i="52" s="1"/>
  <c r="O36" i="52"/>
  <c r="Q36" i="52" s="1"/>
  <c r="O34" i="52"/>
  <c r="Q34" i="52" s="1"/>
  <c r="O43" i="52"/>
  <c r="Q43" i="52" s="1"/>
  <c r="O25" i="52"/>
  <c r="Q25" i="52" s="1"/>
  <c r="O30" i="52"/>
  <c r="Q30" i="52" s="1"/>
  <c r="O23" i="52"/>
  <c r="Q23" i="52" s="1"/>
  <c r="O24" i="52"/>
  <c r="Q24" i="52" s="1"/>
  <c r="O10" i="29"/>
  <c r="Q10" i="29" s="1"/>
  <c r="O7" i="29"/>
  <c r="Q7" i="29" s="1"/>
  <c r="O9" i="29"/>
  <c r="Q9" i="29" s="1"/>
  <c r="O24" i="29"/>
  <c r="Q24" i="29" s="1"/>
  <c r="O25" i="29"/>
  <c r="Q25" i="29" s="1"/>
  <c r="O6" i="29"/>
  <c r="Q6" i="29" s="1"/>
  <c r="O17" i="29"/>
  <c r="Q17" i="29" s="1"/>
  <c r="O30" i="29"/>
  <c r="Q30" i="29" s="1"/>
  <c r="O22" i="29"/>
  <c r="Q22" i="29" s="1"/>
  <c r="O34" i="29"/>
  <c r="Q34" i="29" s="1"/>
  <c r="O33" i="29"/>
  <c r="Q33" i="29" s="1"/>
  <c r="O13" i="29"/>
  <c r="Q13" i="29" s="1"/>
  <c r="O37" i="29"/>
  <c r="Q37" i="29" s="1"/>
  <c r="O40" i="29"/>
  <c r="Q40" i="29" s="1"/>
  <c r="O43" i="29"/>
  <c r="Q43" i="29" s="1"/>
  <c r="O20" i="29"/>
  <c r="Q20" i="29" s="1"/>
  <c r="O8" i="29"/>
  <c r="Q8" i="29" s="1"/>
  <c r="O42" i="29"/>
  <c r="Q42" i="29" s="1"/>
  <c r="O36" i="29"/>
  <c r="Q36" i="29" s="1"/>
  <c r="O31" i="29"/>
  <c r="Q31" i="29" s="1"/>
  <c r="O15" i="29"/>
  <c r="Q15" i="29" s="1"/>
  <c r="O18" i="29"/>
  <c r="Q18" i="29" s="1"/>
  <c r="O38" i="29"/>
  <c r="Q38" i="29" s="1"/>
  <c r="O19" i="29"/>
  <c r="Q19" i="29" s="1"/>
  <c r="O41" i="29"/>
  <c r="Q41" i="29" s="1"/>
  <c r="O28" i="29"/>
  <c r="Q28" i="29" s="1"/>
  <c r="O32" i="29"/>
  <c r="Q32" i="29" s="1"/>
  <c r="O11" i="29"/>
  <c r="Q11" i="29" s="1"/>
  <c r="O23" i="29"/>
  <c r="Q23" i="29" s="1"/>
  <c r="O26" i="29"/>
  <c r="Q26" i="29" s="1"/>
  <c r="O27" i="29"/>
  <c r="Q27" i="29" s="1"/>
  <c r="O12" i="29"/>
  <c r="Q12" i="29" s="1"/>
  <c r="O39" i="29"/>
  <c r="Q39" i="29" s="1"/>
  <c r="O14" i="29"/>
  <c r="Q14" i="29" s="1"/>
  <c r="O16" i="29"/>
  <c r="Q16" i="29" s="1"/>
  <c r="O21" i="29"/>
  <c r="Q21" i="29" s="1"/>
  <c r="O35" i="29"/>
  <c r="Q35" i="29" s="1"/>
  <c r="O29" i="29"/>
  <c r="Q29" i="29" s="1"/>
  <c r="O5" i="29"/>
  <c r="O27" i="26"/>
  <c r="Q27" i="26" s="1"/>
  <c r="O39" i="26"/>
  <c r="Q39" i="26" s="1"/>
  <c r="O6" i="26"/>
  <c r="Q6" i="26" s="1"/>
  <c r="O42" i="26"/>
  <c r="Q42" i="26" s="1"/>
  <c r="O43" i="26"/>
  <c r="Q43" i="26" s="1"/>
  <c r="O33" i="26"/>
  <c r="Q33" i="26" s="1"/>
  <c r="O11" i="26"/>
  <c r="Q11" i="26" s="1"/>
  <c r="O31" i="26"/>
  <c r="Q31" i="26" s="1"/>
  <c r="O24" i="26"/>
  <c r="Q24" i="26" s="1"/>
  <c r="O9" i="26"/>
  <c r="Q9" i="26" s="1"/>
  <c r="O8" i="26"/>
  <c r="Q8" i="26" s="1"/>
  <c r="O32" i="26"/>
  <c r="Q32" i="26" s="1"/>
  <c r="O13" i="26"/>
  <c r="Q13" i="26" s="1"/>
  <c r="O19" i="26"/>
  <c r="Q19" i="26" s="1"/>
  <c r="O10" i="26"/>
  <c r="Q10" i="26" s="1"/>
  <c r="O38" i="26"/>
  <c r="Q38" i="26" s="1"/>
  <c r="O20" i="26"/>
  <c r="Q20" i="26" s="1"/>
  <c r="O40" i="26"/>
  <c r="Q40" i="26" s="1"/>
  <c r="O37" i="26"/>
  <c r="Q37" i="26" s="1"/>
  <c r="O25" i="26"/>
  <c r="Q25" i="26" s="1"/>
  <c r="O21" i="26"/>
  <c r="Q21" i="26" s="1"/>
  <c r="O16" i="26"/>
  <c r="Q16" i="26" s="1"/>
  <c r="O22" i="26"/>
  <c r="Q22" i="26" s="1"/>
  <c r="O36" i="26"/>
  <c r="Q36" i="26" s="1"/>
  <c r="O7" i="26"/>
  <c r="Q7" i="26" s="1"/>
  <c r="O23" i="26"/>
  <c r="Q23" i="26" s="1"/>
  <c r="O18" i="26"/>
  <c r="Q18" i="26" s="1"/>
  <c r="O17" i="26"/>
  <c r="Q17" i="26" s="1"/>
  <c r="O26" i="26"/>
  <c r="Q26" i="26" s="1"/>
  <c r="O41" i="26"/>
  <c r="Q41" i="26" s="1"/>
  <c r="O14" i="26"/>
  <c r="Q14" i="26" s="1"/>
  <c r="O15" i="26"/>
  <c r="Q15" i="26" s="1"/>
  <c r="O12" i="26"/>
  <c r="Q12" i="26" s="1"/>
  <c r="O28" i="26"/>
  <c r="Q28" i="26" s="1"/>
  <c r="O35" i="26"/>
  <c r="Q35" i="26" s="1"/>
  <c r="O34" i="26"/>
  <c r="Q34" i="26" s="1"/>
  <c r="O29" i="26"/>
  <c r="Q29" i="26" s="1"/>
  <c r="O30" i="26"/>
  <c r="Q30" i="26" s="1"/>
  <c r="O5" i="26"/>
  <c r="O16" i="15"/>
  <c r="Q16" i="15" s="1"/>
  <c r="O28" i="15"/>
  <c r="Q28" i="15" s="1"/>
  <c r="O13" i="15"/>
  <c r="Q13" i="15" s="1"/>
  <c r="O40" i="15"/>
  <c r="Q40" i="15" s="1"/>
  <c r="O17" i="15"/>
  <c r="Q17" i="15" s="1"/>
  <c r="O9" i="15"/>
  <c r="Q9" i="15" s="1"/>
  <c r="O43" i="15"/>
  <c r="Q43" i="15" s="1"/>
  <c r="O12" i="15"/>
  <c r="Q12" i="15" s="1"/>
  <c r="O20" i="15"/>
  <c r="Q20" i="15" s="1"/>
  <c r="O23" i="15"/>
  <c r="Q23" i="15" s="1"/>
  <c r="O36" i="15"/>
  <c r="Q36" i="15" s="1"/>
  <c r="O10" i="15"/>
  <c r="Q10" i="15" s="1"/>
  <c r="O6" i="15"/>
  <c r="Q6" i="15" s="1"/>
  <c r="O37" i="15"/>
  <c r="Q37" i="15" s="1"/>
  <c r="O27" i="15"/>
  <c r="Q27" i="15" s="1"/>
  <c r="O33" i="15"/>
  <c r="Q33" i="15" s="1"/>
  <c r="O7" i="15"/>
  <c r="Q7" i="15" s="1"/>
  <c r="O18" i="15"/>
  <c r="Q18" i="15" s="1"/>
  <c r="O25" i="15"/>
  <c r="Q25" i="15" s="1"/>
  <c r="O30" i="15"/>
  <c r="Q30" i="15" s="1"/>
  <c r="O35" i="15"/>
  <c r="Q35" i="15" s="1"/>
  <c r="O41" i="15"/>
  <c r="Q41" i="15" s="1"/>
  <c r="O8" i="15"/>
  <c r="Q8" i="15" s="1"/>
  <c r="O5" i="15"/>
  <c r="O31" i="15"/>
  <c r="Q31" i="15" s="1"/>
  <c r="O19" i="15"/>
  <c r="Q19" i="15" s="1"/>
  <c r="O15" i="15"/>
  <c r="Q15" i="15" s="1"/>
  <c r="O39" i="15"/>
  <c r="Q39" i="15" s="1"/>
  <c r="O29" i="15"/>
  <c r="Q29" i="15" s="1"/>
  <c r="O22" i="15"/>
  <c r="Q22" i="15" s="1"/>
  <c r="O21" i="15"/>
  <c r="Q21" i="15" s="1"/>
  <c r="O26" i="15"/>
  <c r="Q26" i="15" s="1"/>
  <c r="O38" i="15"/>
  <c r="Q38" i="15" s="1"/>
  <c r="O32" i="15"/>
  <c r="Q32" i="15" s="1"/>
  <c r="O14" i="15"/>
  <c r="Q14" i="15" s="1"/>
  <c r="O34" i="15"/>
  <c r="Q34" i="15" s="1"/>
  <c r="O11" i="15"/>
  <c r="Q11" i="15" s="1"/>
  <c r="O24" i="15"/>
  <c r="Q24" i="15" s="1"/>
  <c r="O42" i="15"/>
  <c r="Q42" i="15" s="1"/>
  <c r="K5" i="16"/>
  <c r="K44" i="16" s="1"/>
  <c r="M44" i="16" s="1"/>
  <c r="I44" i="16"/>
  <c r="O33" i="40"/>
  <c r="Q33" i="40" s="1"/>
  <c r="O37" i="40"/>
  <c r="Q37" i="40" s="1"/>
  <c r="O14" i="40"/>
  <c r="Q14" i="40" s="1"/>
  <c r="O35" i="40"/>
  <c r="Q35" i="40" s="1"/>
  <c r="O24" i="40"/>
  <c r="Q24" i="40" s="1"/>
  <c r="O25" i="40"/>
  <c r="Q25" i="40" s="1"/>
  <c r="O38" i="40"/>
  <c r="Q38" i="40" s="1"/>
  <c r="O20" i="40"/>
  <c r="Q20" i="40" s="1"/>
  <c r="O6" i="40"/>
  <c r="Q6" i="40" s="1"/>
  <c r="O19" i="40"/>
  <c r="Q19" i="40" s="1"/>
  <c r="O8" i="40"/>
  <c r="Q8" i="40" s="1"/>
  <c r="O27" i="40"/>
  <c r="Q27" i="40" s="1"/>
  <c r="O26" i="40"/>
  <c r="Q26" i="40" s="1"/>
  <c r="O28" i="40"/>
  <c r="Q28" i="40" s="1"/>
  <c r="O36" i="40"/>
  <c r="Q36" i="40" s="1"/>
  <c r="O17" i="40"/>
  <c r="Q17" i="40" s="1"/>
  <c r="O18" i="40"/>
  <c r="Q18" i="40" s="1"/>
  <c r="O40" i="40"/>
  <c r="Q40" i="40" s="1"/>
  <c r="O34" i="40"/>
  <c r="Q34" i="40" s="1"/>
  <c r="O11" i="40"/>
  <c r="Q11" i="40" s="1"/>
  <c r="O31" i="40"/>
  <c r="Q31" i="40" s="1"/>
  <c r="O30" i="40"/>
  <c r="Q30" i="40" s="1"/>
  <c r="O32" i="40"/>
  <c r="Q32" i="40" s="1"/>
  <c r="O13" i="40"/>
  <c r="Q13" i="40" s="1"/>
  <c r="O10" i="40"/>
  <c r="Q10" i="40" s="1"/>
  <c r="O41" i="40"/>
  <c r="Q41" i="40" s="1"/>
  <c r="O9" i="40"/>
  <c r="Q9" i="40" s="1"/>
  <c r="O39" i="40"/>
  <c r="Q39" i="40" s="1"/>
  <c r="O29" i="40"/>
  <c r="Q29" i="40" s="1"/>
  <c r="O21" i="40"/>
  <c r="Q21" i="40" s="1"/>
  <c r="O43" i="40"/>
  <c r="Q43" i="40" s="1"/>
  <c r="O12" i="40"/>
  <c r="Q12" i="40" s="1"/>
  <c r="O7" i="40"/>
  <c r="Q7" i="40" s="1"/>
  <c r="O22" i="40"/>
  <c r="Q22" i="40" s="1"/>
  <c r="O42" i="40"/>
  <c r="Q42" i="40" s="1"/>
  <c r="O15" i="40"/>
  <c r="Q15" i="40" s="1"/>
  <c r="O16" i="40"/>
  <c r="Q16" i="40" s="1"/>
  <c r="O23" i="40"/>
  <c r="Q23" i="40" s="1"/>
  <c r="O5" i="40"/>
  <c r="I44" i="18"/>
  <c r="K5" i="18"/>
  <c r="K44" i="18" s="1"/>
  <c r="M44" i="18" s="1"/>
  <c r="O44" i="44" l="1"/>
  <c r="O44" i="15"/>
  <c r="Q5" i="15"/>
  <c r="O44" i="26"/>
  <c r="Q5" i="26"/>
  <c r="O44" i="52"/>
  <c r="Q5" i="52"/>
  <c r="O25" i="49"/>
  <c r="Q25" i="49" s="1"/>
  <c r="O24" i="49"/>
  <c r="Q24" i="49" s="1"/>
  <c r="O40" i="49"/>
  <c r="Q40" i="49" s="1"/>
  <c r="O31" i="49"/>
  <c r="Q31" i="49" s="1"/>
  <c r="O39" i="49"/>
  <c r="Q39" i="49" s="1"/>
  <c r="O37" i="49"/>
  <c r="Q37" i="49" s="1"/>
  <c r="O8" i="49"/>
  <c r="Q8" i="49" s="1"/>
  <c r="O26" i="49"/>
  <c r="Q26" i="49" s="1"/>
  <c r="O34" i="49"/>
  <c r="Q34" i="49" s="1"/>
  <c r="O32" i="49"/>
  <c r="Q32" i="49" s="1"/>
  <c r="O35" i="49"/>
  <c r="Q35" i="49" s="1"/>
  <c r="O36" i="49"/>
  <c r="Q36" i="49" s="1"/>
  <c r="O11" i="49"/>
  <c r="Q11" i="49" s="1"/>
  <c r="O43" i="49"/>
  <c r="Q43" i="49" s="1"/>
  <c r="O41" i="49"/>
  <c r="Q41" i="49" s="1"/>
  <c r="O15" i="49"/>
  <c r="Q15" i="49" s="1"/>
  <c r="O18" i="49"/>
  <c r="Q18" i="49" s="1"/>
  <c r="O23" i="49"/>
  <c r="Q23" i="49" s="1"/>
  <c r="O27" i="49"/>
  <c r="Q27" i="49" s="1"/>
  <c r="O38" i="49"/>
  <c r="Q38" i="49" s="1"/>
  <c r="O29" i="49"/>
  <c r="Q29" i="49" s="1"/>
  <c r="O13" i="49"/>
  <c r="Q13" i="49" s="1"/>
  <c r="O28" i="49"/>
  <c r="Q28" i="49" s="1"/>
  <c r="O7" i="49"/>
  <c r="Q7" i="49" s="1"/>
  <c r="O12" i="49"/>
  <c r="Q12" i="49" s="1"/>
  <c r="O14" i="49"/>
  <c r="Q14" i="49" s="1"/>
  <c r="O42" i="49"/>
  <c r="Q42" i="49" s="1"/>
  <c r="O16" i="49"/>
  <c r="Q16" i="49" s="1"/>
  <c r="O22" i="49"/>
  <c r="Q22" i="49" s="1"/>
  <c r="O21" i="49"/>
  <c r="Q21" i="49" s="1"/>
  <c r="O9" i="49"/>
  <c r="Q9" i="49" s="1"/>
  <c r="O17" i="49"/>
  <c r="Q17" i="49" s="1"/>
  <c r="O6" i="49"/>
  <c r="Q6" i="49" s="1"/>
  <c r="O20" i="49"/>
  <c r="Q20" i="49" s="1"/>
  <c r="O19" i="49"/>
  <c r="Q19" i="49" s="1"/>
  <c r="O10" i="49"/>
  <c r="Q10" i="49" s="1"/>
  <c r="O30" i="49"/>
  <c r="Q30" i="49" s="1"/>
  <c r="O33" i="49"/>
  <c r="Q33" i="49" s="1"/>
  <c r="O5" i="49"/>
  <c r="O44" i="17"/>
  <c r="Q5" i="17"/>
  <c r="O44" i="32"/>
  <c r="Q5" i="32"/>
  <c r="O44" i="35"/>
  <c r="Q5" i="35"/>
  <c r="O10" i="27"/>
  <c r="Q10" i="27" s="1"/>
  <c r="O39" i="27"/>
  <c r="Q39" i="27" s="1"/>
  <c r="O9" i="27"/>
  <c r="Q9" i="27" s="1"/>
  <c r="O30" i="27"/>
  <c r="Q30" i="27" s="1"/>
  <c r="O11" i="27"/>
  <c r="Q11" i="27" s="1"/>
  <c r="O12" i="27"/>
  <c r="Q12" i="27" s="1"/>
  <c r="O21" i="27"/>
  <c r="Q21" i="27" s="1"/>
  <c r="O32" i="27"/>
  <c r="Q32" i="27" s="1"/>
  <c r="O28" i="27"/>
  <c r="Q28" i="27" s="1"/>
  <c r="O38" i="27"/>
  <c r="Q38" i="27" s="1"/>
  <c r="O36" i="27"/>
  <c r="Q36" i="27" s="1"/>
  <c r="O25" i="27"/>
  <c r="Q25" i="27" s="1"/>
  <c r="O29" i="27"/>
  <c r="Q29" i="27" s="1"/>
  <c r="O33" i="27"/>
  <c r="Q33" i="27" s="1"/>
  <c r="O5" i="27"/>
  <c r="O34" i="27"/>
  <c r="Q34" i="27" s="1"/>
  <c r="O24" i="27"/>
  <c r="Q24" i="27" s="1"/>
  <c r="O17" i="27"/>
  <c r="Q17" i="27" s="1"/>
  <c r="O27" i="27"/>
  <c r="Q27" i="27" s="1"/>
  <c r="O7" i="27"/>
  <c r="Q7" i="27" s="1"/>
  <c r="O15" i="27"/>
  <c r="Q15" i="27" s="1"/>
  <c r="O31" i="27"/>
  <c r="Q31" i="27" s="1"/>
  <c r="O19" i="27"/>
  <c r="Q19" i="27" s="1"/>
  <c r="O18" i="27"/>
  <c r="Q18" i="27" s="1"/>
  <c r="O16" i="27"/>
  <c r="Q16" i="27" s="1"/>
  <c r="O20" i="27"/>
  <c r="Q20" i="27" s="1"/>
  <c r="O6" i="27"/>
  <c r="Q6" i="27" s="1"/>
  <c r="O14" i="27"/>
  <c r="Q14" i="27" s="1"/>
  <c r="O13" i="27"/>
  <c r="Q13" i="27" s="1"/>
  <c r="O22" i="27"/>
  <c r="Q22" i="27" s="1"/>
  <c r="O8" i="27"/>
  <c r="Q8" i="27" s="1"/>
  <c r="O40" i="27"/>
  <c r="Q40" i="27" s="1"/>
  <c r="O43" i="27"/>
  <c r="Q43" i="27" s="1"/>
  <c r="O26" i="27"/>
  <c r="Q26" i="27" s="1"/>
  <c r="O41" i="27"/>
  <c r="Q41" i="27" s="1"/>
  <c r="O23" i="27"/>
  <c r="Q23" i="27" s="1"/>
  <c r="O35" i="27"/>
  <c r="Q35" i="27" s="1"/>
  <c r="O42" i="27"/>
  <c r="Q42" i="27" s="1"/>
  <c r="O37" i="27"/>
  <c r="Q37" i="27" s="1"/>
  <c r="Q5" i="20"/>
  <c r="O44" i="20"/>
  <c r="O44" i="36"/>
  <c r="Q5" i="36"/>
  <c r="Q5" i="30"/>
  <c r="O44" i="30"/>
  <c r="Q5" i="37"/>
  <c r="O44" i="37"/>
  <c r="Q5" i="38"/>
  <c r="O44" i="38"/>
  <c r="O44" i="8"/>
  <c r="Q5" i="8"/>
  <c r="Q5" i="39"/>
  <c r="O44" i="39"/>
  <c r="O42" i="48"/>
  <c r="Q42" i="48" s="1"/>
  <c r="O43" i="48"/>
  <c r="Q43" i="48" s="1"/>
  <c r="O34" i="48"/>
  <c r="Q34" i="48" s="1"/>
  <c r="O10" i="48"/>
  <c r="Q10" i="48" s="1"/>
  <c r="O11" i="48"/>
  <c r="Q11" i="48" s="1"/>
  <c r="O16" i="48"/>
  <c r="Q16" i="48" s="1"/>
  <c r="O18" i="48"/>
  <c r="Q18" i="48" s="1"/>
  <c r="O31" i="48"/>
  <c r="Q31" i="48" s="1"/>
  <c r="O26" i="48"/>
  <c r="Q26" i="48" s="1"/>
  <c r="O9" i="48"/>
  <c r="Q9" i="48" s="1"/>
  <c r="O15" i="48"/>
  <c r="Q15" i="48" s="1"/>
  <c r="O39" i="48"/>
  <c r="Q39" i="48" s="1"/>
  <c r="O28" i="48"/>
  <c r="Q28" i="48" s="1"/>
  <c r="O41" i="48"/>
  <c r="Q41" i="48" s="1"/>
  <c r="O23" i="48"/>
  <c r="Q23" i="48" s="1"/>
  <c r="O19" i="48"/>
  <c r="Q19" i="48" s="1"/>
  <c r="O20" i="48"/>
  <c r="Q20" i="48" s="1"/>
  <c r="O33" i="48"/>
  <c r="Q33" i="48" s="1"/>
  <c r="O8" i="48"/>
  <c r="Q8" i="48" s="1"/>
  <c r="O25" i="48"/>
  <c r="Q25" i="48" s="1"/>
  <c r="O13" i="48"/>
  <c r="Q13" i="48" s="1"/>
  <c r="O38" i="48"/>
  <c r="Q38" i="48" s="1"/>
  <c r="O40" i="48"/>
  <c r="Q40" i="48" s="1"/>
  <c r="O37" i="48"/>
  <c r="Q37" i="48" s="1"/>
  <c r="O22" i="48"/>
  <c r="Q22" i="48" s="1"/>
  <c r="O17" i="48"/>
  <c r="Q17" i="48" s="1"/>
  <c r="O27" i="48"/>
  <c r="Q27" i="48" s="1"/>
  <c r="O30" i="48"/>
  <c r="Q30" i="48" s="1"/>
  <c r="O29" i="48"/>
  <c r="Q29" i="48" s="1"/>
  <c r="O14" i="48"/>
  <c r="Q14" i="48" s="1"/>
  <c r="O32" i="48"/>
  <c r="Q32" i="48" s="1"/>
  <c r="O12" i="48"/>
  <c r="Q12" i="48" s="1"/>
  <c r="O35" i="48"/>
  <c r="Q35" i="48" s="1"/>
  <c r="O5" i="48"/>
  <c r="O24" i="48"/>
  <c r="Q24" i="48" s="1"/>
  <c r="O36" i="48"/>
  <c r="Q36" i="48" s="1"/>
  <c r="O21" i="48"/>
  <c r="Q21" i="48" s="1"/>
  <c r="O6" i="48"/>
  <c r="Q6" i="48" s="1"/>
  <c r="O7" i="48"/>
  <c r="Q7" i="48" s="1"/>
  <c r="Q5" i="50"/>
  <c r="O44" i="50"/>
  <c r="O44" i="23"/>
  <c r="Q5" i="23"/>
  <c r="O11" i="13"/>
  <c r="Q11" i="13" s="1"/>
  <c r="O21" i="13"/>
  <c r="Q21" i="13" s="1"/>
  <c r="O36" i="13"/>
  <c r="Q36" i="13" s="1"/>
  <c r="O5" i="13"/>
  <c r="O25" i="13"/>
  <c r="Q25" i="13" s="1"/>
  <c r="O40" i="13"/>
  <c r="Q40" i="13" s="1"/>
  <c r="O39" i="13"/>
  <c r="Q39" i="13" s="1"/>
  <c r="O43" i="13"/>
  <c r="Q43" i="13" s="1"/>
  <c r="O16" i="13"/>
  <c r="Q16" i="13" s="1"/>
  <c r="O42" i="13"/>
  <c r="Q42" i="13" s="1"/>
  <c r="O35" i="13"/>
  <c r="Q35" i="13" s="1"/>
  <c r="O24" i="13"/>
  <c r="Q24" i="13" s="1"/>
  <c r="O7" i="13"/>
  <c r="Q7" i="13" s="1"/>
  <c r="O41" i="13"/>
  <c r="Q41" i="13" s="1"/>
  <c r="O18" i="13"/>
  <c r="Q18" i="13" s="1"/>
  <c r="O34" i="13"/>
  <c r="Q34" i="13" s="1"/>
  <c r="O30" i="13"/>
  <c r="Q30" i="13" s="1"/>
  <c r="O14" i="13"/>
  <c r="Q14" i="13" s="1"/>
  <c r="O20" i="13"/>
  <c r="Q20" i="13" s="1"/>
  <c r="O29" i="13"/>
  <c r="Q29" i="13" s="1"/>
  <c r="O13" i="13"/>
  <c r="Q13" i="13" s="1"/>
  <c r="O23" i="13"/>
  <c r="Q23" i="13" s="1"/>
  <c r="O26" i="13"/>
  <c r="Q26" i="13" s="1"/>
  <c r="O8" i="13"/>
  <c r="Q8" i="13" s="1"/>
  <c r="O15" i="13"/>
  <c r="Q15" i="13" s="1"/>
  <c r="O27" i="13"/>
  <c r="Q27" i="13" s="1"/>
  <c r="O37" i="13"/>
  <c r="Q37" i="13" s="1"/>
  <c r="O6" i="13"/>
  <c r="Q6" i="13" s="1"/>
  <c r="O38" i="13"/>
  <c r="Q38" i="13" s="1"/>
  <c r="O22" i="13"/>
  <c r="Q22" i="13" s="1"/>
  <c r="O9" i="13"/>
  <c r="Q9" i="13" s="1"/>
  <c r="O32" i="13"/>
  <c r="Q32" i="13" s="1"/>
  <c r="O33" i="13"/>
  <c r="Q33" i="13" s="1"/>
  <c r="O28" i="13"/>
  <c r="Q28" i="13" s="1"/>
  <c r="O31" i="13"/>
  <c r="Q31" i="13" s="1"/>
  <c r="O12" i="13"/>
  <c r="Q12" i="13" s="1"/>
  <c r="O17" i="13"/>
  <c r="Q17" i="13" s="1"/>
  <c r="O19" i="13"/>
  <c r="Q19" i="13" s="1"/>
  <c r="O10" i="13"/>
  <c r="Q10" i="13" s="1"/>
  <c r="O8" i="16"/>
  <c r="Q8" i="16" s="1"/>
  <c r="O24" i="16"/>
  <c r="Q24" i="16" s="1"/>
  <c r="O7" i="16"/>
  <c r="Q7" i="16" s="1"/>
  <c r="O25" i="16"/>
  <c r="Q25" i="16" s="1"/>
  <c r="O30" i="16"/>
  <c r="Q30" i="16" s="1"/>
  <c r="O36" i="16"/>
  <c r="Q36" i="16" s="1"/>
  <c r="O40" i="16"/>
  <c r="Q40" i="16" s="1"/>
  <c r="O29" i="16"/>
  <c r="Q29" i="16" s="1"/>
  <c r="O41" i="16"/>
  <c r="Q41" i="16" s="1"/>
  <c r="O27" i="16"/>
  <c r="Q27" i="16" s="1"/>
  <c r="O43" i="16"/>
  <c r="Q43" i="16" s="1"/>
  <c r="O17" i="16"/>
  <c r="Q17" i="16" s="1"/>
  <c r="O28" i="16"/>
  <c r="Q28" i="16" s="1"/>
  <c r="O11" i="16"/>
  <c r="Q11" i="16" s="1"/>
  <c r="O12" i="16"/>
  <c r="Q12" i="16" s="1"/>
  <c r="O35" i="16"/>
  <c r="Q35" i="16" s="1"/>
  <c r="O26" i="16"/>
  <c r="Q26" i="16" s="1"/>
  <c r="O21" i="16"/>
  <c r="Q21" i="16" s="1"/>
  <c r="O6" i="16"/>
  <c r="Q6" i="16" s="1"/>
  <c r="O39" i="16"/>
  <c r="Q39" i="16" s="1"/>
  <c r="O18" i="16"/>
  <c r="Q18" i="16" s="1"/>
  <c r="O10" i="16"/>
  <c r="Q10" i="16" s="1"/>
  <c r="O33" i="16"/>
  <c r="Q33" i="16" s="1"/>
  <c r="O14" i="16"/>
  <c r="Q14" i="16" s="1"/>
  <c r="O32" i="16"/>
  <c r="Q32" i="16" s="1"/>
  <c r="O34" i="16"/>
  <c r="Q34" i="16" s="1"/>
  <c r="O38" i="16"/>
  <c r="Q38" i="16" s="1"/>
  <c r="O31" i="16"/>
  <c r="Q31" i="16" s="1"/>
  <c r="O42" i="16"/>
  <c r="Q42" i="16" s="1"/>
  <c r="O16" i="16"/>
  <c r="Q16" i="16" s="1"/>
  <c r="O22" i="16"/>
  <c r="Q22" i="16" s="1"/>
  <c r="O15" i="16"/>
  <c r="Q15" i="16" s="1"/>
  <c r="O23" i="16"/>
  <c r="Q23" i="16" s="1"/>
  <c r="O20" i="16"/>
  <c r="Q20" i="16" s="1"/>
  <c r="O37" i="16"/>
  <c r="Q37" i="16" s="1"/>
  <c r="O19" i="16"/>
  <c r="Q19" i="16" s="1"/>
  <c r="O13" i="16"/>
  <c r="Q13" i="16" s="1"/>
  <c r="O9" i="16"/>
  <c r="Q9" i="16" s="1"/>
  <c r="O5" i="16"/>
  <c r="O20" i="18"/>
  <c r="Q20" i="18" s="1"/>
  <c r="O10" i="18"/>
  <c r="Q10" i="18" s="1"/>
  <c r="O33" i="18"/>
  <c r="Q33" i="18" s="1"/>
  <c r="O23" i="18"/>
  <c r="Q23" i="18" s="1"/>
  <c r="O16" i="18"/>
  <c r="Q16" i="18" s="1"/>
  <c r="O6" i="18"/>
  <c r="Q6" i="18" s="1"/>
  <c r="O7" i="18"/>
  <c r="Q7" i="18" s="1"/>
  <c r="O12" i="18"/>
  <c r="Q12" i="18" s="1"/>
  <c r="O8" i="18"/>
  <c r="Q8" i="18" s="1"/>
  <c r="O19" i="18"/>
  <c r="Q19" i="18" s="1"/>
  <c r="O26" i="18"/>
  <c r="Q26" i="18" s="1"/>
  <c r="O17" i="18"/>
  <c r="Q17" i="18" s="1"/>
  <c r="O32" i="18"/>
  <c r="Q32" i="18" s="1"/>
  <c r="O24" i="18"/>
  <c r="Q24" i="18" s="1"/>
  <c r="O11" i="18"/>
  <c r="Q11" i="18" s="1"/>
  <c r="O34" i="18"/>
  <c r="Q34" i="18" s="1"/>
  <c r="O31" i="18"/>
  <c r="Q31" i="18" s="1"/>
  <c r="O42" i="18"/>
  <c r="Q42" i="18" s="1"/>
  <c r="O30" i="18"/>
  <c r="Q30" i="18" s="1"/>
  <c r="O29" i="18"/>
  <c r="Q29" i="18" s="1"/>
  <c r="O9" i="18"/>
  <c r="Q9" i="18" s="1"/>
  <c r="O15" i="18"/>
  <c r="Q15" i="18" s="1"/>
  <c r="O18" i="18"/>
  <c r="Q18" i="18" s="1"/>
  <c r="O27" i="18"/>
  <c r="Q27" i="18" s="1"/>
  <c r="O41" i="18"/>
  <c r="Q41" i="18" s="1"/>
  <c r="O39" i="18"/>
  <c r="Q39" i="18" s="1"/>
  <c r="O37" i="18"/>
  <c r="Q37" i="18" s="1"/>
  <c r="O28" i="18"/>
  <c r="Q28" i="18" s="1"/>
  <c r="O35" i="18"/>
  <c r="Q35" i="18" s="1"/>
  <c r="O5" i="18"/>
  <c r="O43" i="18"/>
  <c r="Q43" i="18" s="1"/>
  <c r="O36" i="18"/>
  <c r="Q36" i="18" s="1"/>
  <c r="O38" i="18"/>
  <c r="Q38" i="18" s="1"/>
  <c r="O13" i="18"/>
  <c r="Q13" i="18" s="1"/>
  <c r="O25" i="18"/>
  <c r="Q25" i="18" s="1"/>
  <c r="O21" i="18"/>
  <c r="Q21" i="18" s="1"/>
  <c r="O22" i="18"/>
  <c r="Q22" i="18" s="1"/>
  <c r="O14" i="18"/>
  <c r="Q14" i="18" s="1"/>
  <c r="O40" i="18"/>
  <c r="Q40" i="18" s="1"/>
  <c r="R5" i="44" a="1"/>
  <c r="Q44" i="44"/>
  <c r="Q5" i="40"/>
  <c r="O44" i="40"/>
  <c r="O44" i="29"/>
  <c r="Q5" i="29"/>
  <c r="O44" i="28"/>
  <c r="Q5" i="28"/>
  <c r="Q5" i="41"/>
  <c r="O44" i="41"/>
  <c r="Q5" i="43"/>
  <c r="O44" i="43"/>
  <c r="O44" i="42"/>
  <c r="Q5" i="42"/>
  <c r="Q44" i="12"/>
  <c r="R5" i="12" a="1"/>
  <c r="O44" i="22"/>
  <c r="Q5" i="22"/>
  <c r="O44" i="24"/>
  <c r="Q5" i="24"/>
  <c r="Q5" i="21"/>
  <c r="O44" i="21"/>
  <c r="O44" i="51"/>
  <c r="Q5" i="51"/>
  <c r="O44" i="34"/>
  <c r="Q5" i="34"/>
  <c r="Q5" i="19"/>
  <c r="O44" i="19"/>
  <c r="O23" i="14"/>
  <c r="Q23" i="14" s="1"/>
  <c r="O27" i="14"/>
  <c r="Q27" i="14" s="1"/>
  <c r="O42" i="14"/>
  <c r="Q42" i="14" s="1"/>
  <c r="O11" i="14"/>
  <c r="Q11" i="14" s="1"/>
  <c r="O38" i="14"/>
  <c r="Q38" i="14" s="1"/>
  <c r="O15" i="14"/>
  <c r="Q15" i="14" s="1"/>
  <c r="O18" i="14"/>
  <c r="Q18" i="14" s="1"/>
  <c r="O7" i="14"/>
  <c r="Q7" i="14" s="1"/>
  <c r="O20" i="14"/>
  <c r="Q20" i="14" s="1"/>
  <c r="O31" i="14"/>
  <c r="Q31" i="14" s="1"/>
  <c r="O29" i="14"/>
  <c r="Q29" i="14" s="1"/>
  <c r="O35" i="14"/>
  <c r="Q35" i="14" s="1"/>
  <c r="O8" i="14"/>
  <c r="Q8" i="14" s="1"/>
  <c r="O13" i="14"/>
  <c r="Q13" i="14" s="1"/>
  <c r="O41" i="14"/>
  <c r="Q41" i="14" s="1"/>
  <c r="O14" i="14"/>
  <c r="Q14" i="14" s="1"/>
  <c r="O37" i="14"/>
  <c r="Q37" i="14" s="1"/>
  <c r="O24" i="14"/>
  <c r="Q24" i="14" s="1"/>
  <c r="O6" i="14"/>
  <c r="Q6" i="14" s="1"/>
  <c r="O25" i="14"/>
  <c r="Q25" i="14" s="1"/>
  <c r="O28" i="14"/>
  <c r="Q28" i="14" s="1"/>
  <c r="O40" i="14"/>
  <c r="Q40" i="14" s="1"/>
  <c r="O17" i="14"/>
  <c r="Q17" i="14" s="1"/>
  <c r="O43" i="14"/>
  <c r="Q43" i="14" s="1"/>
  <c r="O32" i="14"/>
  <c r="Q32" i="14" s="1"/>
  <c r="O10" i="14"/>
  <c r="Q10" i="14" s="1"/>
  <c r="O9" i="14"/>
  <c r="Q9" i="14" s="1"/>
  <c r="O26" i="14"/>
  <c r="Q26" i="14" s="1"/>
  <c r="O21" i="14"/>
  <c r="Q21" i="14" s="1"/>
  <c r="O12" i="14"/>
  <c r="Q12" i="14" s="1"/>
  <c r="O33" i="14"/>
  <c r="Q33" i="14" s="1"/>
  <c r="O22" i="14"/>
  <c r="Q22" i="14" s="1"/>
  <c r="O34" i="14"/>
  <c r="Q34" i="14" s="1"/>
  <c r="O19" i="14"/>
  <c r="Q19" i="14" s="1"/>
  <c r="O30" i="14"/>
  <c r="Q30" i="14" s="1"/>
  <c r="O39" i="14"/>
  <c r="Q39" i="14" s="1"/>
  <c r="O36" i="14"/>
  <c r="Q36" i="14" s="1"/>
  <c r="O16" i="14"/>
  <c r="Q16" i="14" s="1"/>
  <c r="O5" i="14"/>
  <c r="Q5" i="31"/>
  <c r="O44" i="31"/>
  <c r="O44" i="33"/>
  <c r="Q5" i="33"/>
  <c r="O44" i="25"/>
  <c r="Q5" i="25"/>
  <c r="R5" i="31" l="1" a="1"/>
  <c r="Q44" i="31"/>
  <c r="R5" i="34" a="1"/>
  <c r="Q44" i="34"/>
  <c r="Q44" i="51"/>
  <c r="R5" i="51" a="1"/>
  <c r="R5" i="24" a="1"/>
  <c r="Q44" i="24"/>
  <c r="Q44" i="22"/>
  <c r="R5" i="22" a="1"/>
  <c r="R10" i="12"/>
  <c r="S10" i="12" s="1"/>
  <c r="R18" i="12"/>
  <c r="S18" i="12" s="1"/>
  <c r="R26" i="12"/>
  <c r="S26" i="12" s="1"/>
  <c r="R34" i="12"/>
  <c r="S34" i="12" s="1"/>
  <c r="R42" i="12"/>
  <c r="S42" i="12" s="1"/>
  <c r="R6" i="12"/>
  <c r="S6" i="12" s="1"/>
  <c r="R14" i="12"/>
  <c r="S14" i="12" s="1"/>
  <c r="R22" i="12"/>
  <c r="S22" i="12" s="1"/>
  <c r="R30" i="12"/>
  <c r="S30" i="12" s="1"/>
  <c r="R38" i="12"/>
  <c r="S38" i="12" s="1"/>
  <c r="R12" i="12"/>
  <c r="S12" i="12" s="1"/>
  <c r="R28" i="12"/>
  <c r="S28" i="12" s="1"/>
  <c r="R5" i="12"/>
  <c r="R20" i="12"/>
  <c r="S20" i="12" s="1"/>
  <c r="R36" i="12"/>
  <c r="S36" i="12" s="1"/>
  <c r="R16" i="12"/>
  <c r="S16" i="12" s="1"/>
  <c r="R24" i="12"/>
  <c r="S24" i="12" s="1"/>
  <c r="R40" i="12"/>
  <c r="S40" i="12" s="1"/>
  <c r="R8" i="12"/>
  <c r="S8" i="12" s="1"/>
  <c r="R32" i="12"/>
  <c r="S32" i="12" s="1"/>
  <c r="R43" i="12"/>
  <c r="S43" i="12" s="1"/>
  <c r="R35" i="12"/>
  <c r="S35" i="12" s="1"/>
  <c r="R27" i="12"/>
  <c r="S27" i="12" s="1"/>
  <c r="R19" i="12"/>
  <c r="S19" i="12" s="1"/>
  <c r="R11" i="12"/>
  <c r="S11" i="12" s="1"/>
  <c r="R33" i="12"/>
  <c r="S33" i="12" s="1"/>
  <c r="R23" i="12"/>
  <c r="S23" i="12" s="1"/>
  <c r="R13" i="12"/>
  <c r="S13" i="12" s="1"/>
  <c r="R39" i="12"/>
  <c r="S39" i="12" s="1"/>
  <c r="R29" i="12"/>
  <c r="S29" i="12" s="1"/>
  <c r="R17" i="12"/>
  <c r="S17" i="12" s="1"/>
  <c r="R41" i="12"/>
  <c r="S41" i="12" s="1"/>
  <c r="R21" i="12"/>
  <c r="S21" i="12" s="1"/>
  <c r="R37" i="12"/>
  <c r="S37" i="12" s="1"/>
  <c r="R15" i="12"/>
  <c r="S15" i="12" s="1"/>
  <c r="R31" i="12"/>
  <c r="S31" i="12" s="1"/>
  <c r="R9" i="12"/>
  <c r="S9" i="12" s="1"/>
  <c r="R25" i="12"/>
  <c r="S25" i="12" s="1"/>
  <c r="R7" i="12"/>
  <c r="S7" i="12" s="1"/>
  <c r="R5" i="42" a="1"/>
  <c r="Q44" i="42"/>
  <c r="Q44" i="28"/>
  <c r="R5" i="28" a="1"/>
  <c r="R5" i="29" a="1"/>
  <c r="Q44" i="29"/>
  <c r="R5" i="50" a="1"/>
  <c r="Q44" i="50"/>
  <c r="O44" i="48"/>
  <c r="Q5" i="48"/>
  <c r="R5" i="8" a="1"/>
  <c r="Q44" i="8"/>
  <c r="Q44" i="36"/>
  <c r="R5" i="36" a="1"/>
  <c r="Q5" i="27"/>
  <c r="O44" i="27"/>
  <c r="Q44" i="52"/>
  <c r="R5" i="52" a="1"/>
  <c r="R5" i="26" a="1"/>
  <c r="Q44" i="26"/>
  <c r="Q44" i="15"/>
  <c r="R5" i="15" a="1"/>
  <c r="R5" i="25" a="1"/>
  <c r="Q44" i="25"/>
  <c r="Q44" i="33"/>
  <c r="R5" i="33" a="1"/>
  <c r="O44" i="14"/>
  <c r="Q5" i="14"/>
  <c r="R5" i="19" a="1"/>
  <c r="Q44" i="19"/>
  <c r="R5" i="21" a="1"/>
  <c r="Q44" i="21"/>
  <c r="R5" i="43" a="1"/>
  <c r="Q44" i="43"/>
  <c r="R5" i="41" a="1"/>
  <c r="Q44" i="41"/>
  <c r="R5" i="40" a="1"/>
  <c r="Q44" i="40"/>
  <c r="R41" i="44"/>
  <c r="S41" i="44" s="1"/>
  <c r="R33" i="44"/>
  <c r="S33" i="44" s="1"/>
  <c r="R25" i="44"/>
  <c r="S25" i="44" s="1"/>
  <c r="R17" i="44"/>
  <c r="S17" i="44" s="1"/>
  <c r="R9" i="44"/>
  <c r="S9" i="44" s="1"/>
  <c r="R40" i="44"/>
  <c r="S40" i="44" s="1"/>
  <c r="R32" i="44"/>
  <c r="S32" i="44" s="1"/>
  <c r="R24" i="44"/>
  <c r="S24" i="44" s="1"/>
  <c r="R16" i="44"/>
  <c r="S16" i="44" s="1"/>
  <c r="R8" i="44"/>
  <c r="S8" i="44" s="1"/>
  <c r="R6" i="44"/>
  <c r="S6" i="44" s="1"/>
  <c r="R39" i="44"/>
  <c r="S39" i="44" s="1"/>
  <c r="R29" i="44"/>
  <c r="S29" i="44" s="1"/>
  <c r="R19" i="44"/>
  <c r="S19" i="44" s="1"/>
  <c r="R7" i="44"/>
  <c r="S7" i="44" s="1"/>
  <c r="R36" i="44"/>
  <c r="S36" i="44" s="1"/>
  <c r="R26" i="44"/>
  <c r="S26" i="44" s="1"/>
  <c r="R14" i="44"/>
  <c r="S14" i="44" s="1"/>
  <c r="R43" i="44"/>
  <c r="S43" i="44" s="1"/>
  <c r="R27" i="44"/>
  <c r="S27" i="44" s="1"/>
  <c r="R13" i="44"/>
  <c r="S13" i="44" s="1"/>
  <c r="R38" i="44"/>
  <c r="S38" i="44" s="1"/>
  <c r="R22" i="44"/>
  <c r="S22" i="44" s="1"/>
  <c r="R10" i="44"/>
  <c r="S10" i="44" s="1"/>
  <c r="R35" i="44"/>
  <c r="S35" i="44" s="1"/>
  <c r="R21" i="44"/>
  <c r="S21" i="44" s="1"/>
  <c r="R5" i="44"/>
  <c r="R30" i="44"/>
  <c r="S30" i="44" s="1"/>
  <c r="R18" i="44"/>
  <c r="S18" i="44" s="1"/>
  <c r="R15" i="44"/>
  <c r="S15" i="44" s="1"/>
  <c r="R28" i="44"/>
  <c r="S28" i="44" s="1"/>
  <c r="R31" i="44"/>
  <c r="S31" i="44" s="1"/>
  <c r="R42" i="44"/>
  <c r="S42" i="44" s="1"/>
  <c r="R12" i="44"/>
  <c r="S12" i="44" s="1"/>
  <c r="R37" i="44"/>
  <c r="S37" i="44" s="1"/>
  <c r="R20" i="44"/>
  <c r="S20" i="44" s="1"/>
  <c r="R11" i="44"/>
  <c r="S11" i="44" s="1"/>
  <c r="R23" i="44"/>
  <c r="S23" i="44" s="1"/>
  <c r="R34" i="44"/>
  <c r="S34" i="44" s="1"/>
  <c r="Q5" i="18"/>
  <c r="O44" i="18"/>
  <c r="O44" i="16"/>
  <c r="Q5" i="16"/>
  <c r="O44" i="13"/>
  <c r="Q5" i="13"/>
  <c r="Q44" i="23"/>
  <c r="R5" i="23" a="1"/>
  <c r="R5" i="39" a="1"/>
  <c r="Q44" i="39"/>
  <c r="Q44" i="38"/>
  <c r="R5" i="38" a="1"/>
  <c r="R5" i="37" a="1"/>
  <c r="Q44" i="37"/>
  <c r="R5" i="30" a="1"/>
  <c r="Q44" i="30"/>
  <c r="R5" i="20" a="1"/>
  <c r="Q44" i="20"/>
  <c r="R5" i="35" a="1"/>
  <c r="Q44" i="35"/>
  <c r="R5" i="32" a="1"/>
  <c r="Q44" i="32"/>
  <c r="R5" i="17" a="1"/>
  <c r="Q44" i="17"/>
  <c r="O44" i="49"/>
  <c r="Q5" i="49"/>
  <c r="Q44" i="49" l="1"/>
  <c r="R5" i="49" a="1"/>
  <c r="R37" i="38"/>
  <c r="S37" i="38" s="1"/>
  <c r="R29" i="38"/>
  <c r="S29" i="38" s="1"/>
  <c r="R21" i="38"/>
  <c r="S21" i="38" s="1"/>
  <c r="R13" i="38"/>
  <c r="S13" i="38" s="1"/>
  <c r="R5" i="38"/>
  <c r="R36" i="38"/>
  <c r="S36" i="38" s="1"/>
  <c r="R28" i="38"/>
  <c r="S28" i="38" s="1"/>
  <c r="R20" i="38"/>
  <c r="S20" i="38" s="1"/>
  <c r="R12" i="38"/>
  <c r="S12" i="38" s="1"/>
  <c r="R41" i="38"/>
  <c r="S41" i="38" s="1"/>
  <c r="R31" i="38"/>
  <c r="S31" i="38" s="1"/>
  <c r="R19" i="38"/>
  <c r="S19" i="38" s="1"/>
  <c r="R9" i="38"/>
  <c r="S9" i="38" s="1"/>
  <c r="R38" i="38"/>
  <c r="S38" i="38" s="1"/>
  <c r="R26" i="38"/>
  <c r="S26" i="38" s="1"/>
  <c r="R16" i="38"/>
  <c r="S16" i="38" s="1"/>
  <c r="R6" i="38"/>
  <c r="S6" i="38" s="1"/>
  <c r="R33" i="38"/>
  <c r="S33" i="38" s="1"/>
  <c r="R17" i="38"/>
  <c r="S17" i="38" s="1"/>
  <c r="R42" i="38"/>
  <c r="S42" i="38" s="1"/>
  <c r="R30" i="38"/>
  <c r="S30" i="38" s="1"/>
  <c r="R14" i="38"/>
  <c r="S14" i="38" s="1"/>
  <c r="R35" i="38"/>
  <c r="S35" i="38" s="1"/>
  <c r="R15" i="38"/>
  <c r="S15" i="38" s="1"/>
  <c r="R34" i="38"/>
  <c r="S34" i="38" s="1"/>
  <c r="R18" i="38"/>
  <c r="S18" i="38" s="1"/>
  <c r="R43" i="38"/>
  <c r="S43" i="38" s="1"/>
  <c r="R25" i="38"/>
  <c r="S25" i="38" s="1"/>
  <c r="R7" i="38"/>
  <c r="S7" i="38" s="1"/>
  <c r="R24" i="38"/>
  <c r="S24" i="38" s="1"/>
  <c r="R8" i="38"/>
  <c r="S8" i="38" s="1"/>
  <c r="R11" i="38"/>
  <c r="S11" i="38" s="1"/>
  <c r="R10" i="38"/>
  <c r="S10" i="38" s="1"/>
  <c r="R27" i="38"/>
  <c r="S27" i="38" s="1"/>
  <c r="R32" i="38"/>
  <c r="S32" i="38" s="1"/>
  <c r="R39" i="38"/>
  <c r="S39" i="38" s="1"/>
  <c r="R40" i="38"/>
  <c r="S40" i="38" s="1"/>
  <c r="R22" i="38"/>
  <c r="S22" i="38" s="1"/>
  <c r="R23" i="38"/>
  <c r="S23" i="38" s="1"/>
  <c r="R18" i="23"/>
  <c r="S18" i="23" s="1"/>
  <c r="R34" i="23"/>
  <c r="S34" i="23" s="1"/>
  <c r="R16" i="23"/>
  <c r="S16" i="23" s="1"/>
  <c r="R28" i="23"/>
  <c r="S28" i="23" s="1"/>
  <c r="R24" i="23"/>
  <c r="S24" i="23" s="1"/>
  <c r="R36" i="23"/>
  <c r="S36" i="23" s="1"/>
  <c r="R8" i="23"/>
  <c r="S8" i="23" s="1"/>
  <c r="R39" i="23"/>
  <c r="S39" i="23" s="1"/>
  <c r="R31" i="23"/>
  <c r="S31" i="23" s="1"/>
  <c r="R23" i="23"/>
  <c r="S23" i="23" s="1"/>
  <c r="R15" i="23"/>
  <c r="S15" i="23" s="1"/>
  <c r="R35" i="23"/>
  <c r="S35" i="23" s="1"/>
  <c r="R25" i="23"/>
  <c r="S25" i="23" s="1"/>
  <c r="R13" i="23"/>
  <c r="S13" i="23" s="1"/>
  <c r="R41" i="23"/>
  <c r="S41" i="23" s="1"/>
  <c r="R29" i="23"/>
  <c r="S29" i="23" s="1"/>
  <c r="R19" i="23"/>
  <c r="S19" i="23" s="1"/>
  <c r="R9" i="23"/>
  <c r="S9" i="23" s="1"/>
  <c r="R33" i="23"/>
  <c r="S33" i="23" s="1"/>
  <c r="R11" i="23"/>
  <c r="S11" i="23" s="1"/>
  <c r="R27" i="23"/>
  <c r="S27" i="23" s="1"/>
  <c r="R7" i="23"/>
  <c r="S7" i="23" s="1"/>
  <c r="R43" i="23"/>
  <c r="S43" i="23" s="1"/>
  <c r="R21" i="23"/>
  <c r="S21" i="23" s="1"/>
  <c r="R37" i="23"/>
  <c r="S37" i="23" s="1"/>
  <c r="R17" i="23"/>
  <c r="S17" i="23" s="1"/>
  <c r="R14" i="23"/>
  <c r="S14" i="23" s="1"/>
  <c r="R30" i="23"/>
  <c r="S30" i="23" s="1"/>
  <c r="R10" i="23"/>
  <c r="S10" i="23" s="1"/>
  <c r="R32" i="23"/>
  <c r="S32" i="23" s="1"/>
  <c r="R12" i="23"/>
  <c r="S12" i="23" s="1"/>
  <c r="R40" i="23"/>
  <c r="S40" i="23" s="1"/>
  <c r="R6" i="23"/>
  <c r="S6" i="23" s="1"/>
  <c r="R22" i="23"/>
  <c r="S22" i="23" s="1"/>
  <c r="R38" i="23"/>
  <c r="S38" i="23" s="1"/>
  <c r="R20" i="23"/>
  <c r="S20" i="23" s="1"/>
  <c r="R42" i="23"/>
  <c r="S42" i="23" s="1"/>
  <c r="R26" i="23"/>
  <c r="S26" i="23" s="1"/>
  <c r="R5" i="23"/>
  <c r="Q44" i="13"/>
  <c r="R5" i="13" a="1"/>
  <c r="R5" i="16" a="1"/>
  <c r="Q44" i="16"/>
  <c r="W34" i="44"/>
  <c r="U34" i="44"/>
  <c r="Y34" i="44"/>
  <c r="W11" i="44"/>
  <c r="Y11" i="44"/>
  <c r="U11" i="44"/>
  <c r="Y37" i="44"/>
  <c r="U37" i="44"/>
  <c r="W37" i="44"/>
  <c r="W42" i="44"/>
  <c r="Y42" i="44"/>
  <c r="U42" i="44"/>
  <c r="Y28" i="44"/>
  <c r="U28" i="44"/>
  <c r="W28" i="44"/>
  <c r="W18" i="44"/>
  <c r="Y18" i="44"/>
  <c r="U18" i="44"/>
  <c r="R44" i="44"/>
  <c r="S5" i="44"/>
  <c r="Y35" i="44"/>
  <c r="U35" i="44"/>
  <c r="W35" i="44"/>
  <c r="U22" i="44"/>
  <c r="Y22" i="44"/>
  <c r="W22" i="44"/>
  <c r="W13" i="44"/>
  <c r="U13" i="44"/>
  <c r="Y13" i="44"/>
  <c r="Y43" i="44"/>
  <c r="U43" i="44"/>
  <c r="W43" i="44"/>
  <c r="W26" i="44"/>
  <c r="Y26" i="44"/>
  <c r="U26" i="44"/>
  <c r="Y7" i="44"/>
  <c r="W7" i="44"/>
  <c r="U7" i="44"/>
  <c r="Y29" i="44"/>
  <c r="U29" i="44"/>
  <c r="W29" i="44"/>
  <c r="W6" i="44"/>
  <c r="Y6" i="44"/>
  <c r="U6" i="44"/>
  <c r="W16" i="44"/>
  <c r="Y16" i="44"/>
  <c r="U16" i="44"/>
  <c r="Y32" i="44"/>
  <c r="U32" i="44"/>
  <c r="W32" i="44"/>
  <c r="W9" i="44"/>
  <c r="U9" i="44"/>
  <c r="Y9" i="44"/>
  <c r="W25" i="44"/>
  <c r="Y25" i="44"/>
  <c r="U25" i="44"/>
  <c r="W41" i="44"/>
  <c r="Y41" i="44"/>
  <c r="U41" i="44"/>
  <c r="R36" i="40"/>
  <c r="S36" i="40" s="1"/>
  <c r="R28" i="40"/>
  <c r="S28" i="40" s="1"/>
  <c r="R20" i="40"/>
  <c r="S20" i="40" s="1"/>
  <c r="R12" i="40"/>
  <c r="S12" i="40" s="1"/>
  <c r="R35" i="40"/>
  <c r="S35" i="40" s="1"/>
  <c r="R25" i="40"/>
  <c r="S25" i="40" s="1"/>
  <c r="R15" i="40"/>
  <c r="S15" i="40" s="1"/>
  <c r="R42" i="40"/>
  <c r="S42" i="40" s="1"/>
  <c r="R32" i="40"/>
  <c r="S32" i="40" s="1"/>
  <c r="R22" i="40"/>
  <c r="S22" i="40" s="1"/>
  <c r="R10" i="40"/>
  <c r="S10" i="40" s="1"/>
  <c r="R39" i="40"/>
  <c r="S39" i="40" s="1"/>
  <c r="R23" i="40"/>
  <c r="S23" i="40" s="1"/>
  <c r="R9" i="40"/>
  <c r="S9" i="40" s="1"/>
  <c r="R34" i="40"/>
  <c r="S34" i="40" s="1"/>
  <c r="R18" i="40"/>
  <c r="S18" i="40" s="1"/>
  <c r="R43" i="40"/>
  <c r="S43" i="40" s="1"/>
  <c r="R31" i="40"/>
  <c r="S31" i="40" s="1"/>
  <c r="R17" i="40"/>
  <c r="S17" i="40" s="1"/>
  <c r="R40" i="40"/>
  <c r="S40" i="40" s="1"/>
  <c r="R26" i="40"/>
  <c r="S26" i="40" s="1"/>
  <c r="R14" i="40"/>
  <c r="S14" i="40" s="1"/>
  <c r="R27" i="40"/>
  <c r="S27" i="40" s="1"/>
  <c r="R38" i="40"/>
  <c r="S38" i="40" s="1"/>
  <c r="R8" i="40"/>
  <c r="S8" i="40" s="1"/>
  <c r="R41" i="40"/>
  <c r="S41" i="40" s="1"/>
  <c r="R11" i="40"/>
  <c r="S11" i="40" s="1"/>
  <c r="R24" i="40"/>
  <c r="S24" i="40" s="1"/>
  <c r="R19" i="40"/>
  <c r="S19" i="40" s="1"/>
  <c r="R30" i="40"/>
  <c r="S30" i="40" s="1"/>
  <c r="R7" i="40"/>
  <c r="S7" i="40" s="1"/>
  <c r="R16" i="40"/>
  <c r="S16" i="40" s="1"/>
  <c r="R33" i="40"/>
  <c r="S33" i="40" s="1"/>
  <c r="R37" i="40"/>
  <c r="S37" i="40" s="1"/>
  <c r="R21" i="40"/>
  <c r="S21" i="40" s="1"/>
  <c r="R5" i="40"/>
  <c r="R6" i="40"/>
  <c r="S6" i="40" s="1"/>
  <c r="R29" i="40"/>
  <c r="S29" i="40" s="1"/>
  <c r="R13" i="40"/>
  <c r="S13" i="40" s="1"/>
  <c r="R6" i="41"/>
  <c r="S6" i="41" s="1"/>
  <c r="R37" i="41"/>
  <c r="S37" i="41" s="1"/>
  <c r="R29" i="41"/>
  <c r="S29" i="41" s="1"/>
  <c r="R21" i="41"/>
  <c r="S21" i="41" s="1"/>
  <c r="R13" i="41"/>
  <c r="S13" i="41" s="1"/>
  <c r="R5" i="41"/>
  <c r="R36" i="41"/>
  <c r="S36" i="41" s="1"/>
  <c r="R28" i="41"/>
  <c r="S28" i="41" s="1"/>
  <c r="R20" i="41"/>
  <c r="S20" i="41" s="1"/>
  <c r="R12" i="41"/>
  <c r="S12" i="41" s="1"/>
  <c r="R43" i="41"/>
  <c r="S43" i="41" s="1"/>
  <c r="R33" i="41"/>
  <c r="S33" i="41" s="1"/>
  <c r="R23" i="41"/>
  <c r="S23" i="41" s="1"/>
  <c r="R11" i="41"/>
  <c r="S11" i="41" s="1"/>
  <c r="R40" i="41"/>
  <c r="S40" i="41" s="1"/>
  <c r="R30" i="41"/>
  <c r="S30" i="41" s="1"/>
  <c r="R18" i="41"/>
  <c r="S18" i="41" s="1"/>
  <c r="R8" i="41"/>
  <c r="S8" i="41" s="1"/>
  <c r="R41" i="41"/>
  <c r="S41" i="41" s="1"/>
  <c r="R27" i="41"/>
  <c r="S27" i="41" s="1"/>
  <c r="R15" i="41"/>
  <c r="S15" i="41" s="1"/>
  <c r="R38" i="41"/>
  <c r="S38" i="41" s="1"/>
  <c r="R24" i="41"/>
  <c r="S24" i="41" s="1"/>
  <c r="R10" i="41"/>
  <c r="S10" i="41" s="1"/>
  <c r="R35" i="41"/>
  <c r="S35" i="41" s="1"/>
  <c r="R19" i="41"/>
  <c r="S19" i="41" s="1"/>
  <c r="R7" i="41"/>
  <c r="S7" i="41" s="1"/>
  <c r="R32" i="41"/>
  <c r="S32" i="41" s="1"/>
  <c r="R16" i="41"/>
  <c r="S16" i="41" s="1"/>
  <c r="R17" i="41"/>
  <c r="S17" i="41" s="1"/>
  <c r="R26" i="41"/>
  <c r="S26" i="41" s="1"/>
  <c r="R31" i="41"/>
  <c r="S31" i="41" s="1"/>
  <c r="R42" i="41"/>
  <c r="S42" i="41" s="1"/>
  <c r="R14" i="41"/>
  <c r="S14" i="41" s="1"/>
  <c r="R39" i="41"/>
  <c r="S39" i="41" s="1"/>
  <c r="R22" i="41"/>
  <c r="S22" i="41" s="1"/>
  <c r="R9" i="41"/>
  <c r="S9" i="41" s="1"/>
  <c r="R25" i="41"/>
  <c r="S25" i="41" s="1"/>
  <c r="R34" i="41"/>
  <c r="S34" i="41" s="1"/>
  <c r="R25" i="43"/>
  <c r="S25" i="43" s="1"/>
  <c r="R36" i="43"/>
  <c r="S36" i="43" s="1"/>
  <c r="R14" i="43"/>
  <c r="S14" i="43" s="1"/>
  <c r="R6" i="43"/>
  <c r="S6" i="43" s="1"/>
  <c r="R39" i="43"/>
  <c r="S39" i="43" s="1"/>
  <c r="R13" i="43"/>
  <c r="S13" i="43" s="1"/>
  <c r="R24" i="43"/>
  <c r="S24" i="43" s="1"/>
  <c r="R8" i="43"/>
  <c r="S8" i="43" s="1"/>
  <c r="R40" i="43"/>
  <c r="S40" i="43" s="1"/>
  <c r="R29" i="43"/>
  <c r="S29" i="43" s="1"/>
  <c r="R22" i="43"/>
  <c r="S22" i="43" s="1"/>
  <c r="R30" i="43"/>
  <c r="S30" i="43" s="1"/>
  <c r="R15" i="43"/>
  <c r="S15" i="43" s="1"/>
  <c r="R12" i="43"/>
  <c r="S12" i="43" s="1"/>
  <c r="R43" i="43"/>
  <c r="S43" i="43" s="1"/>
  <c r="R27" i="43"/>
  <c r="S27" i="43" s="1"/>
  <c r="R11" i="43"/>
  <c r="S11" i="43" s="1"/>
  <c r="R34" i="43"/>
  <c r="S34" i="43" s="1"/>
  <c r="R18" i="43"/>
  <c r="S18" i="43" s="1"/>
  <c r="R41" i="43"/>
  <c r="S41" i="43" s="1"/>
  <c r="R21" i="43"/>
  <c r="S21" i="43" s="1"/>
  <c r="R38" i="43"/>
  <c r="S38" i="43" s="1"/>
  <c r="R16" i="43"/>
  <c r="S16" i="43" s="1"/>
  <c r="R23" i="43"/>
  <c r="S23" i="43" s="1"/>
  <c r="R32" i="43"/>
  <c r="S32" i="43" s="1"/>
  <c r="R33" i="43"/>
  <c r="S33" i="43" s="1"/>
  <c r="R5" i="43"/>
  <c r="R35" i="43"/>
  <c r="S35" i="43" s="1"/>
  <c r="R19" i="43"/>
  <c r="S19" i="43" s="1"/>
  <c r="R42" i="43"/>
  <c r="S42" i="43" s="1"/>
  <c r="R26" i="43"/>
  <c r="S26" i="43" s="1"/>
  <c r="R10" i="43"/>
  <c r="S10" i="43" s="1"/>
  <c r="R31" i="43"/>
  <c r="S31" i="43" s="1"/>
  <c r="R9" i="43"/>
  <c r="S9" i="43" s="1"/>
  <c r="R28" i="43"/>
  <c r="S28" i="43" s="1"/>
  <c r="R37" i="43"/>
  <c r="S37" i="43" s="1"/>
  <c r="R7" i="43"/>
  <c r="S7" i="43" s="1"/>
  <c r="R20" i="43"/>
  <c r="S20" i="43" s="1"/>
  <c r="R17" i="43"/>
  <c r="S17" i="43" s="1"/>
  <c r="R12" i="21"/>
  <c r="S12" i="21" s="1"/>
  <c r="R20" i="21"/>
  <c r="S20" i="21" s="1"/>
  <c r="R28" i="21"/>
  <c r="S28" i="21" s="1"/>
  <c r="R36" i="21"/>
  <c r="S36" i="21" s="1"/>
  <c r="R18" i="21"/>
  <c r="S18" i="21" s="1"/>
  <c r="R34" i="21"/>
  <c r="S34" i="21" s="1"/>
  <c r="R10" i="21"/>
  <c r="S10" i="21" s="1"/>
  <c r="R26" i="21"/>
  <c r="S26" i="21" s="1"/>
  <c r="R42" i="21"/>
  <c r="S42" i="21" s="1"/>
  <c r="R22" i="21"/>
  <c r="S22" i="21" s="1"/>
  <c r="R30" i="21"/>
  <c r="S30" i="21" s="1"/>
  <c r="R14" i="21"/>
  <c r="S14" i="21" s="1"/>
  <c r="R6" i="21"/>
  <c r="S6" i="21" s="1"/>
  <c r="R35" i="21"/>
  <c r="S35" i="21" s="1"/>
  <c r="R29" i="21"/>
  <c r="S29" i="21" s="1"/>
  <c r="R19" i="21"/>
  <c r="S19" i="21" s="1"/>
  <c r="R13" i="21"/>
  <c r="S13" i="21" s="1"/>
  <c r="R43" i="21"/>
  <c r="S43" i="21" s="1"/>
  <c r="R37" i="21"/>
  <c r="S37" i="21" s="1"/>
  <c r="R27" i="21"/>
  <c r="S27" i="21" s="1"/>
  <c r="R21" i="21"/>
  <c r="S21" i="21" s="1"/>
  <c r="R11" i="21"/>
  <c r="S11" i="21" s="1"/>
  <c r="R39" i="21"/>
  <c r="S39" i="21" s="1"/>
  <c r="R17" i="21"/>
  <c r="S17" i="21" s="1"/>
  <c r="R7" i="21"/>
  <c r="S7" i="21" s="1"/>
  <c r="R25" i="21"/>
  <c r="S25" i="21" s="1"/>
  <c r="R15" i="21"/>
  <c r="S15" i="21" s="1"/>
  <c r="R33" i="21"/>
  <c r="S33" i="21" s="1"/>
  <c r="R23" i="21"/>
  <c r="S23" i="21" s="1"/>
  <c r="R31" i="21"/>
  <c r="S31" i="21" s="1"/>
  <c r="R38" i="21"/>
  <c r="S38" i="21" s="1"/>
  <c r="R9" i="21"/>
  <c r="S9" i="21" s="1"/>
  <c r="R41" i="21"/>
  <c r="S41" i="21" s="1"/>
  <c r="R8" i="21"/>
  <c r="S8" i="21" s="1"/>
  <c r="R16" i="21"/>
  <c r="S16" i="21" s="1"/>
  <c r="R24" i="21"/>
  <c r="S24" i="21" s="1"/>
  <c r="R32" i="21"/>
  <c r="S32" i="21" s="1"/>
  <c r="R40" i="21"/>
  <c r="S40" i="21" s="1"/>
  <c r="R5" i="21"/>
  <c r="R20" i="19"/>
  <c r="S20" i="19" s="1"/>
  <c r="R36" i="19"/>
  <c r="S36" i="19" s="1"/>
  <c r="R12" i="19"/>
  <c r="S12" i="19" s="1"/>
  <c r="R28" i="19"/>
  <c r="S28" i="19" s="1"/>
  <c r="R8" i="19"/>
  <c r="S8" i="19" s="1"/>
  <c r="R40" i="19"/>
  <c r="S40" i="19" s="1"/>
  <c r="R16" i="19"/>
  <c r="S16" i="19" s="1"/>
  <c r="R32" i="19"/>
  <c r="S32" i="19" s="1"/>
  <c r="R24" i="19"/>
  <c r="S24" i="19" s="1"/>
  <c r="R37" i="19"/>
  <c r="S37" i="19" s="1"/>
  <c r="R29" i="19"/>
  <c r="S29" i="19" s="1"/>
  <c r="R21" i="19"/>
  <c r="S21" i="19" s="1"/>
  <c r="R13" i="19"/>
  <c r="S13" i="19" s="1"/>
  <c r="R7" i="19"/>
  <c r="S7" i="19" s="1"/>
  <c r="R39" i="19"/>
  <c r="S39" i="19" s="1"/>
  <c r="R27" i="19"/>
  <c r="S27" i="19" s="1"/>
  <c r="R17" i="19"/>
  <c r="S17" i="19" s="1"/>
  <c r="R43" i="19"/>
  <c r="S43" i="19" s="1"/>
  <c r="R33" i="19"/>
  <c r="S33" i="19" s="1"/>
  <c r="R23" i="19"/>
  <c r="S23" i="19" s="1"/>
  <c r="R11" i="19"/>
  <c r="S11" i="19" s="1"/>
  <c r="R35" i="19"/>
  <c r="S35" i="19" s="1"/>
  <c r="R15" i="19"/>
  <c r="S15" i="19" s="1"/>
  <c r="R31" i="19"/>
  <c r="S31" i="19" s="1"/>
  <c r="R9" i="19"/>
  <c r="S9" i="19" s="1"/>
  <c r="R25" i="19"/>
  <c r="S25" i="19" s="1"/>
  <c r="R41" i="19"/>
  <c r="S41" i="19" s="1"/>
  <c r="R19" i="19"/>
  <c r="S19" i="19" s="1"/>
  <c r="R10" i="19"/>
  <c r="S10" i="19" s="1"/>
  <c r="R18" i="19"/>
  <c r="S18" i="19" s="1"/>
  <c r="R26" i="19"/>
  <c r="S26" i="19" s="1"/>
  <c r="R34" i="19"/>
  <c r="S34" i="19" s="1"/>
  <c r="R42" i="19"/>
  <c r="S42" i="19" s="1"/>
  <c r="R6" i="19"/>
  <c r="S6" i="19" s="1"/>
  <c r="R14" i="19"/>
  <c r="S14" i="19" s="1"/>
  <c r="R22" i="19"/>
  <c r="S22" i="19" s="1"/>
  <c r="R30" i="19"/>
  <c r="S30" i="19" s="1"/>
  <c r="R38" i="19"/>
  <c r="S38" i="19" s="1"/>
  <c r="R5" i="19"/>
  <c r="R43" i="25"/>
  <c r="S43" i="25" s="1"/>
  <c r="R35" i="25"/>
  <c r="S35" i="25" s="1"/>
  <c r="R27" i="25"/>
  <c r="S27" i="25" s="1"/>
  <c r="R19" i="25"/>
  <c r="S19" i="25" s="1"/>
  <c r="R11" i="25"/>
  <c r="S11" i="25" s="1"/>
  <c r="R39" i="25"/>
  <c r="S39" i="25" s="1"/>
  <c r="R29" i="25"/>
  <c r="S29" i="25" s="1"/>
  <c r="R17" i="25"/>
  <c r="S17" i="25" s="1"/>
  <c r="R33" i="25"/>
  <c r="S33" i="25" s="1"/>
  <c r="R23" i="25"/>
  <c r="S23" i="25" s="1"/>
  <c r="R13" i="25"/>
  <c r="S13" i="25" s="1"/>
  <c r="R37" i="25"/>
  <c r="S37" i="25" s="1"/>
  <c r="R15" i="25"/>
  <c r="S15" i="25" s="1"/>
  <c r="R31" i="25"/>
  <c r="S31" i="25" s="1"/>
  <c r="R9" i="25"/>
  <c r="S9" i="25" s="1"/>
  <c r="R25" i="25"/>
  <c r="S25" i="25" s="1"/>
  <c r="R7" i="25"/>
  <c r="S7" i="25" s="1"/>
  <c r="R41" i="25"/>
  <c r="S41" i="25" s="1"/>
  <c r="R21" i="25"/>
  <c r="S21" i="25" s="1"/>
  <c r="R6" i="25"/>
  <c r="S6" i="25" s="1"/>
  <c r="R14" i="25"/>
  <c r="S14" i="25" s="1"/>
  <c r="R22" i="25"/>
  <c r="S22" i="25" s="1"/>
  <c r="R30" i="25"/>
  <c r="S30" i="25" s="1"/>
  <c r="R38" i="25"/>
  <c r="S38" i="25" s="1"/>
  <c r="R8" i="25"/>
  <c r="S8" i="25" s="1"/>
  <c r="R18" i="25"/>
  <c r="S18" i="25" s="1"/>
  <c r="R28" i="25"/>
  <c r="S28" i="25" s="1"/>
  <c r="R40" i="25"/>
  <c r="S40" i="25" s="1"/>
  <c r="R10" i="25"/>
  <c r="S10" i="25" s="1"/>
  <c r="R24" i="25"/>
  <c r="S24" i="25" s="1"/>
  <c r="R36" i="25"/>
  <c r="S36" i="25" s="1"/>
  <c r="R16" i="25"/>
  <c r="S16" i="25" s="1"/>
  <c r="R32" i="25"/>
  <c r="S32" i="25" s="1"/>
  <c r="R12" i="25"/>
  <c r="S12" i="25" s="1"/>
  <c r="R42" i="25"/>
  <c r="S42" i="25" s="1"/>
  <c r="R26" i="25"/>
  <c r="S26" i="25" s="1"/>
  <c r="R20" i="25"/>
  <c r="S20" i="25" s="1"/>
  <c r="R34" i="25"/>
  <c r="S34" i="25" s="1"/>
  <c r="R5" i="25"/>
  <c r="R10" i="26"/>
  <c r="S10" i="26" s="1"/>
  <c r="R18" i="26"/>
  <c r="S18" i="26" s="1"/>
  <c r="R26" i="26"/>
  <c r="S26" i="26" s="1"/>
  <c r="R34" i="26"/>
  <c r="S34" i="26" s="1"/>
  <c r="R42" i="26"/>
  <c r="S42" i="26" s="1"/>
  <c r="R12" i="26"/>
  <c r="S12" i="26" s="1"/>
  <c r="R22" i="26"/>
  <c r="S22" i="26" s="1"/>
  <c r="R32" i="26"/>
  <c r="S32" i="26" s="1"/>
  <c r="R6" i="26"/>
  <c r="S6" i="26" s="1"/>
  <c r="R16" i="26"/>
  <c r="S16" i="26" s="1"/>
  <c r="R28" i="26"/>
  <c r="S28" i="26" s="1"/>
  <c r="R38" i="26"/>
  <c r="S38" i="26" s="1"/>
  <c r="R5" i="26"/>
  <c r="R24" i="26"/>
  <c r="S24" i="26" s="1"/>
  <c r="R14" i="26"/>
  <c r="S14" i="26" s="1"/>
  <c r="R36" i="26"/>
  <c r="S36" i="26" s="1"/>
  <c r="R30" i="26"/>
  <c r="S30" i="26" s="1"/>
  <c r="R8" i="26"/>
  <c r="S8" i="26" s="1"/>
  <c r="R40" i="26"/>
  <c r="S40" i="26" s="1"/>
  <c r="R20" i="26"/>
  <c r="S20" i="26" s="1"/>
  <c r="R43" i="26"/>
  <c r="S43" i="26" s="1"/>
  <c r="R35" i="26"/>
  <c r="S35" i="26" s="1"/>
  <c r="R27" i="26"/>
  <c r="S27" i="26" s="1"/>
  <c r="R19" i="26"/>
  <c r="S19" i="26" s="1"/>
  <c r="R11" i="26"/>
  <c r="S11" i="26" s="1"/>
  <c r="R33" i="26"/>
  <c r="S33" i="26" s="1"/>
  <c r="R23" i="26"/>
  <c r="S23" i="26" s="1"/>
  <c r="R13" i="26"/>
  <c r="S13" i="26" s="1"/>
  <c r="R39" i="26"/>
  <c r="S39" i="26" s="1"/>
  <c r="R29" i="26"/>
  <c r="S29" i="26" s="1"/>
  <c r="R17" i="26"/>
  <c r="S17" i="26" s="1"/>
  <c r="R41" i="26"/>
  <c r="S41" i="26" s="1"/>
  <c r="R21" i="26"/>
  <c r="S21" i="26" s="1"/>
  <c r="R37" i="26"/>
  <c r="S37" i="26" s="1"/>
  <c r="R15" i="26"/>
  <c r="S15" i="26" s="1"/>
  <c r="R31" i="26"/>
  <c r="S31" i="26" s="1"/>
  <c r="R9" i="26"/>
  <c r="S9" i="26" s="1"/>
  <c r="R7" i="26"/>
  <c r="S7" i="26" s="1"/>
  <c r="R25" i="26"/>
  <c r="S25" i="26" s="1"/>
  <c r="R5" i="27" a="1"/>
  <c r="Q44" i="27"/>
  <c r="R7" i="8"/>
  <c r="S7" i="8" s="1"/>
  <c r="R6" i="8"/>
  <c r="S6" i="8" s="1"/>
  <c r="R9" i="8"/>
  <c r="S9" i="8" s="1"/>
  <c r="R12" i="8"/>
  <c r="S12" i="8" s="1"/>
  <c r="R14" i="8"/>
  <c r="S14" i="8" s="1"/>
  <c r="R17" i="8"/>
  <c r="S17" i="8" s="1"/>
  <c r="R20" i="8"/>
  <c r="S20" i="8" s="1"/>
  <c r="R22" i="8"/>
  <c r="S22" i="8" s="1"/>
  <c r="R25" i="8"/>
  <c r="S25" i="8" s="1"/>
  <c r="R28" i="8"/>
  <c r="S28" i="8" s="1"/>
  <c r="R30" i="8"/>
  <c r="S30" i="8" s="1"/>
  <c r="R33" i="8"/>
  <c r="S33" i="8" s="1"/>
  <c r="R36" i="8"/>
  <c r="S36" i="8" s="1"/>
  <c r="R38" i="8"/>
  <c r="S38" i="8" s="1"/>
  <c r="R41" i="8"/>
  <c r="S41" i="8" s="1"/>
  <c r="R5" i="8"/>
  <c r="R8" i="8"/>
  <c r="S8" i="8" s="1"/>
  <c r="R10" i="8"/>
  <c r="S10" i="8" s="1"/>
  <c r="R13" i="8"/>
  <c r="S13" i="8" s="1"/>
  <c r="R16" i="8"/>
  <c r="S16" i="8" s="1"/>
  <c r="R18" i="8"/>
  <c r="S18" i="8" s="1"/>
  <c r="R21" i="8"/>
  <c r="S21" i="8" s="1"/>
  <c r="R24" i="8"/>
  <c r="S24" i="8" s="1"/>
  <c r="R26" i="8"/>
  <c r="S26" i="8" s="1"/>
  <c r="R29" i="8"/>
  <c r="S29" i="8" s="1"/>
  <c r="R32" i="8"/>
  <c r="S32" i="8" s="1"/>
  <c r="R34" i="8"/>
  <c r="S34" i="8" s="1"/>
  <c r="R37" i="8"/>
  <c r="S37" i="8" s="1"/>
  <c r="R40" i="8"/>
  <c r="S40" i="8" s="1"/>
  <c r="R42" i="8"/>
  <c r="S42" i="8" s="1"/>
  <c r="R39" i="8"/>
  <c r="S39" i="8" s="1"/>
  <c r="R31" i="8"/>
  <c r="S31" i="8" s="1"/>
  <c r="R23" i="8"/>
  <c r="S23" i="8" s="1"/>
  <c r="R15" i="8"/>
  <c r="S15" i="8" s="1"/>
  <c r="R43" i="8"/>
  <c r="S43" i="8" s="1"/>
  <c r="R35" i="8"/>
  <c r="S35" i="8" s="1"/>
  <c r="R27" i="8"/>
  <c r="S27" i="8" s="1"/>
  <c r="R19" i="8"/>
  <c r="S19" i="8" s="1"/>
  <c r="R11" i="8"/>
  <c r="S11" i="8" s="1"/>
  <c r="R43" i="50"/>
  <c r="S43" i="50" s="1"/>
  <c r="R35" i="50"/>
  <c r="S35" i="50" s="1"/>
  <c r="R27" i="50"/>
  <c r="S27" i="50" s="1"/>
  <c r="R19" i="50"/>
  <c r="S19" i="50" s="1"/>
  <c r="R11" i="50"/>
  <c r="S11" i="50" s="1"/>
  <c r="R42" i="50"/>
  <c r="S42" i="50" s="1"/>
  <c r="R34" i="50"/>
  <c r="S34" i="50" s="1"/>
  <c r="R26" i="50"/>
  <c r="S26" i="50" s="1"/>
  <c r="R18" i="50"/>
  <c r="S18" i="50" s="1"/>
  <c r="R10" i="50"/>
  <c r="S10" i="50" s="1"/>
  <c r="R6" i="50"/>
  <c r="S6" i="50" s="1"/>
  <c r="R33" i="50"/>
  <c r="S33" i="50" s="1"/>
  <c r="R23" i="50"/>
  <c r="S23" i="50" s="1"/>
  <c r="R13" i="50"/>
  <c r="S13" i="50" s="1"/>
  <c r="R40" i="50"/>
  <c r="S40" i="50" s="1"/>
  <c r="R30" i="50"/>
  <c r="S30" i="50" s="1"/>
  <c r="R20" i="50"/>
  <c r="S20" i="50" s="1"/>
  <c r="R8" i="50"/>
  <c r="S8" i="50" s="1"/>
  <c r="R37" i="50"/>
  <c r="S37" i="50" s="1"/>
  <c r="R21" i="50"/>
  <c r="S21" i="50" s="1"/>
  <c r="R7" i="50"/>
  <c r="S7" i="50" s="1"/>
  <c r="R32" i="50"/>
  <c r="S32" i="50" s="1"/>
  <c r="R16" i="50"/>
  <c r="S16" i="50" s="1"/>
  <c r="R31" i="50"/>
  <c r="S31" i="50" s="1"/>
  <c r="R17" i="50"/>
  <c r="S17" i="50" s="1"/>
  <c r="R5" i="50"/>
  <c r="R28" i="50"/>
  <c r="S28" i="50" s="1"/>
  <c r="R25" i="50"/>
  <c r="S25" i="50" s="1"/>
  <c r="R39" i="50"/>
  <c r="S39" i="50" s="1"/>
  <c r="R22" i="50"/>
  <c r="S22" i="50" s="1"/>
  <c r="R29" i="50"/>
  <c r="S29" i="50" s="1"/>
  <c r="R41" i="50"/>
  <c r="S41" i="50" s="1"/>
  <c r="R15" i="50"/>
  <c r="S15" i="50" s="1"/>
  <c r="R14" i="50"/>
  <c r="S14" i="50" s="1"/>
  <c r="R36" i="50"/>
  <c r="S36" i="50" s="1"/>
  <c r="R9" i="50"/>
  <c r="S9" i="50" s="1"/>
  <c r="R38" i="50"/>
  <c r="S38" i="50" s="1"/>
  <c r="R12" i="50"/>
  <c r="S12" i="50" s="1"/>
  <c r="R24" i="50"/>
  <c r="S24" i="50" s="1"/>
  <c r="R36" i="29"/>
  <c r="S36" i="29" s="1"/>
  <c r="R16" i="29"/>
  <c r="S16" i="29" s="1"/>
  <c r="R41" i="29"/>
  <c r="S41" i="29" s="1"/>
  <c r="R33" i="29"/>
  <c r="S33" i="29" s="1"/>
  <c r="R25" i="29"/>
  <c r="S25" i="29" s="1"/>
  <c r="R17" i="29"/>
  <c r="S17" i="29" s="1"/>
  <c r="R9" i="29"/>
  <c r="S9" i="29" s="1"/>
  <c r="R39" i="29"/>
  <c r="S39" i="29" s="1"/>
  <c r="R29" i="29"/>
  <c r="S29" i="29" s="1"/>
  <c r="R19" i="29"/>
  <c r="S19" i="29" s="1"/>
  <c r="R35" i="29"/>
  <c r="S35" i="29" s="1"/>
  <c r="R23" i="29"/>
  <c r="S23" i="29" s="1"/>
  <c r="R13" i="29"/>
  <c r="S13" i="29" s="1"/>
  <c r="R37" i="29"/>
  <c r="S37" i="29" s="1"/>
  <c r="R15" i="29"/>
  <c r="S15" i="29" s="1"/>
  <c r="R31" i="29"/>
  <c r="S31" i="29" s="1"/>
  <c r="R11" i="29"/>
  <c r="S11" i="29" s="1"/>
  <c r="R27" i="29"/>
  <c r="S27" i="29" s="1"/>
  <c r="R7" i="29"/>
  <c r="S7" i="29" s="1"/>
  <c r="R43" i="29"/>
  <c r="S43" i="29" s="1"/>
  <c r="R21" i="29"/>
  <c r="S21" i="29" s="1"/>
  <c r="R6" i="29"/>
  <c r="S6" i="29" s="1"/>
  <c r="R14" i="29"/>
  <c r="S14" i="29" s="1"/>
  <c r="R22" i="29"/>
  <c r="S22" i="29" s="1"/>
  <c r="R30" i="29"/>
  <c r="S30" i="29" s="1"/>
  <c r="R38" i="29"/>
  <c r="S38" i="29" s="1"/>
  <c r="R8" i="29"/>
  <c r="S8" i="29" s="1"/>
  <c r="R18" i="29"/>
  <c r="S18" i="29" s="1"/>
  <c r="R28" i="29"/>
  <c r="S28" i="29" s="1"/>
  <c r="R40" i="29"/>
  <c r="S40" i="29" s="1"/>
  <c r="R12" i="29"/>
  <c r="S12" i="29" s="1"/>
  <c r="R24" i="29"/>
  <c r="S24" i="29" s="1"/>
  <c r="R34" i="29"/>
  <c r="S34" i="29" s="1"/>
  <c r="R20" i="29"/>
  <c r="S20" i="29" s="1"/>
  <c r="R42" i="29"/>
  <c r="S42" i="29" s="1"/>
  <c r="R10" i="29"/>
  <c r="S10" i="29" s="1"/>
  <c r="R32" i="29"/>
  <c r="S32" i="29" s="1"/>
  <c r="R26" i="29"/>
  <c r="S26" i="29" s="1"/>
  <c r="R5" i="29"/>
  <c r="R7" i="42"/>
  <c r="S7" i="42" s="1"/>
  <c r="R11" i="42"/>
  <c r="S11" i="42" s="1"/>
  <c r="R15" i="42"/>
  <c r="S15" i="42" s="1"/>
  <c r="R19" i="42"/>
  <c r="S19" i="42" s="1"/>
  <c r="R23" i="42"/>
  <c r="S23" i="42" s="1"/>
  <c r="R27" i="42"/>
  <c r="S27" i="42" s="1"/>
  <c r="R31" i="42"/>
  <c r="S31" i="42" s="1"/>
  <c r="R35" i="42"/>
  <c r="S35" i="42" s="1"/>
  <c r="R39" i="42"/>
  <c r="S39" i="42" s="1"/>
  <c r="R43" i="42"/>
  <c r="S43" i="42" s="1"/>
  <c r="R9" i="42"/>
  <c r="S9" i="42" s="1"/>
  <c r="R14" i="42"/>
  <c r="S14" i="42" s="1"/>
  <c r="R20" i="42"/>
  <c r="S20" i="42" s="1"/>
  <c r="R25" i="42"/>
  <c r="S25" i="42" s="1"/>
  <c r="R30" i="42"/>
  <c r="S30" i="42" s="1"/>
  <c r="R36" i="42"/>
  <c r="S36" i="42" s="1"/>
  <c r="R41" i="42"/>
  <c r="S41" i="42" s="1"/>
  <c r="R6" i="42"/>
  <c r="S6" i="42" s="1"/>
  <c r="R13" i="42"/>
  <c r="S13" i="42" s="1"/>
  <c r="R21" i="42"/>
  <c r="S21" i="42" s="1"/>
  <c r="R28" i="42"/>
  <c r="S28" i="42" s="1"/>
  <c r="R34" i="42"/>
  <c r="S34" i="42" s="1"/>
  <c r="R42" i="42"/>
  <c r="S42" i="42" s="1"/>
  <c r="R10" i="42"/>
  <c r="S10" i="42" s="1"/>
  <c r="R18" i="42"/>
  <c r="S18" i="42" s="1"/>
  <c r="R29" i="42"/>
  <c r="S29" i="42" s="1"/>
  <c r="R38" i="42"/>
  <c r="S38" i="42" s="1"/>
  <c r="R12" i="42"/>
  <c r="S12" i="42" s="1"/>
  <c r="R22" i="42"/>
  <c r="S22" i="42" s="1"/>
  <c r="R32" i="42"/>
  <c r="S32" i="42" s="1"/>
  <c r="R40" i="42"/>
  <c r="S40" i="42" s="1"/>
  <c r="R8" i="42"/>
  <c r="S8" i="42" s="1"/>
  <c r="R26" i="42"/>
  <c r="S26" i="42" s="1"/>
  <c r="R17" i="42"/>
  <c r="S17" i="42" s="1"/>
  <c r="R37" i="42"/>
  <c r="S37" i="42" s="1"/>
  <c r="R24" i="42"/>
  <c r="S24" i="42" s="1"/>
  <c r="R5" i="42"/>
  <c r="R33" i="42"/>
  <c r="S33" i="42" s="1"/>
  <c r="R16" i="42"/>
  <c r="S16" i="42" s="1"/>
  <c r="Y25" i="12"/>
  <c r="W25" i="12"/>
  <c r="U25" i="12"/>
  <c r="U31" i="12"/>
  <c r="W31" i="12"/>
  <c r="Y31" i="12"/>
  <c r="Y37" i="12"/>
  <c r="U37" i="12"/>
  <c r="W37" i="12"/>
  <c r="Y41" i="12"/>
  <c r="U41" i="12"/>
  <c r="W41" i="12"/>
  <c r="U29" i="12"/>
  <c r="W29" i="12"/>
  <c r="Y29" i="12"/>
  <c r="Y13" i="12"/>
  <c r="U13" i="12"/>
  <c r="W13" i="12"/>
  <c r="Y33" i="12"/>
  <c r="U33" i="12"/>
  <c r="W33" i="12"/>
  <c r="Y19" i="12"/>
  <c r="W19" i="12"/>
  <c r="U19" i="12"/>
  <c r="W35" i="12"/>
  <c r="Y35" i="12"/>
  <c r="U35" i="12"/>
  <c r="Y32" i="12"/>
  <c r="W32" i="12"/>
  <c r="U32" i="12"/>
  <c r="W40" i="12"/>
  <c r="U40" i="12"/>
  <c r="Y40" i="12"/>
  <c r="Y16" i="12"/>
  <c r="U16" i="12"/>
  <c r="W16" i="12"/>
  <c r="Y20" i="12"/>
  <c r="W20" i="12"/>
  <c r="U20" i="12"/>
  <c r="Y28" i="12"/>
  <c r="W28" i="12"/>
  <c r="U28" i="12"/>
  <c r="W38" i="12"/>
  <c r="U38" i="12"/>
  <c r="Y38" i="12"/>
  <c r="W22" i="12"/>
  <c r="U22" i="12"/>
  <c r="Y22" i="12"/>
  <c r="W6" i="12"/>
  <c r="Y6" i="12"/>
  <c r="U6" i="12"/>
  <c r="W34" i="12"/>
  <c r="Y34" i="12"/>
  <c r="U34" i="12"/>
  <c r="W18" i="12"/>
  <c r="U18" i="12"/>
  <c r="Y18" i="12"/>
  <c r="R10" i="22"/>
  <c r="S10" i="22" s="1"/>
  <c r="R18" i="22"/>
  <c r="S18" i="22" s="1"/>
  <c r="R26" i="22"/>
  <c r="S26" i="22" s="1"/>
  <c r="R34" i="22"/>
  <c r="S34" i="22" s="1"/>
  <c r="R42" i="22"/>
  <c r="S42" i="22" s="1"/>
  <c r="R12" i="22"/>
  <c r="S12" i="22" s="1"/>
  <c r="R22" i="22"/>
  <c r="S22" i="22" s="1"/>
  <c r="R32" i="22"/>
  <c r="S32" i="22" s="1"/>
  <c r="R6" i="22"/>
  <c r="S6" i="22" s="1"/>
  <c r="R16" i="22"/>
  <c r="S16" i="22" s="1"/>
  <c r="R28" i="22"/>
  <c r="S28" i="22" s="1"/>
  <c r="R38" i="22"/>
  <c r="S38" i="22" s="1"/>
  <c r="R14" i="22"/>
  <c r="S14" i="22" s="1"/>
  <c r="R36" i="22"/>
  <c r="S36" i="22" s="1"/>
  <c r="R5" i="22"/>
  <c r="R24" i="22"/>
  <c r="S24" i="22" s="1"/>
  <c r="R8" i="22"/>
  <c r="S8" i="22" s="1"/>
  <c r="R20" i="22"/>
  <c r="S20" i="22" s="1"/>
  <c r="R31" i="22"/>
  <c r="S31" i="22" s="1"/>
  <c r="R15" i="22"/>
  <c r="S15" i="22" s="1"/>
  <c r="R25" i="22"/>
  <c r="S25" i="22" s="1"/>
  <c r="R41" i="22"/>
  <c r="S41" i="22" s="1"/>
  <c r="R19" i="22"/>
  <c r="S19" i="22" s="1"/>
  <c r="R43" i="22"/>
  <c r="S43" i="22" s="1"/>
  <c r="R37" i="22"/>
  <c r="S37" i="22" s="1"/>
  <c r="R33" i="22"/>
  <c r="S33" i="22" s="1"/>
  <c r="R27" i="22"/>
  <c r="S27" i="22" s="1"/>
  <c r="R40" i="22"/>
  <c r="S40" i="22" s="1"/>
  <c r="R30" i="22"/>
  <c r="S30" i="22" s="1"/>
  <c r="R39" i="22"/>
  <c r="S39" i="22" s="1"/>
  <c r="R23" i="22"/>
  <c r="S23" i="22" s="1"/>
  <c r="R35" i="22"/>
  <c r="S35" i="22" s="1"/>
  <c r="R13" i="22"/>
  <c r="S13" i="22" s="1"/>
  <c r="R29" i="22"/>
  <c r="S29" i="22" s="1"/>
  <c r="R9" i="22"/>
  <c r="S9" i="22" s="1"/>
  <c r="R21" i="22"/>
  <c r="S21" i="22" s="1"/>
  <c r="R17" i="22"/>
  <c r="S17" i="22" s="1"/>
  <c r="R11" i="22"/>
  <c r="S11" i="22" s="1"/>
  <c r="R7" i="22"/>
  <c r="S7" i="22" s="1"/>
  <c r="R42" i="51"/>
  <c r="S42" i="51" s="1"/>
  <c r="R34" i="51"/>
  <c r="S34" i="51" s="1"/>
  <c r="R26" i="51"/>
  <c r="S26" i="51" s="1"/>
  <c r="R18" i="51"/>
  <c r="S18" i="51" s="1"/>
  <c r="R10" i="51"/>
  <c r="S10" i="51" s="1"/>
  <c r="R41" i="51"/>
  <c r="S41" i="51" s="1"/>
  <c r="R33" i="51"/>
  <c r="S33" i="51" s="1"/>
  <c r="R25" i="51"/>
  <c r="S25" i="51" s="1"/>
  <c r="R17" i="51"/>
  <c r="S17" i="51" s="1"/>
  <c r="R9" i="51"/>
  <c r="S9" i="51" s="1"/>
  <c r="R36" i="51"/>
  <c r="S36" i="51" s="1"/>
  <c r="R24" i="51"/>
  <c r="S24" i="51" s="1"/>
  <c r="R14" i="51"/>
  <c r="S14" i="51" s="1"/>
  <c r="R43" i="51"/>
  <c r="S43" i="51" s="1"/>
  <c r="R31" i="51"/>
  <c r="S31" i="51" s="1"/>
  <c r="R21" i="51"/>
  <c r="S21" i="51" s="1"/>
  <c r="R11" i="51"/>
  <c r="S11" i="51" s="1"/>
  <c r="R30" i="51"/>
  <c r="S30" i="51" s="1"/>
  <c r="R16" i="51"/>
  <c r="S16" i="51" s="1"/>
  <c r="R39" i="51"/>
  <c r="S39" i="51" s="1"/>
  <c r="R27" i="51"/>
  <c r="S27" i="51" s="1"/>
  <c r="R13" i="51"/>
  <c r="S13" i="51" s="1"/>
  <c r="R40" i="51"/>
  <c r="S40" i="51" s="1"/>
  <c r="R28" i="51"/>
  <c r="S28" i="51" s="1"/>
  <c r="R12" i="51"/>
  <c r="S12" i="51" s="1"/>
  <c r="R37" i="51"/>
  <c r="S37" i="51" s="1"/>
  <c r="R23" i="51"/>
  <c r="S23" i="51" s="1"/>
  <c r="R7" i="51"/>
  <c r="S7" i="51" s="1"/>
  <c r="R5" i="51"/>
  <c r="R32" i="51"/>
  <c r="S32" i="51" s="1"/>
  <c r="R15" i="51"/>
  <c r="S15" i="51" s="1"/>
  <c r="R29" i="51"/>
  <c r="S29" i="51" s="1"/>
  <c r="R19" i="51"/>
  <c r="S19" i="51" s="1"/>
  <c r="R22" i="51"/>
  <c r="S22" i="51" s="1"/>
  <c r="R6" i="51"/>
  <c r="S6" i="51" s="1"/>
  <c r="R20" i="51"/>
  <c r="S20" i="51" s="1"/>
  <c r="R38" i="51"/>
  <c r="S38" i="51" s="1"/>
  <c r="R8" i="51"/>
  <c r="S8" i="51" s="1"/>
  <c r="R35" i="51"/>
  <c r="S35" i="51" s="1"/>
  <c r="R20" i="17"/>
  <c r="S20" i="17" s="1"/>
  <c r="R36" i="17"/>
  <c r="S36" i="17" s="1"/>
  <c r="R32" i="17"/>
  <c r="S32" i="17" s="1"/>
  <c r="R8" i="17"/>
  <c r="S8" i="17" s="1"/>
  <c r="R40" i="17"/>
  <c r="S40" i="17" s="1"/>
  <c r="R24" i="17"/>
  <c r="S24" i="17" s="1"/>
  <c r="R16" i="17"/>
  <c r="S16" i="17" s="1"/>
  <c r="R43" i="17"/>
  <c r="S43" i="17" s="1"/>
  <c r="R35" i="17"/>
  <c r="S35" i="17" s="1"/>
  <c r="R27" i="17"/>
  <c r="S27" i="17" s="1"/>
  <c r="R19" i="17"/>
  <c r="S19" i="17" s="1"/>
  <c r="R11" i="17"/>
  <c r="S11" i="17" s="1"/>
  <c r="R41" i="17"/>
  <c r="S41" i="17" s="1"/>
  <c r="R31" i="17"/>
  <c r="S31" i="17" s="1"/>
  <c r="R21" i="17"/>
  <c r="S21" i="17" s="1"/>
  <c r="R9" i="17"/>
  <c r="S9" i="17" s="1"/>
  <c r="R37" i="17"/>
  <c r="S37" i="17" s="1"/>
  <c r="R25" i="17"/>
  <c r="S25" i="17" s="1"/>
  <c r="R15" i="17"/>
  <c r="S15" i="17" s="1"/>
  <c r="R7" i="17"/>
  <c r="S7" i="17" s="1"/>
  <c r="R39" i="17"/>
  <c r="S39" i="17" s="1"/>
  <c r="R17" i="17"/>
  <c r="S17" i="17" s="1"/>
  <c r="R33" i="17"/>
  <c r="S33" i="17" s="1"/>
  <c r="R13" i="17"/>
  <c r="S13" i="17" s="1"/>
  <c r="R29" i="17"/>
  <c r="S29" i="17" s="1"/>
  <c r="R23" i="17"/>
  <c r="S23" i="17" s="1"/>
  <c r="R18" i="17"/>
  <c r="S18" i="17" s="1"/>
  <c r="R34" i="17"/>
  <c r="S34" i="17" s="1"/>
  <c r="R6" i="17"/>
  <c r="S6" i="17" s="1"/>
  <c r="R22" i="17"/>
  <c r="S22" i="17" s="1"/>
  <c r="R38" i="17"/>
  <c r="S38" i="17" s="1"/>
  <c r="R28" i="17"/>
  <c r="S28" i="17" s="1"/>
  <c r="R10" i="17"/>
  <c r="S10" i="17" s="1"/>
  <c r="R26" i="17"/>
  <c r="S26" i="17" s="1"/>
  <c r="R42" i="17"/>
  <c r="S42" i="17" s="1"/>
  <c r="R14" i="17"/>
  <c r="S14" i="17" s="1"/>
  <c r="R30" i="17"/>
  <c r="S30" i="17" s="1"/>
  <c r="R12" i="17"/>
  <c r="S12" i="17" s="1"/>
  <c r="R5" i="17"/>
  <c r="R5" i="32"/>
  <c r="R12" i="32"/>
  <c r="S12" i="32" s="1"/>
  <c r="R20" i="32"/>
  <c r="S20" i="32" s="1"/>
  <c r="R28" i="32"/>
  <c r="S28" i="32" s="1"/>
  <c r="R36" i="32"/>
  <c r="S36" i="32" s="1"/>
  <c r="R10" i="32"/>
  <c r="S10" i="32" s="1"/>
  <c r="R22" i="32"/>
  <c r="S22" i="32" s="1"/>
  <c r="R32" i="32"/>
  <c r="S32" i="32" s="1"/>
  <c r="R42" i="32"/>
  <c r="S42" i="32" s="1"/>
  <c r="R16" i="32"/>
  <c r="S16" i="32" s="1"/>
  <c r="R30" i="32"/>
  <c r="S30" i="32" s="1"/>
  <c r="R6" i="32"/>
  <c r="S6" i="32" s="1"/>
  <c r="R24" i="32"/>
  <c r="S24" i="32" s="1"/>
  <c r="R40" i="32"/>
  <c r="S40" i="32" s="1"/>
  <c r="R14" i="32"/>
  <c r="S14" i="32" s="1"/>
  <c r="R34" i="32"/>
  <c r="S34" i="32" s="1"/>
  <c r="R8" i="32"/>
  <c r="S8" i="32" s="1"/>
  <c r="R26" i="32"/>
  <c r="S26" i="32" s="1"/>
  <c r="R18" i="32"/>
  <c r="S18" i="32" s="1"/>
  <c r="R38" i="32"/>
  <c r="S38" i="32" s="1"/>
  <c r="R39" i="32"/>
  <c r="S39" i="32" s="1"/>
  <c r="R31" i="32"/>
  <c r="S31" i="32" s="1"/>
  <c r="R23" i="32"/>
  <c r="S23" i="32" s="1"/>
  <c r="R15" i="32"/>
  <c r="S15" i="32" s="1"/>
  <c r="R41" i="32"/>
  <c r="S41" i="32" s="1"/>
  <c r="R29" i="32"/>
  <c r="S29" i="32" s="1"/>
  <c r="R19" i="32"/>
  <c r="S19" i="32" s="1"/>
  <c r="R9" i="32"/>
  <c r="S9" i="32" s="1"/>
  <c r="R35" i="32"/>
  <c r="S35" i="32" s="1"/>
  <c r="R25" i="32"/>
  <c r="S25" i="32" s="1"/>
  <c r="R13" i="32"/>
  <c r="S13" i="32" s="1"/>
  <c r="R27" i="32"/>
  <c r="S27" i="32" s="1"/>
  <c r="R7" i="32"/>
  <c r="S7" i="32" s="1"/>
  <c r="R43" i="32"/>
  <c r="S43" i="32" s="1"/>
  <c r="R21" i="32"/>
  <c r="S21" i="32" s="1"/>
  <c r="R37" i="32"/>
  <c r="S37" i="32" s="1"/>
  <c r="R17" i="32"/>
  <c r="S17" i="32" s="1"/>
  <c r="R11" i="32"/>
  <c r="S11" i="32" s="1"/>
  <c r="R33" i="32"/>
  <c r="S33" i="32" s="1"/>
  <c r="R41" i="35"/>
  <c r="S41" i="35" s="1"/>
  <c r="R33" i="35"/>
  <c r="S33" i="35" s="1"/>
  <c r="R25" i="35"/>
  <c r="S25" i="35" s="1"/>
  <c r="R17" i="35"/>
  <c r="S17" i="35" s="1"/>
  <c r="R9" i="35"/>
  <c r="S9" i="35" s="1"/>
  <c r="R37" i="35"/>
  <c r="S37" i="35" s="1"/>
  <c r="R29" i="35"/>
  <c r="S29" i="35" s="1"/>
  <c r="R21" i="35"/>
  <c r="S21" i="35" s="1"/>
  <c r="R13" i="35"/>
  <c r="S13" i="35" s="1"/>
  <c r="R7" i="35"/>
  <c r="S7" i="35" s="1"/>
  <c r="R43" i="35"/>
  <c r="S43" i="35" s="1"/>
  <c r="R27" i="35"/>
  <c r="S27" i="35" s="1"/>
  <c r="R11" i="35"/>
  <c r="S11" i="35" s="1"/>
  <c r="R22" i="35"/>
  <c r="S22" i="35" s="1"/>
  <c r="R35" i="35"/>
  <c r="S35" i="35" s="1"/>
  <c r="R19" i="35"/>
  <c r="S19" i="35" s="1"/>
  <c r="R23" i="35"/>
  <c r="S23" i="35" s="1"/>
  <c r="R15" i="35"/>
  <c r="S15" i="35" s="1"/>
  <c r="R39" i="35"/>
  <c r="S39" i="35" s="1"/>
  <c r="R31" i="35"/>
  <c r="S31" i="35" s="1"/>
  <c r="R8" i="35"/>
  <c r="S8" i="35" s="1"/>
  <c r="R16" i="35"/>
  <c r="S16" i="35" s="1"/>
  <c r="R24" i="35"/>
  <c r="S24" i="35" s="1"/>
  <c r="R32" i="35"/>
  <c r="S32" i="35" s="1"/>
  <c r="R40" i="35"/>
  <c r="S40" i="35" s="1"/>
  <c r="R6" i="35"/>
  <c r="S6" i="35" s="1"/>
  <c r="R18" i="35"/>
  <c r="S18" i="35" s="1"/>
  <c r="R28" i="35"/>
  <c r="S28" i="35" s="1"/>
  <c r="R38" i="35"/>
  <c r="S38" i="35" s="1"/>
  <c r="R12" i="35"/>
  <c r="S12" i="35" s="1"/>
  <c r="R26" i="35"/>
  <c r="S26" i="35" s="1"/>
  <c r="R42" i="35"/>
  <c r="S42" i="35" s="1"/>
  <c r="R10" i="35"/>
  <c r="S10" i="35" s="1"/>
  <c r="R30" i="35"/>
  <c r="S30" i="35" s="1"/>
  <c r="R20" i="35"/>
  <c r="S20" i="35" s="1"/>
  <c r="R36" i="35"/>
  <c r="S36" i="35" s="1"/>
  <c r="R34" i="35"/>
  <c r="S34" i="35" s="1"/>
  <c r="R14" i="35"/>
  <c r="S14" i="35" s="1"/>
  <c r="R5" i="35"/>
  <c r="R36" i="20"/>
  <c r="S36" i="20" s="1"/>
  <c r="R20" i="20"/>
  <c r="S20" i="20" s="1"/>
  <c r="R12" i="20"/>
  <c r="S12" i="20" s="1"/>
  <c r="R37" i="20"/>
  <c r="S37" i="20" s="1"/>
  <c r="R29" i="20"/>
  <c r="S29" i="20" s="1"/>
  <c r="R21" i="20"/>
  <c r="S21" i="20" s="1"/>
  <c r="R13" i="20"/>
  <c r="S13" i="20" s="1"/>
  <c r="R7" i="20"/>
  <c r="S7" i="20" s="1"/>
  <c r="R39" i="20"/>
  <c r="S39" i="20" s="1"/>
  <c r="R27" i="20"/>
  <c r="S27" i="20" s="1"/>
  <c r="R17" i="20"/>
  <c r="S17" i="20" s="1"/>
  <c r="R43" i="20"/>
  <c r="S43" i="20" s="1"/>
  <c r="R33" i="20"/>
  <c r="S33" i="20" s="1"/>
  <c r="R23" i="20"/>
  <c r="S23" i="20" s="1"/>
  <c r="R11" i="20"/>
  <c r="S11" i="20" s="1"/>
  <c r="R25" i="20"/>
  <c r="S25" i="20" s="1"/>
  <c r="R41" i="20"/>
  <c r="S41" i="20" s="1"/>
  <c r="R19" i="20"/>
  <c r="S19" i="20" s="1"/>
  <c r="R35" i="20"/>
  <c r="S35" i="20" s="1"/>
  <c r="R15" i="20"/>
  <c r="S15" i="20" s="1"/>
  <c r="R9" i="20"/>
  <c r="S9" i="20" s="1"/>
  <c r="R31" i="20"/>
  <c r="S31" i="20" s="1"/>
  <c r="R6" i="20"/>
  <c r="S6" i="20" s="1"/>
  <c r="R14" i="20"/>
  <c r="S14" i="20" s="1"/>
  <c r="R22" i="20"/>
  <c r="S22" i="20" s="1"/>
  <c r="R30" i="20"/>
  <c r="S30" i="20" s="1"/>
  <c r="R38" i="20"/>
  <c r="S38" i="20" s="1"/>
  <c r="R10" i="20"/>
  <c r="S10" i="20" s="1"/>
  <c r="R18" i="20"/>
  <c r="S18" i="20" s="1"/>
  <c r="R26" i="20"/>
  <c r="S26" i="20" s="1"/>
  <c r="R34" i="20"/>
  <c r="S34" i="20" s="1"/>
  <c r="R42" i="20"/>
  <c r="S42" i="20" s="1"/>
  <c r="R8" i="20"/>
  <c r="S8" i="20" s="1"/>
  <c r="R24" i="20"/>
  <c r="S24" i="20" s="1"/>
  <c r="R40" i="20"/>
  <c r="S40" i="20" s="1"/>
  <c r="R16" i="20"/>
  <c r="S16" i="20" s="1"/>
  <c r="R32" i="20"/>
  <c r="S32" i="20" s="1"/>
  <c r="R28" i="20"/>
  <c r="S28" i="20" s="1"/>
  <c r="R5" i="20"/>
  <c r="R5" i="30"/>
  <c r="S5" i="30" s="1"/>
  <c r="R12" i="30"/>
  <c r="S12" i="30" s="1"/>
  <c r="R20" i="30"/>
  <c r="S20" i="30" s="1"/>
  <c r="R28" i="30"/>
  <c r="S28" i="30" s="1"/>
  <c r="R36" i="30"/>
  <c r="S36" i="30" s="1"/>
  <c r="R6" i="30"/>
  <c r="S6" i="30" s="1"/>
  <c r="R16" i="30"/>
  <c r="S16" i="30" s="1"/>
  <c r="R26" i="30"/>
  <c r="S26" i="30" s="1"/>
  <c r="R38" i="30"/>
  <c r="S38" i="30" s="1"/>
  <c r="R8" i="30"/>
  <c r="S8" i="30" s="1"/>
  <c r="R22" i="30"/>
  <c r="S22" i="30" s="1"/>
  <c r="R34" i="30"/>
  <c r="S34" i="30" s="1"/>
  <c r="R14" i="30"/>
  <c r="S14" i="30" s="1"/>
  <c r="R30" i="30"/>
  <c r="S30" i="30" s="1"/>
  <c r="R42" i="30"/>
  <c r="S42" i="30" s="1"/>
  <c r="R24" i="30"/>
  <c r="S24" i="30" s="1"/>
  <c r="R10" i="30"/>
  <c r="S10" i="30" s="1"/>
  <c r="R40" i="30"/>
  <c r="S40" i="30" s="1"/>
  <c r="R32" i="30"/>
  <c r="S32" i="30" s="1"/>
  <c r="R18" i="30"/>
  <c r="S18" i="30" s="1"/>
  <c r="R41" i="30"/>
  <c r="S41" i="30" s="1"/>
  <c r="R33" i="30"/>
  <c r="S33" i="30" s="1"/>
  <c r="R25" i="30"/>
  <c r="S25" i="30" s="1"/>
  <c r="R17" i="30"/>
  <c r="S17" i="30" s="1"/>
  <c r="R9" i="30"/>
  <c r="S9" i="30" s="1"/>
  <c r="R39" i="30"/>
  <c r="S39" i="30" s="1"/>
  <c r="R29" i="30"/>
  <c r="S29" i="30" s="1"/>
  <c r="R19" i="30"/>
  <c r="S19" i="30" s="1"/>
  <c r="R7" i="30"/>
  <c r="R35" i="30"/>
  <c r="S35" i="30" s="1"/>
  <c r="R13" i="30"/>
  <c r="S13" i="30" s="1"/>
  <c r="R43" i="30"/>
  <c r="S43" i="30" s="1"/>
  <c r="R37" i="30"/>
  <c r="S37" i="30" s="1"/>
  <c r="R31" i="30"/>
  <c r="S31" i="30" s="1"/>
  <c r="R23" i="30"/>
  <c r="S23" i="30" s="1"/>
  <c r="R27" i="30"/>
  <c r="S27" i="30" s="1"/>
  <c r="R21" i="30"/>
  <c r="S21" i="30" s="1"/>
  <c r="R15" i="30"/>
  <c r="S15" i="30" s="1"/>
  <c r="R11" i="30"/>
  <c r="S11" i="30" s="1"/>
  <c r="R36" i="37"/>
  <c r="S36" i="37" s="1"/>
  <c r="R28" i="37"/>
  <c r="S28" i="37" s="1"/>
  <c r="R20" i="37"/>
  <c r="S20" i="37" s="1"/>
  <c r="R12" i="37"/>
  <c r="S12" i="37" s="1"/>
  <c r="R43" i="37"/>
  <c r="S43" i="37" s="1"/>
  <c r="R35" i="37"/>
  <c r="S35" i="37" s="1"/>
  <c r="R27" i="37"/>
  <c r="S27" i="37" s="1"/>
  <c r="R19" i="37"/>
  <c r="S19" i="37" s="1"/>
  <c r="R11" i="37"/>
  <c r="S11" i="37" s="1"/>
  <c r="R42" i="37"/>
  <c r="S42" i="37" s="1"/>
  <c r="R32" i="37"/>
  <c r="S32" i="37" s="1"/>
  <c r="R22" i="37"/>
  <c r="S22" i="37" s="1"/>
  <c r="R10" i="37"/>
  <c r="S10" i="37" s="1"/>
  <c r="R39" i="37"/>
  <c r="S39" i="37" s="1"/>
  <c r="R29" i="37"/>
  <c r="S29" i="37" s="1"/>
  <c r="R17" i="37"/>
  <c r="S17" i="37" s="1"/>
  <c r="R7" i="37"/>
  <c r="S7" i="37" s="1"/>
  <c r="R40" i="37"/>
  <c r="S40" i="37" s="1"/>
  <c r="R26" i="37"/>
  <c r="S26" i="37" s="1"/>
  <c r="R14" i="37"/>
  <c r="S14" i="37" s="1"/>
  <c r="R37" i="37"/>
  <c r="S37" i="37" s="1"/>
  <c r="R23" i="37"/>
  <c r="S23" i="37" s="1"/>
  <c r="R9" i="37"/>
  <c r="S9" i="37" s="1"/>
  <c r="R34" i="37"/>
  <c r="S34" i="37" s="1"/>
  <c r="R16" i="37"/>
  <c r="S16" i="37" s="1"/>
  <c r="R33" i="37"/>
  <c r="S33" i="37" s="1"/>
  <c r="R15" i="37"/>
  <c r="S15" i="37" s="1"/>
  <c r="R24" i="37"/>
  <c r="S24" i="37" s="1"/>
  <c r="R6" i="37"/>
  <c r="S6" i="37" s="1"/>
  <c r="R25" i="37"/>
  <c r="S25" i="37" s="1"/>
  <c r="R8" i="37"/>
  <c r="S8" i="37" s="1"/>
  <c r="R13" i="37"/>
  <c r="S13" i="37" s="1"/>
  <c r="R30" i="37"/>
  <c r="S30" i="37" s="1"/>
  <c r="R31" i="37"/>
  <c r="S31" i="37" s="1"/>
  <c r="R38" i="37"/>
  <c r="S38" i="37" s="1"/>
  <c r="R41" i="37"/>
  <c r="S41" i="37" s="1"/>
  <c r="R5" i="37"/>
  <c r="R21" i="37"/>
  <c r="S21" i="37" s="1"/>
  <c r="R18" i="37"/>
  <c r="S18" i="37" s="1"/>
  <c r="R37" i="39"/>
  <c r="S37" i="39" s="1"/>
  <c r="R29" i="39"/>
  <c r="S29" i="39" s="1"/>
  <c r="R21" i="39"/>
  <c r="S21" i="39" s="1"/>
  <c r="R13" i="39"/>
  <c r="S13" i="39" s="1"/>
  <c r="R5" i="39"/>
  <c r="R36" i="39"/>
  <c r="S36" i="39" s="1"/>
  <c r="R28" i="39"/>
  <c r="S28" i="39" s="1"/>
  <c r="R20" i="39"/>
  <c r="S20" i="39" s="1"/>
  <c r="R12" i="39"/>
  <c r="S12" i="39" s="1"/>
  <c r="R39" i="39"/>
  <c r="S39" i="39" s="1"/>
  <c r="R27" i="39"/>
  <c r="S27" i="39" s="1"/>
  <c r="R17" i="39"/>
  <c r="S17" i="39" s="1"/>
  <c r="R7" i="39"/>
  <c r="S7" i="39" s="1"/>
  <c r="R34" i="39"/>
  <c r="S34" i="39" s="1"/>
  <c r="R24" i="39"/>
  <c r="S24" i="39" s="1"/>
  <c r="R14" i="39"/>
  <c r="S14" i="39" s="1"/>
  <c r="R35" i="39"/>
  <c r="S35" i="39" s="1"/>
  <c r="R23" i="39"/>
  <c r="S23" i="39" s="1"/>
  <c r="R9" i="39"/>
  <c r="S9" i="39" s="1"/>
  <c r="R32" i="39"/>
  <c r="S32" i="39" s="1"/>
  <c r="R18" i="39"/>
  <c r="S18" i="39" s="1"/>
  <c r="R6" i="39"/>
  <c r="S6" i="39" s="1"/>
  <c r="R33" i="39"/>
  <c r="S33" i="39" s="1"/>
  <c r="R15" i="39"/>
  <c r="S15" i="39" s="1"/>
  <c r="R38" i="39"/>
  <c r="S38" i="39" s="1"/>
  <c r="R16" i="39"/>
  <c r="S16" i="39" s="1"/>
  <c r="R43" i="39"/>
  <c r="S43" i="39" s="1"/>
  <c r="R25" i="39"/>
  <c r="S25" i="39" s="1"/>
  <c r="R42" i="39"/>
  <c r="S42" i="39" s="1"/>
  <c r="R26" i="39"/>
  <c r="S26" i="39" s="1"/>
  <c r="R8" i="39"/>
  <c r="S8" i="39" s="1"/>
  <c r="R11" i="39"/>
  <c r="S11" i="39" s="1"/>
  <c r="R10" i="39"/>
  <c r="S10" i="39" s="1"/>
  <c r="R31" i="39"/>
  <c r="S31" i="39" s="1"/>
  <c r="R30" i="39"/>
  <c r="S30" i="39" s="1"/>
  <c r="R41" i="39"/>
  <c r="S41" i="39" s="1"/>
  <c r="R40" i="39"/>
  <c r="S40" i="39" s="1"/>
  <c r="R22" i="39"/>
  <c r="S22" i="39" s="1"/>
  <c r="R19" i="39"/>
  <c r="S19" i="39" s="1"/>
  <c r="R5" i="18" a="1"/>
  <c r="Q44" i="18"/>
  <c r="W23" i="44"/>
  <c r="U23" i="44"/>
  <c r="Y23" i="44"/>
  <c r="Y20" i="44"/>
  <c r="W20" i="44"/>
  <c r="U20" i="44"/>
  <c r="Y12" i="44"/>
  <c r="U12" i="44"/>
  <c r="W12" i="44"/>
  <c r="W31" i="44"/>
  <c r="U31" i="44"/>
  <c r="Y31" i="44"/>
  <c r="W15" i="44"/>
  <c r="Y15" i="44"/>
  <c r="U15" i="44"/>
  <c r="Y30" i="44"/>
  <c r="U30" i="44"/>
  <c r="W30" i="44"/>
  <c r="W21" i="44"/>
  <c r="U21" i="44"/>
  <c r="Y21" i="44"/>
  <c r="Y10" i="44"/>
  <c r="U10" i="44"/>
  <c r="W10" i="44"/>
  <c r="W38" i="44"/>
  <c r="U38" i="44"/>
  <c r="Y38" i="44"/>
  <c r="Y27" i="44"/>
  <c r="W27" i="44"/>
  <c r="U27" i="44"/>
  <c r="W14" i="44"/>
  <c r="U14" i="44"/>
  <c r="Y14" i="44"/>
  <c r="W36" i="44"/>
  <c r="U36" i="44"/>
  <c r="Y36" i="44"/>
  <c r="W19" i="44"/>
  <c r="Y19" i="44"/>
  <c r="U19" i="44"/>
  <c r="W39" i="44"/>
  <c r="U39" i="44"/>
  <c r="Y39" i="44"/>
  <c r="Y8" i="44"/>
  <c r="W8" i="44"/>
  <c r="U8" i="44"/>
  <c r="Y24" i="44"/>
  <c r="U24" i="44"/>
  <c r="W24" i="44"/>
  <c r="U40" i="44"/>
  <c r="W40" i="44"/>
  <c r="Y40" i="44"/>
  <c r="W17" i="44"/>
  <c r="Y17" i="44"/>
  <c r="U17" i="44"/>
  <c r="Y33" i="44"/>
  <c r="U33" i="44"/>
  <c r="W33" i="44"/>
  <c r="Q44" i="14"/>
  <c r="R5" i="14" a="1"/>
  <c r="R8" i="33"/>
  <c r="S8" i="33" s="1"/>
  <c r="R16" i="33"/>
  <c r="S16" i="33" s="1"/>
  <c r="R24" i="33"/>
  <c r="S24" i="33" s="1"/>
  <c r="R32" i="33"/>
  <c r="S32" i="33" s="1"/>
  <c r="R40" i="33"/>
  <c r="S40" i="33" s="1"/>
  <c r="R10" i="33"/>
  <c r="S10" i="33" s="1"/>
  <c r="R20" i="33"/>
  <c r="S20" i="33" s="1"/>
  <c r="R30" i="33"/>
  <c r="S30" i="33" s="1"/>
  <c r="R42" i="33"/>
  <c r="S42" i="33" s="1"/>
  <c r="R14" i="33"/>
  <c r="S14" i="33" s="1"/>
  <c r="R28" i="33"/>
  <c r="S28" i="33" s="1"/>
  <c r="R12" i="33"/>
  <c r="S12" i="33" s="1"/>
  <c r="R34" i="33"/>
  <c r="S34" i="33" s="1"/>
  <c r="R5" i="33"/>
  <c r="R22" i="33"/>
  <c r="S22" i="33" s="1"/>
  <c r="R38" i="33"/>
  <c r="S38" i="33" s="1"/>
  <c r="R18" i="33"/>
  <c r="S18" i="33" s="1"/>
  <c r="R36" i="33"/>
  <c r="S36" i="33" s="1"/>
  <c r="R26" i="33"/>
  <c r="S26" i="33" s="1"/>
  <c r="R6" i="33"/>
  <c r="S6" i="33" s="1"/>
  <c r="R39" i="33"/>
  <c r="S39" i="33" s="1"/>
  <c r="R31" i="33"/>
  <c r="S31" i="33" s="1"/>
  <c r="R23" i="33"/>
  <c r="S23" i="33" s="1"/>
  <c r="R15" i="33"/>
  <c r="S15" i="33" s="1"/>
  <c r="R7" i="33"/>
  <c r="S7" i="33" s="1"/>
  <c r="R41" i="33"/>
  <c r="S41" i="33" s="1"/>
  <c r="R29" i="33"/>
  <c r="S29" i="33" s="1"/>
  <c r="R19" i="33"/>
  <c r="S19" i="33" s="1"/>
  <c r="R9" i="33"/>
  <c r="S9" i="33" s="1"/>
  <c r="R35" i="33"/>
  <c r="S35" i="33" s="1"/>
  <c r="R25" i="33"/>
  <c r="S25" i="33" s="1"/>
  <c r="R13" i="33"/>
  <c r="S13" i="33" s="1"/>
  <c r="R37" i="33"/>
  <c r="S37" i="33" s="1"/>
  <c r="R17" i="33"/>
  <c r="S17" i="33" s="1"/>
  <c r="R33" i="33"/>
  <c r="S33" i="33" s="1"/>
  <c r="R11" i="33"/>
  <c r="S11" i="33" s="1"/>
  <c r="R27" i="33"/>
  <c r="S27" i="33" s="1"/>
  <c r="R21" i="33"/>
  <c r="S21" i="33" s="1"/>
  <c r="R43" i="33"/>
  <c r="S43" i="33" s="1"/>
  <c r="R10" i="15"/>
  <c r="S10" i="15" s="1"/>
  <c r="R18" i="15"/>
  <c r="S18" i="15" s="1"/>
  <c r="R26" i="15"/>
  <c r="S26" i="15" s="1"/>
  <c r="R34" i="15"/>
  <c r="S34" i="15" s="1"/>
  <c r="R42" i="15"/>
  <c r="S42" i="15" s="1"/>
  <c r="R6" i="15"/>
  <c r="S6" i="15" s="1"/>
  <c r="R14" i="15"/>
  <c r="S14" i="15" s="1"/>
  <c r="R22" i="15"/>
  <c r="S22" i="15" s="1"/>
  <c r="R30" i="15"/>
  <c r="S30" i="15" s="1"/>
  <c r="R38" i="15"/>
  <c r="S38" i="15" s="1"/>
  <c r="R5" i="15"/>
  <c r="R20" i="15"/>
  <c r="S20" i="15" s="1"/>
  <c r="R36" i="15"/>
  <c r="S36" i="15" s="1"/>
  <c r="R12" i="15"/>
  <c r="S12" i="15" s="1"/>
  <c r="R28" i="15"/>
  <c r="S28" i="15" s="1"/>
  <c r="R24" i="15"/>
  <c r="S24" i="15" s="1"/>
  <c r="R32" i="15"/>
  <c r="S32" i="15" s="1"/>
  <c r="R16" i="15"/>
  <c r="S16" i="15" s="1"/>
  <c r="R40" i="15"/>
  <c r="S40" i="15" s="1"/>
  <c r="R39" i="15"/>
  <c r="S39" i="15" s="1"/>
  <c r="R31" i="15"/>
  <c r="S31" i="15" s="1"/>
  <c r="R23" i="15"/>
  <c r="S23" i="15" s="1"/>
  <c r="R15" i="15"/>
  <c r="S15" i="15" s="1"/>
  <c r="R37" i="15"/>
  <c r="S37" i="15" s="1"/>
  <c r="R27" i="15"/>
  <c r="S27" i="15" s="1"/>
  <c r="R17" i="15"/>
  <c r="S17" i="15" s="1"/>
  <c r="R7" i="15"/>
  <c r="S7" i="15" s="1"/>
  <c r="R43" i="15"/>
  <c r="S43" i="15" s="1"/>
  <c r="R33" i="15"/>
  <c r="S33" i="15" s="1"/>
  <c r="R21" i="15"/>
  <c r="S21" i="15" s="1"/>
  <c r="R11" i="15"/>
  <c r="S11" i="15" s="1"/>
  <c r="R8" i="15"/>
  <c r="S8" i="15" s="1"/>
  <c r="R35" i="15"/>
  <c r="S35" i="15" s="1"/>
  <c r="R13" i="15"/>
  <c r="S13" i="15" s="1"/>
  <c r="R29" i="15"/>
  <c r="S29" i="15" s="1"/>
  <c r="R9" i="15"/>
  <c r="S9" i="15" s="1"/>
  <c r="R25" i="15"/>
  <c r="S25" i="15" s="1"/>
  <c r="R19" i="15"/>
  <c r="S19" i="15" s="1"/>
  <c r="R41" i="15"/>
  <c r="S41" i="15" s="1"/>
  <c r="R6" i="52"/>
  <c r="S6" i="52" s="1"/>
  <c r="R43" i="52"/>
  <c r="S43" i="52" s="1"/>
  <c r="R35" i="52"/>
  <c r="S35" i="52" s="1"/>
  <c r="R27" i="52"/>
  <c r="S27" i="52" s="1"/>
  <c r="R19" i="52"/>
  <c r="S19" i="52" s="1"/>
  <c r="R11" i="52"/>
  <c r="S11" i="52" s="1"/>
  <c r="R42" i="52"/>
  <c r="S42" i="52" s="1"/>
  <c r="R34" i="52"/>
  <c r="S34" i="52" s="1"/>
  <c r="R26" i="52"/>
  <c r="S26" i="52" s="1"/>
  <c r="R18" i="52"/>
  <c r="S18" i="52" s="1"/>
  <c r="R10" i="52"/>
  <c r="S10" i="52" s="1"/>
  <c r="R39" i="52"/>
  <c r="S39" i="52" s="1"/>
  <c r="R29" i="52"/>
  <c r="S29" i="52" s="1"/>
  <c r="R17" i="52"/>
  <c r="S17" i="52" s="1"/>
  <c r="R7" i="52"/>
  <c r="S7" i="52" s="1"/>
  <c r="R36" i="52"/>
  <c r="S36" i="52" s="1"/>
  <c r="R24" i="52"/>
  <c r="S24" i="52" s="1"/>
  <c r="R14" i="52"/>
  <c r="S14" i="52" s="1"/>
  <c r="R41" i="52"/>
  <c r="S41" i="52" s="1"/>
  <c r="R25" i="52"/>
  <c r="S25" i="52" s="1"/>
  <c r="R13" i="52"/>
  <c r="S13" i="52" s="1"/>
  <c r="R38" i="52"/>
  <c r="S38" i="52" s="1"/>
  <c r="R22" i="52"/>
  <c r="S22" i="52" s="1"/>
  <c r="R8" i="52"/>
  <c r="S8" i="52" s="1"/>
  <c r="R37" i="52"/>
  <c r="S37" i="52" s="1"/>
  <c r="R23" i="52"/>
  <c r="S23" i="52" s="1"/>
  <c r="R9" i="52"/>
  <c r="S9" i="52" s="1"/>
  <c r="R32" i="52"/>
  <c r="S32" i="52" s="1"/>
  <c r="R20" i="52"/>
  <c r="S20" i="52" s="1"/>
  <c r="R15" i="52"/>
  <c r="S15" i="52" s="1"/>
  <c r="R28" i="52"/>
  <c r="S28" i="52" s="1"/>
  <c r="R31" i="52"/>
  <c r="S31" i="52" s="1"/>
  <c r="R40" i="52"/>
  <c r="S40" i="52" s="1"/>
  <c r="R12" i="52"/>
  <c r="S12" i="52" s="1"/>
  <c r="R21" i="52"/>
  <c r="S21" i="52" s="1"/>
  <c r="R30" i="52"/>
  <c r="S30" i="52" s="1"/>
  <c r="R5" i="52"/>
  <c r="R33" i="52"/>
  <c r="S33" i="52" s="1"/>
  <c r="R16" i="52"/>
  <c r="S16" i="52" s="1"/>
  <c r="R34" i="36"/>
  <c r="S34" i="36" s="1"/>
  <c r="R24" i="36"/>
  <c r="S24" i="36" s="1"/>
  <c r="R14" i="36"/>
  <c r="S14" i="36" s="1"/>
  <c r="R41" i="36"/>
  <c r="S41" i="36" s="1"/>
  <c r="R31" i="36"/>
  <c r="S31" i="36" s="1"/>
  <c r="R21" i="36"/>
  <c r="S21" i="36" s="1"/>
  <c r="R9" i="36"/>
  <c r="S9" i="36" s="1"/>
  <c r="R38" i="36"/>
  <c r="S38" i="36" s="1"/>
  <c r="R22" i="36"/>
  <c r="S22" i="36" s="1"/>
  <c r="R8" i="36"/>
  <c r="S8" i="36" s="1"/>
  <c r="R33" i="36"/>
  <c r="S33" i="36" s="1"/>
  <c r="R17" i="36"/>
  <c r="S17" i="36" s="1"/>
  <c r="R32" i="36"/>
  <c r="S32" i="36" s="1"/>
  <c r="R16" i="36"/>
  <c r="S16" i="36" s="1"/>
  <c r="R37" i="36"/>
  <c r="S37" i="36" s="1"/>
  <c r="R15" i="36"/>
  <c r="S15" i="36" s="1"/>
  <c r="R42" i="36"/>
  <c r="S42" i="36" s="1"/>
  <c r="R26" i="36"/>
  <c r="S26" i="36" s="1"/>
  <c r="R6" i="36"/>
  <c r="S6" i="36" s="1"/>
  <c r="R25" i="36"/>
  <c r="S25" i="36" s="1"/>
  <c r="R7" i="36"/>
  <c r="S7" i="36" s="1"/>
  <c r="R10" i="36"/>
  <c r="S10" i="36" s="1"/>
  <c r="R13" i="36"/>
  <c r="S13" i="36" s="1"/>
  <c r="R30" i="36"/>
  <c r="S30" i="36" s="1"/>
  <c r="R29" i="36"/>
  <c r="S29" i="36" s="1"/>
  <c r="R40" i="36"/>
  <c r="S40" i="36" s="1"/>
  <c r="R39" i="36"/>
  <c r="S39" i="36" s="1"/>
  <c r="R23" i="36"/>
  <c r="S23" i="36" s="1"/>
  <c r="R18" i="36"/>
  <c r="S18" i="36" s="1"/>
  <c r="R36" i="36"/>
  <c r="S36" i="36" s="1"/>
  <c r="R20" i="36"/>
  <c r="S20" i="36" s="1"/>
  <c r="R43" i="36"/>
  <c r="S43" i="36" s="1"/>
  <c r="R27" i="36"/>
  <c r="S27" i="36" s="1"/>
  <c r="R11" i="36"/>
  <c r="S11" i="36" s="1"/>
  <c r="R28" i="36"/>
  <c r="S28" i="36" s="1"/>
  <c r="R12" i="36"/>
  <c r="S12" i="36" s="1"/>
  <c r="R35" i="36"/>
  <c r="S35" i="36" s="1"/>
  <c r="R19" i="36"/>
  <c r="S19" i="36" s="1"/>
  <c r="R5" i="36"/>
  <c r="Q44" i="48"/>
  <c r="R5" i="48" a="1"/>
  <c r="R10" i="28"/>
  <c r="S10" i="28" s="1"/>
  <c r="R18" i="28"/>
  <c r="S18" i="28" s="1"/>
  <c r="R26" i="28"/>
  <c r="S26" i="28" s="1"/>
  <c r="R34" i="28"/>
  <c r="S34" i="28" s="1"/>
  <c r="R42" i="28"/>
  <c r="S42" i="28" s="1"/>
  <c r="R8" i="28"/>
  <c r="S8" i="28" s="1"/>
  <c r="R20" i="28"/>
  <c r="S20" i="28" s="1"/>
  <c r="R30" i="28"/>
  <c r="S30" i="28" s="1"/>
  <c r="R40" i="28"/>
  <c r="S40" i="28" s="1"/>
  <c r="R5" i="28"/>
  <c r="R14" i="28"/>
  <c r="S14" i="28" s="1"/>
  <c r="R36" i="28"/>
  <c r="S36" i="28" s="1"/>
  <c r="R12" i="28"/>
  <c r="S12" i="28" s="1"/>
  <c r="R28" i="28"/>
  <c r="S28" i="28" s="1"/>
  <c r="R38" i="28"/>
  <c r="S38" i="28" s="1"/>
  <c r="R39" i="28"/>
  <c r="S39" i="28" s="1"/>
  <c r="R23" i="28"/>
  <c r="S23" i="28" s="1"/>
  <c r="R37" i="28"/>
  <c r="S37" i="28" s="1"/>
  <c r="R17" i="28"/>
  <c r="S17" i="28" s="1"/>
  <c r="R43" i="28"/>
  <c r="S43" i="28" s="1"/>
  <c r="R21" i="28"/>
  <c r="S21" i="28" s="1"/>
  <c r="R25" i="28"/>
  <c r="S25" i="28" s="1"/>
  <c r="R19" i="28"/>
  <c r="S19" i="28" s="1"/>
  <c r="R13" i="28"/>
  <c r="S13" i="28" s="1"/>
  <c r="R9" i="28"/>
  <c r="S9" i="28" s="1"/>
  <c r="R24" i="28"/>
  <c r="S24" i="28" s="1"/>
  <c r="R22" i="28"/>
  <c r="S22" i="28" s="1"/>
  <c r="R32" i="28"/>
  <c r="S32" i="28" s="1"/>
  <c r="R6" i="28"/>
  <c r="S6" i="28" s="1"/>
  <c r="R16" i="28"/>
  <c r="S16" i="28" s="1"/>
  <c r="R31" i="28"/>
  <c r="S31" i="28" s="1"/>
  <c r="R15" i="28"/>
  <c r="S15" i="28" s="1"/>
  <c r="R27" i="28"/>
  <c r="S27" i="28" s="1"/>
  <c r="R7" i="28"/>
  <c r="S7" i="28" s="1"/>
  <c r="R33" i="28"/>
  <c r="S33" i="28" s="1"/>
  <c r="R11" i="28"/>
  <c r="S11" i="28" s="1"/>
  <c r="R41" i="28"/>
  <c r="S41" i="28" s="1"/>
  <c r="R35" i="28"/>
  <c r="S35" i="28" s="1"/>
  <c r="R29" i="28"/>
  <c r="S29" i="28" s="1"/>
  <c r="W7" i="12"/>
  <c r="Y7" i="12"/>
  <c r="U7" i="12"/>
  <c r="Y9" i="12"/>
  <c r="W9" i="12"/>
  <c r="U9" i="12"/>
  <c r="W15" i="12"/>
  <c r="U15" i="12"/>
  <c r="Y15" i="12"/>
  <c r="Y21" i="12"/>
  <c r="W21" i="12"/>
  <c r="U21" i="12"/>
  <c r="U17" i="12"/>
  <c r="Y17" i="12"/>
  <c r="W17" i="12"/>
  <c r="U39" i="12"/>
  <c r="W39" i="12"/>
  <c r="Y39" i="12"/>
  <c r="Y23" i="12"/>
  <c r="U23" i="12"/>
  <c r="W23" i="12"/>
  <c r="Y11" i="12"/>
  <c r="W11" i="12"/>
  <c r="U11" i="12"/>
  <c r="U27" i="12"/>
  <c r="W27" i="12"/>
  <c r="Y27" i="12"/>
  <c r="U43" i="12"/>
  <c r="W43" i="12"/>
  <c r="Y43" i="12"/>
  <c r="W8" i="12"/>
  <c r="U8" i="12"/>
  <c r="Y8" i="12"/>
  <c r="W24" i="12"/>
  <c r="U24" i="12"/>
  <c r="Y24" i="12"/>
  <c r="U36" i="12"/>
  <c r="W36" i="12"/>
  <c r="Y36" i="12"/>
  <c r="R44" i="12"/>
  <c r="S5" i="12"/>
  <c r="W12" i="12"/>
  <c r="U12" i="12"/>
  <c r="Y12" i="12"/>
  <c r="Y30" i="12"/>
  <c r="W30" i="12"/>
  <c r="U30" i="12"/>
  <c r="Y14" i="12"/>
  <c r="W14" i="12"/>
  <c r="U14" i="12"/>
  <c r="W42" i="12"/>
  <c r="Y42" i="12"/>
  <c r="U42" i="12"/>
  <c r="Y26" i="12"/>
  <c r="U26" i="12"/>
  <c r="W26" i="12"/>
  <c r="Y10" i="12"/>
  <c r="W10" i="12"/>
  <c r="U10" i="12"/>
  <c r="R10" i="24"/>
  <c r="S10" i="24" s="1"/>
  <c r="R18" i="24"/>
  <c r="S18" i="24" s="1"/>
  <c r="R26" i="24"/>
  <c r="S26" i="24" s="1"/>
  <c r="R34" i="24"/>
  <c r="S34" i="24" s="1"/>
  <c r="R42" i="24"/>
  <c r="S42" i="24" s="1"/>
  <c r="R8" i="24"/>
  <c r="S8" i="24" s="1"/>
  <c r="R20" i="24"/>
  <c r="S20" i="24" s="1"/>
  <c r="R30" i="24"/>
  <c r="S30" i="24" s="1"/>
  <c r="R40" i="24"/>
  <c r="S40" i="24" s="1"/>
  <c r="R12" i="24"/>
  <c r="S12" i="24" s="1"/>
  <c r="R24" i="24"/>
  <c r="S24" i="24" s="1"/>
  <c r="R38" i="24"/>
  <c r="S38" i="24" s="1"/>
  <c r="R5" i="24"/>
  <c r="R16" i="24"/>
  <c r="S16" i="24" s="1"/>
  <c r="R32" i="24"/>
  <c r="S32" i="24" s="1"/>
  <c r="R14" i="24"/>
  <c r="S14" i="24" s="1"/>
  <c r="R28" i="24"/>
  <c r="S28" i="24" s="1"/>
  <c r="R6" i="24"/>
  <c r="S6" i="24" s="1"/>
  <c r="R36" i="24"/>
  <c r="S36" i="24" s="1"/>
  <c r="R22" i="24"/>
  <c r="S22" i="24" s="1"/>
  <c r="R41" i="24"/>
  <c r="S41" i="24" s="1"/>
  <c r="R33" i="24"/>
  <c r="S33" i="24" s="1"/>
  <c r="R25" i="24"/>
  <c r="S25" i="24" s="1"/>
  <c r="R17" i="24"/>
  <c r="S17" i="24" s="1"/>
  <c r="R9" i="24"/>
  <c r="S9" i="24" s="1"/>
  <c r="R37" i="24"/>
  <c r="S37" i="24" s="1"/>
  <c r="R27" i="24"/>
  <c r="S27" i="24" s="1"/>
  <c r="R15" i="24"/>
  <c r="S15" i="24" s="1"/>
  <c r="R7" i="24"/>
  <c r="S7" i="24" s="1"/>
  <c r="R43" i="24"/>
  <c r="S43" i="24" s="1"/>
  <c r="R31" i="24"/>
  <c r="S31" i="24" s="1"/>
  <c r="R21" i="24"/>
  <c r="S21" i="24" s="1"/>
  <c r="R11" i="24"/>
  <c r="S11" i="24" s="1"/>
  <c r="R23" i="24"/>
  <c r="S23" i="24" s="1"/>
  <c r="R39" i="24"/>
  <c r="S39" i="24" s="1"/>
  <c r="R19" i="24"/>
  <c r="S19" i="24" s="1"/>
  <c r="R35" i="24"/>
  <c r="S35" i="24" s="1"/>
  <c r="R13" i="24"/>
  <c r="S13" i="24" s="1"/>
  <c r="R29" i="24"/>
  <c r="S29" i="24" s="1"/>
  <c r="R43" i="34"/>
  <c r="S43" i="34" s="1"/>
  <c r="R33" i="34"/>
  <c r="S33" i="34" s="1"/>
  <c r="R23" i="34"/>
  <c r="S23" i="34" s="1"/>
  <c r="R11" i="34"/>
  <c r="S11" i="34" s="1"/>
  <c r="R25" i="34"/>
  <c r="S25" i="34" s="1"/>
  <c r="R41" i="34"/>
  <c r="S41" i="34" s="1"/>
  <c r="R19" i="34"/>
  <c r="S19" i="34" s="1"/>
  <c r="R35" i="34"/>
  <c r="S35" i="34" s="1"/>
  <c r="R15" i="34"/>
  <c r="S15" i="34" s="1"/>
  <c r="R31" i="34"/>
  <c r="S31" i="34" s="1"/>
  <c r="R9" i="34"/>
  <c r="S9" i="34" s="1"/>
  <c r="R5" i="34"/>
  <c r="S5" i="34" s="1"/>
  <c r="R20" i="34"/>
  <c r="S20" i="34" s="1"/>
  <c r="R36" i="34"/>
  <c r="S36" i="34" s="1"/>
  <c r="R18" i="34"/>
  <c r="S18" i="34" s="1"/>
  <c r="R40" i="34"/>
  <c r="S40" i="34" s="1"/>
  <c r="R26" i="34"/>
  <c r="S26" i="34" s="1"/>
  <c r="R22" i="34"/>
  <c r="S22" i="34" s="1"/>
  <c r="R10" i="34"/>
  <c r="S10" i="34" s="1"/>
  <c r="R24" i="34"/>
  <c r="S24" i="34" s="1"/>
  <c r="R34" i="34"/>
  <c r="S34" i="34" s="1"/>
  <c r="R37" i="34"/>
  <c r="S37" i="34" s="1"/>
  <c r="R21" i="34"/>
  <c r="S21" i="34" s="1"/>
  <c r="R39" i="34"/>
  <c r="S39" i="34" s="1"/>
  <c r="R17" i="34"/>
  <c r="S17" i="34" s="1"/>
  <c r="R12" i="34"/>
  <c r="S12" i="34" s="1"/>
  <c r="R28" i="34"/>
  <c r="S28" i="34" s="1"/>
  <c r="R8" i="34"/>
  <c r="S8" i="34" s="1"/>
  <c r="R30" i="34"/>
  <c r="S30" i="34" s="1"/>
  <c r="R14" i="34"/>
  <c r="S14" i="34" s="1"/>
  <c r="R42" i="34"/>
  <c r="S42" i="34" s="1"/>
  <c r="R38" i="34"/>
  <c r="S38" i="34" s="1"/>
  <c r="R32" i="34"/>
  <c r="S32" i="34" s="1"/>
  <c r="R6" i="34"/>
  <c r="S6" i="34" s="1"/>
  <c r="R16" i="34"/>
  <c r="S16" i="34" s="1"/>
  <c r="R29" i="34"/>
  <c r="S29" i="34" s="1"/>
  <c r="R13" i="34"/>
  <c r="S13" i="34" s="1"/>
  <c r="R27" i="34"/>
  <c r="S27" i="34" s="1"/>
  <c r="R7" i="34"/>
  <c r="R18" i="31"/>
  <c r="S18" i="31" s="1"/>
  <c r="R30" i="31"/>
  <c r="S30" i="31" s="1"/>
  <c r="R14" i="31"/>
  <c r="S14" i="31" s="1"/>
  <c r="R36" i="31"/>
  <c r="S36" i="31" s="1"/>
  <c r="R6" i="31"/>
  <c r="S6" i="31" s="1"/>
  <c r="R26" i="31"/>
  <c r="S26" i="31" s="1"/>
  <c r="R42" i="31"/>
  <c r="S42" i="31" s="1"/>
  <c r="R38" i="31"/>
  <c r="S38" i="31" s="1"/>
  <c r="R20" i="31"/>
  <c r="S20" i="31" s="1"/>
  <c r="R10" i="31"/>
  <c r="S10" i="31" s="1"/>
  <c r="R28" i="31"/>
  <c r="S28" i="31" s="1"/>
  <c r="R37" i="31"/>
  <c r="S37" i="31" s="1"/>
  <c r="R29" i="31"/>
  <c r="S29" i="31" s="1"/>
  <c r="R21" i="31"/>
  <c r="S21" i="31" s="1"/>
  <c r="R13" i="31"/>
  <c r="S13" i="31" s="1"/>
  <c r="R7" i="31"/>
  <c r="S7" i="31" s="1"/>
  <c r="R39" i="31"/>
  <c r="S39" i="31" s="1"/>
  <c r="R27" i="31"/>
  <c r="S27" i="31" s="1"/>
  <c r="R17" i="31"/>
  <c r="S17" i="31" s="1"/>
  <c r="R43" i="31"/>
  <c r="S43" i="31" s="1"/>
  <c r="R33" i="31"/>
  <c r="S33" i="31" s="1"/>
  <c r="R23" i="31"/>
  <c r="S23" i="31" s="1"/>
  <c r="R11" i="31"/>
  <c r="S11" i="31" s="1"/>
  <c r="R35" i="31"/>
  <c r="S35" i="31" s="1"/>
  <c r="R15" i="31"/>
  <c r="S15" i="31" s="1"/>
  <c r="R31" i="31"/>
  <c r="S31" i="31" s="1"/>
  <c r="R9" i="31"/>
  <c r="S9" i="31" s="1"/>
  <c r="R25" i="31"/>
  <c r="S25" i="31" s="1"/>
  <c r="R41" i="31"/>
  <c r="S41" i="31" s="1"/>
  <c r="R19" i="31"/>
  <c r="S19" i="31" s="1"/>
  <c r="R8" i="31"/>
  <c r="S8" i="31" s="1"/>
  <c r="R16" i="31"/>
  <c r="S16" i="31" s="1"/>
  <c r="R24" i="31"/>
  <c r="S24" i="31" s="1"/>
  <c r="R32" i="31"/>
  <c r="S32" i="31" s="1"/>
  <c r="R40" i="31"/>
  <c r="S40" i="31" s="1"/>
  <c r="R12" i="31"/>
  <c r="S12" i="31" s="1"/>
  <c r="R22" i="31"/>
  <c r="S22" i="31" s="1"/>
  <c r="R34" i="31"/>
  <c r="S34" i="31" s="1"/>
  <c r="R5" i="31"/>
  <c r="W34" i="31" l="1"/>
  <c r="Y34" i="31"/>
  <c r="U34" i="31"/>
  <c r="W12" i="31"/>
  <c r="U12" i="31"/>
  <c r="Y12" i="31"/>
  <c r="Y32" i="31"/>
  <c r="U32" i="31"/>
  <c r="W32" i="31"/>
  <c r="Y16" i="31"/>
  <c r="U16" i="31"/>
  <c r="W16" i="31"/>
  <c r="U19" i="31"/>
  <c r="W19" i="31"/>
  <c r="Y19" i="31"/>
  <c r="Y25" i="31"/>
  <c r="U25" i="31"/>
  <c r="W25" i="31"/>
  <c r="U31" i="31"/>
  <c r="Y31" i="31"/>
  <c r="W31" i="31"/>
  <c r="W35" i="31"/>
  <c r="U35" i="31"/>
  <c r="Y35" i="31"/>
  <c r="Y23" i="31"/>
  <c r="U23" i="31"/>
  <c r="W23" i="31"/>
  <c r="W43" i="31"/>
  <c r="U43" i="31"/>
  <c r="Y43" i="31"/>
  <c r="W27" i="31"/>
  <c r="Y27" i="31"/>
  <c r="U27" i="31"/>
  <c r="U7" i="31"/>
  <c r="W7" i="31"/>
  <c r="Y7" i="31"/>
  <c r="U21" i="31"/>
  <c r="Y21" i="31"/>
  <c r="W21" i="31"/>
  <c r="Y37" i="31"/>
  <c r="U37" i="31"/>
  <c r="W37" i="31"/>
  <c r="W10" i="31"/>
  <c r="U10" i="31"/>
  <c r="Y10" i="31"/>
  <c r="Y38" i="31"/>
  <c r="U38" i="31"/>
  <c r="W38" i="31"/>
  <c r="Y26" i="31"/>
  <c r="U26" i="31"/>
  <c r="W26" i="31"/>
  <c r="W36" i="31"/>
  <c r="Y36" i="31"/>
  <c r="U36" i="31"/>
  <c r="W30" i="31"/>
  <c r="U30" i="31"/>
  <c r="Y30" i="31"/>
  <c r="R44" i="34"/>
  <c r="S7" i="34"/>
  <c r="W13" i="34"/>
  <c r="Y13" i="34"/>
  <c r="U13" i="34"/>
  <c r="Y16" i="34"/>
  <c r="W16" i="34"/>
  <c r="U16" i="34"/>
  <c r="Y32" i="34"/>
  <c r="U32" i="34"/>
  <c r="W32" i="34"/>
  <c r="Y42" i="34"/>
  <c r="W42" i="34"/>
  <c r="U42" i="34"/>
  <c r="W30" i="34"/>
  <c r="U30" i="34"/>
  <c r="Y30" i="34"/>
  <c r="Y28" i="34"/>
  <c r="W28" i="34"/>
  <c r="U28" i="34"/>
  <c r="U17" i="34"/>
  <c r="Y17" i="34"/>
  <c r="W17" i="34"/>
  <c r="W21" i="34"/>
  <c r="Y21" i="34"/>
  <c r="U21" i="34"/>
  <c r="Y34" i="34"/>
  <c r="W34" i="34"/>
  <c r="U34" i="34"/>
  <c r="W10" i="34"/>
  <c r="U10" i="34"/>
  <c r="Y10" i="34"/>
  <c r="Y26" i="34"/>
  <c r="W26" i="34"/>
  <c r="U26" i="34"/>
  <c r="Y18" i="34"/>
  <c r="U18" i="34"/>
  <c r="W18" i="34"/>
  <c r="W20" i="34"/>
  <c r="Y20" i="34"/>
  <c r="U20" i="34"/>
  <c r="W9" i="34"/>
  <c r="Y9" i="34"/>
  <c r="U9" i="34"/>
  <c r="W15" i="34"/>
  <c r="Y15" i="34"/>
  <c r="U15" i="34"/>
  <c r="U19" i="34"/>
  <c r="Y19" i="34"/>
  <c r="W19" i="34"/>
  <c r="U25" i="34"/>
  <c r="Y25" i="34"/>
  <c r="W25" i="34"/>
  <c r="Y23" i="34"/>
  <c r="W23" i="34"/>
  <c r="U23" i="34"/>
  <c r="U43" i="34"/>
  <c r="W43" i="34"/>
  <c r="Y43" i="34"/>
  <c r="Y13" i="24"/>
  <c r="W13" i="24"/>
  <c r="U13" i="24"/>
  <c r="W19" i="24"/>
  <c r="Y19" i="24"/>
  <c r="U19" i="24"/>
  <c r="U23" i="24"/>
  <c r="Y23" i="24"/>
  <c r="W23" i="24"/>
  <c r="W21" i="24"/>
  <c r="U21" i="24"/>
  <c r="Y21" i="24"/>
  <c r="W43" i="24"/>
  <c r="Y43" i="24"/>
  <c r="U43" i="24"/>
  <c r="Y15" i="24"/>
  <c r="U15" i="24"/>
  <c r="W15" i="24"/>
  <c r="W37" i="24"/>
  <c r="U37" i="24"/>
  <c r="Y37" i="24"/>
  <c r="W17" i="24"/>
  <c r="U17" i="24"/>
  <c r="Y17" i="24"/>
  <c r="Y33" i="24"/>
  <c r="W33" i="24"/>
  <c r="U33" i="24"/>
  <c r="Y22" i="24"/>
  <c r="W22" i="24"/>
  <c r="U22" i="24"/>
  <c r="U6" i="24"/>
  <c r="Y6" i="24"/>
  <c r="W6" i="24"/>
  <c r="Y14" i="24"/>
  <c r="W14" i="24"/>
  <c r="U14" i="24"/>
  <c r="Y16" i="24"/>
  <c r="U16" i="24"/>
  <c r="W16" i="24"/>
  <c r="W38" i="24"/>
  <c r="U38" i="24"/>
  <c r="Y38" i="24"/>
  <c r="Y12" i="24"/>
  <c r="U12" i="24"/>
  <c r="W12" i="24"/>
  <c r="Y30" i="24"/>
  <c r="U30" i="24"/>
  <c r="W30" i="24"/>
  <c r="Y8" i="24"/>
  <c r="U8" i="24"/>
  <c r="W8" i="24"/>
  <c r="Y34" i="24"/>
  <c r="U34" i="24"/>
  <c r="W34" i="24"/>
  <c r="W18" i="24"/>
  <c r="Y18" i="24"/>
  <c r="U18" i="24"/>
  <c r="U5" i="12"/>
  <c r="U44" i="12" s="1"/>
  <c r="E8" i="7" s="1"/>
  <c r="S44" i="12"/>
  <c r="D8" i="7" s="1"/>
  <c r="W5" i="12"/>
  <c r="W44" i="12" s="1"/>
  <c r="F8" i="7" s="1"/>
  <c r="Y5" i="12"/>
  <c r="Y44" i="12" s="1"/>
  <c r="G8" i="7" s="1"/>
  <c r="Y35" i="28"/>
  <c r="U35" i="28"/>
  <c r="W35" i="28"/>
  <c r="W11" i="28"/>
  <c r="Y11" i="28"/>
  <c r="U11" i="28"/>
  <c r="W7" i="28"/>
  <c r="U7" i="28"/>
  <c r="Y7" i="28"/>
  <c r="U15" i="28"/>
  <c r="W15" i="28"/>
  <c r="Y15" i="28"/>
  <c r="Y16" i="28"/>
  <c r="U16" i="28"/>
  <c r="W16" i="28"/>
  <c r="Y32" i="28"/>
  <c r="W32" i="28"/>
  <c r="U32" i="28"/>
  <c r="Y24" i="28"/>
  <c r="U24" i="28"/>
  <c r="W24" i="28"/>
  <c r="Y13" i="28"/>
  <c r="U13" i="28"/>
  <c r="W13" i="28"/>
  <c r="U25" i="28"/>
  <c r="Y25" i="28"/>
  <c r="W25" i="28"/>
  <c r="Y43" i="28"/>
  <c r="W43" i="28"/>
  <c r="U43" i="28"/>
  <c r="U37" i="28"/>
  <c r="W37" i="28"/>
  <c r="Y37" i="28"/>
  <c r="Y39" i="28"/>
  <c r="U39" i="28"/>
  <c r="W39" i="28"/>
  <c r="W28" i="28"/>
  <c r="Y28" i="28"/>
  <c r="U28" i="28"/>
  <c r="W36" i="28"/>
  <c r="U36" i="28"/>
  <c r="Y36" i="28"/>
  <c r="R44" i="28"/>
  <c r="S5" i="28"/>
  <c r="W30" i="28"/>
  <c r="Y30" i="28"/>
  <c r="U30" i="28"/>
  <c r="W8" i="28"/>
  <c r="U8" i="28"/>
  <c r="Y8" i="28"/>
  <c r="W34" i="28"/>
  <c r="Y34" i="28"/>
  <c r="U34" i="28"/>
  <c r="Y18" i="28"/>
  <c r="W18" i="28"/>
  <c r="U18" i="28"/>
  <c r="R5" i="48"/>
  <c r="R32" i="48"/>
  <c r="S32" i="48" s="1"/>
  <c r="R16" i="48"/>
  <c r="S16" i="48" s="1"/>
  <c r="R39" i="48"/>
  <c r="S39" i="48" s="1"/>
  <c r="R23" i="48"/>
  <c r="S23" i="48" s="1"/>
  <c r="R26" i="48"/>
  <c r="S26" i="48" s="1"/>
  <c r="R43" i="48"/>
  <c r="S43" i="48" s="1"/>
  <c r="R21" i="48"/>
  <c r="S21" i="48" s="1"/>
  <c r="R38" i="48"/>
  <c r="S38" i="48" s="1"/>
  <c r="R10" i="48"/>
  <c r="S10" i="48" s="1"/>
  <c r="R19" i="48"/>
  <c r="S19" i="48" s="1"/>
  <c r="R34" i="48"/>
  <c r="S34" i="48" s="1"/>
  <c r="R37" i="48"/>
  <c r="S37" i="48" s="1"/>
  <c r="R30" i="48"/>
  <c r="S30" i="48" s="1"/>
  <c r="R29" i="48"/>
  <c r="S29" i="48" s="1"/>
  <c r="R20" i="48"/>
  <c r="S20" i="48" s="1"/>
  <c r="R42" i="48"/>
  <c r="S42" i="48" s="1"/>
  <c r="R7" i="48"/>
  <c r="S7" i="48" s="1"/>
  <c r="R27" i="48"/>
  <c r="S27" i="48" s="1"/>
  <c r="R6" i="48"/>
  <c r="S6" i="48" s="1"/>
  <c r="R40" i="48"/>
  <c r="S40" i="48" s="1"/>
  <c r="R24" i="48"/>
  <c r="S24" i="48" s="1"/>
  <c r="R8" i="48"/>
  <c r="S8" i="48" s="1"/>
  <c r="R31" i="48"/>
  <c r="S31" i="48" s="1"/>
  <c r="R36" i="48"/>
  <c r="S36" i="48" s="1"/>
  <c r="R14" i="48"/>
  <c r="S14" i="48" s="1"/>
  <c r="R33" i="48"/>
  <c r="S33" i="48" s="1"/>
  <c r="R13" i="48"/>
  <c r="S13" i="48" s="1"/>
  <c r="R22" i="48"/>
  <c r="S22" i="48" s="1"/>
  <c r="R35" i="48"/>
  <c r="S35" i="48" s="1"/>
  <c r="R9" i="48"/>
  <c r="S9" i="48" s="1"/>
  <c r="R18" i="48"/>
  <c r="S18" i="48" s="1"/>
  <c r="R17" i="48"/>
  <c r="S17" i="48" s="1"/>
  <c r="R12" i="48"/>
  <c r="S12" i="48" s="1"/>
  <c r="R15" i="48"/>
  <c r="S15" i="48" s="1"/>
  <c r="R25" i="48"/>
  <c r="S25" i="48" s="1"/>
  <c r="R41" i="48"/>
  <c r="S41" i="48" s="1"/>
  <c r="R28" i="48"/>
  <c r="S28" i="48" s="1"/>
  <c r="R11" i="48"/>
  <c r="S11" i="48" s="1"/>
  <c r="R44" i="36"/>
  <c r="S5" i="36"/>
  <c r="Y35" i="36"/>
  <c r="W35" i="36"/>
  <c r="U35" i="36"/>
  <c r="W28" i="36"/>
  <c r="U28" i="36"/>
  <c r="Y28" i="36"/>
  <c r="W27" i="36"/>
  <c r="Y27" i="36"/>
  <c r="U27" i="36"/>
  <c r="Y20" i="36"/>
  <c r="U20" i="36"/>
  <c r="W20" i="36"/>
  <c r="W18" i="36"/>
  <c r="Y18" i="36"/>
  <c r="U18" i="36"/>
  <c r="Y39" i="36"/>
  <c r="U39" i="36"/>
  <c r="W39" i="36"/>
  <c r="W29" i="36"/>
  <c r="U29" i="36"/>
  <c r="Y29" i="36"/>
  <c r="U13" i="36"/>
  <c r="W13" i="36"/>
  <c r="Y13" i="36"/>
  <c r="W7" i="36"/>
  <c r="Y7" i="36"/>
  <c r="U7" i="36"/>
  <c r="Y6" i="36"/>
  <c r="W6" i="36"/>
  <c r="U6" i="36"/>
  <c r="W42" i="36"/>
  <c r="U42" i="36"/>
  <c r="Y42" i="36"/>
  <c r="W37" i="36"/>
  <c r="U37" i="36"/>
  <c r="Y37" i="36"/>
  <c r="U32" i="36"/>
  <c r="W32" i="36"/>
  <c r="Y32" i="36"/>
  <c r="W33" i="36"/>
  <c r="U33" i="36"/>
  <c r="Y33" i="36"/>
  <c r="Y22" i="36"/>
  <c r="U22" i="36"/>
  <c r="W22" i="36"/>
  <c r="W9" i="36"/>
  <c r="Y9" i="36"/>
  <c r="U9" i="36"/>
  <c r="W31" i="36"/>
  <c r="Y31" i="36"/>
  <c r="U31" i="36"/>
  <c r="U14" i="36"/>
  <c r="Y14" i="36"/>
  <c r="W14" i="36"/>
  <c r="W34" i="36"/>
  <c r="U34" i="36"/>
  <c r="Y34" i="36"/>
  <c r="W33" i="52"/>
  <c r="Y33" i="52"/>
  <c r="U33" i="52"/>
  <c r="W30" i="52"/>
  <c r="Y30" i="52"/>
  <c r="U30" i="52"/>
  <c r="W12" i="52"/>
  <c r="U12" i="52"/>
  <c r="Y12" i="52"/>
  <c r="Y31" i="52"/>
  <c r="W31" i="52"/>
  <c r="U31" i="52"/>
  <c r="Y15" i="52"/>
  <c r="U15" i="52"/>
  <c r="W15" i="52"/>
  <c r="Y32" i="52"/>
  <c r="U32" i="52"/>
  <c r="W32" i="52"/>
  <c r="W23" i="52"/>
  <c r="Y23" i="52"/>
  <c r="U23" i="52"/>
  <c r="W8" i="52"/>
  <c r="Y8" i="52"/>
  <c r="U8" i="52"/>
  <c r="W38" i="52"/>
  <c r="Y38" i="52"/>
  <c r="U38" i="52"/>
  <c r="Y25" i="52"/>
  <c r="U25" i="52"/>
  <c r="W25" i="52"/>
  <c r="Y14" i="52"/>
  <c r="U14" i="52"/>
  <c r="W14" i="52"/>
  <c r="Y36" i="52"/>
  <c r="W36" i="52"/>
  <c r="U36" i="52"/>
  <c r="Y17" i="52"/>
  <c r="U17" i="52"/>
  <c r="W17" i="52"/>
  <c r="W39" i="52"/>
  <c r="U39" i="52"/>
  <c r="Y39" i="52"/>
  <c r="Y18" i="52"/>
  <c r="W18" i="52"/>
  <c r="U18" i="52"/>
  <c r="Y34" i="52"/>
  <c r="W34" i="52"/>
  <c r="U34" i="52"/>
  <c r="U11" i="52"/>
  <c r="Y11" i="52"/>
  <c r="W11" i="52"/>
  <c r="W27" i="52"/>
  <c r="U27" i="52"/>
  <c r="Y27" i="52"/>
  <c r="W43" i="52"/>
  <c r="U43" i="52"/>
  <c r="Y43" i="52"/>
  <c r="W41" i="15"/>
  <c r="Y41" i="15"/>
  <c r="U41" i="15"/>
  <c r="Y25" i="15"/>
  <c r="U25" i="15"/>
  <c r="W25" i="15"/>
  <c r="U29" i="15"/>
  <c r="W29" i="15"/>
  <c r="Y29" i="15"/>
  <c r="U35" i="15"/>
  <c r="Y35" i="15"/>
  <c r="W35" i="15"/>
  <c r="Y11" i="15"/>
  <c r="W11" i="15"/>
  <c r="U11" i="15"/>
  <c r="U33" i="15"/>
  <c r="W33" i="15"/>
  <c r="Y33" i="15"/>
  <c r="Y7" i="15"/>
  <c r="U7" i="15"/>
  <c r="W7" i="15"/>
  <c r="U27" i="15"/>
  <c r="Y27" i="15"/>
  <c r="W27" i="15"/>
  <c r="Y15" i="15"/>
  <c r="U15" i="15"/>
  <c r="W15" i="15"/>
  <c r="W31" i="15"/>
  <c r="Y31" i="15"/>
  <c r="U31" i="15"/>
  <c r="Y40" i="15"/>
  <c r="W40" i="15"/>
  <c r="U40" i="15"/>
  <c r="U32" i="15"/>
  <c r="Y32" i="15"/>
  <c r="W32" i="15"/>
  <c r="W28" i="15"/>
  <c r="U28" i="15"/>
  <c r="Y28" i="15"/>
  <c r="W36" i="15"/>
  <c r="U36" i="15"/>
  <c r="Y36" i="15"/>
  <c r="R44" i="15"/>
  <c r="S5" i="15"/>
  <c r="W30" i="15"/>
  <c r="Y30" i="15"/>
  <c r="U30" i="15"/>
  <c r="Y14" i="15"/>
  <c r="W14" i="15"/>
  <c r="U14" i="15"/>
  <c r="W42" i="15"/>
  <c r="Y42" i="15"/>
  <c r="U42" i="15"/>
  <c r="Y26" i="15"/>
  <c r="W26" i="15"/>
  <c r="U26" i="15"/>
  <c r="W10" i="15"/>
  <c r="Y10" i="15"/>
  <c r="U10" i="15"/>
  <c r="W21" i="33"/>
  <c r="Y21" i="33"/>
  <c r="U21" i="33"/>
  <c r="Y11" i="33"/>
  <c r="W11" i="33"/>
  <c r="U11" i="33"/>
  <c r="U17" i="33"/>
  <c r="W17" i="33"/>
  <c r="Y17" i="33"/>
  <c r="U13" i="33"/>
  <c r="Y13" i="33"/>
  <c r="W13" i="33"/>
  <c r="Y35" i="33"/>
  <c r="W35" i="33"/>
  <c r="U35" i="33"/>
  <c r="Y19" i="33"/>
  <c r="W19" i="33"/>
  <c r="U19" i="33"/>
  <c r="U41" i="33"/>
  <c r="W41" i="33"/>
  <c r="Y41" i="33"/>
  <c r="U15" i="33"/>
  <c r="W15" i="33"/>
  <c r="Y15" i="33"/>
  <c r="Y31" i="33"/>
  <c r="U31" i="33"/>
  <c r="W31" i="33"/>
  <c r="W6" i="33"/>
  <c r="U6" i="33"/>
  <c r="Y6" i="33"/>
  <c r="W36" i="33"/>
  <c r="Y36" i="33"/>
  <c r="U36" i="33"/>
  <c r="Y38" i="33"/>
  <c r="U38" i="33"/>
  <c r="W38" i="33"/>
  <c r="R44" i="33"/>
  <c r="S5" i="33"/>
  <c r="W12" i="33"/>
  <c r="U12" i="33"/>
  <c r="Y12" i="33"/>
  <c r="W14" i="33"/>
  <c r="U14" i="33"/>
  <c r="Y14" i="33"/>
  <c r="W30" i="33"/>
  <c r="Y30" i="33"/>
  <c r="U30" i="33"/>
  <c r="Y10" i="33"/>
  <c r="W10" i="33"/>
  <c r="U10" i="33"/>
  <c r="Y32" i="33"/>
  <c r="U32" i="33"/>
  <c r="W32" i="33"/>
  <c r="Y16" i="33"/>
  <c r="U16" i="33"/>
  <c r="W16" i="33"/>
  <c r="R6" i="14"/>
  <c r="S6" i="14" s="1"/>
  <c r="R14" i="14"/>
  <c r="S14" i="14" s="1"/>
  <c r="R22" i="14"/>
  <c r="S22" i="14" s="1"/>
  <c r="R30" i="14"/>
  <c r="S30" i="14" s="1"/>
  <c r="R38" i="14"/>
  <c r="S38" i="14" s="1"/>
  <c r="R10" i="14"/>
  <c r="S10" i="14" s="1"/>
  <c r="R18" i="14"/>
  <c r="S18" i="14" s="1"/>
  <c r="R26" i="14"/>
  <c r="S26" i="14" s="1"/>
  <c r="R34" i="14"/>
  <c r="S34" i="14" s="1"/>
  <c r="R42" i="14"/>
  <c r="S42" i="14" s="1"/>
  <c r="R16" i="14"/>
  <c r="S16" i="14" s="1"/>
  <c r="R32" i="14"/>
  <c r="S32" i="14" s="1"/>
  <c r="R8" i="14"/>
  <c r="S8" i="14" s="1"/>
  <c r="R24" i="14"/>
  <c r="S24" i="14" s="1"/>
  <c r="R40" i="14"/>
  <c r="S40" i="14" s="1"/>
  <c r="R5" i="14"/>
  <c r="R36" i="14"/>
  <c r="S36" i="14" s="1"/>
  <c r="R12" i="14"/>
  <c r="S12" i="14" s="1"/>
  <c r="R28" i="14"/>
  <c r="S28" i="14" s="1"/>
  <c r="R20" i="14"/>
  <c r="S20" i="14" s="1"/>
  <c r="R43" i="14"/>
  <c r="S43" i="14" s="1"/>
  <c r="R35" i="14"/>
  <c r="S35" i="14" s="1"/>
  <c r="R27" i="14"/>
  <c r="S27" i="14" s="1"/>
  <c r="R19" i="14"/>
  <c r="S19" i="14" s="1"/>
  <c r="R11" i="14"/>
  <c r="S11" i="14" s="1"/>
  <c r="R39" i="14"/>
  <c r="S39" i="14" s="1"/>
  <c r="R29" i="14"/>
  <c r="S29" i="14" s="1"/>
  <c r="R17" i="14"/>
  <c r="S17" i="14" s="1"/>
  <c r="R33" i="14"/>
  <c r="S33" i="14" s="1"/>
  <c r="R23" i="14"/>
  <c r="S23" i="14" s="1"/>
  <c r="R13" i="14"/>
  <c r="S13" i="14" s="1"/>
  <c r="R25" i="14"/>
  <c r="S25" i="14" s="1"/>
  <c r="R7" i="14"/>
  <c r="S7" i="14" s="1"/>
  <c r="R41" i="14"/>
  <c r="S41" i="14" s="1"/>
  <c r="R21" i="14"/>
  <c r="S21" i="14" s="1"/>
  <c r="R37" i="14"/>
  <c r="S37" i="14" s="1"/>
  <c r="R15" i="14"/>
  <c r="S15" i="14" s="1"/>
  <c r="R31" i="14"/>
  <c r="S31" i="14" s="1"/>
  <c r="R9" i="14"/>
  <c r="S9" i="14" s="1"/>
  <c r="R6" i="18"/>
  <c r="S6" i="18" s="1"/>
  <c r="R14" i="18"/>
  <c r="S14" i="18" s="1"/>
  <c r="R22" i="18"/>
  <c r="S22" i="18" s="1"/>
  <c r="R30" i="18"/>
  <c r="S30" i="18" s="1"/>
  <c r="R38" i="18"/>
  <c r="S38" i="18" s="1"/>
  <c r="R10" i="18"/>
  <c r="S10" i="18" s="1"/>
  <c r="R18" i="18"/>
  <c r="S18" i="18" s="1"/>
  <c r="R26" i="18"/>
  <c r="S26" i="18" s="1"/>
  <c r="R34" i="18"/>
  <c r="S34" i="18" s="1"/>
  <c r="R42" i="18"/>
  <c r="S42" i="18" s="1"/>
  <c r="R16" i="18"/>
  <c r="S16" i="18" s="1"/>
  <c r="R32" i="18"/>
  <c r="S32" i="18" s="1"/>
  <c r="R8" i="18"/>
  <c r="S8" i="18" s="1"/>
  <c r="R24" i="18"/>
  <c r="S24" i="18" s="1"/>
  <c r="R40" i="18"/>
  <c r="S40" i="18" s="1"/>
  <c r="R20" i="18"/>
  <c r="S20" i="18" s="1"/>
  <c r="R28" i="18"/>
  <c r="S28" i="18" s="1"/>
  <c r="R12" i="18"/>
  <c r="S12" i="18" s="1"/>
  <c r="R36" i="18"/>
  <c r="S36" i="18" s="1"/>
  <c r="R43" i="18"/>
  <c r="S43" i="18" s="1"/>
  <c r="R35" i="18"/>
  <c r="S35" i="18" s="1"/>
  <c r="R27" i="18"/>
  <c r="S27" i="18" s="1"/>
  <c r="R19" i="18"/>
  <c r="S19" i="18" s="1"/>
  <c r="R11" i="18"/>
  <c r="S11" i="18" s="1"/>
  <c r="R37" i="18"/>
  <c r="S37" i="18" s="1"/>
  <c r="R25" i="18"/>
  <c r="S25" i="18" s="1"/>
  <c r="R15" i="18"/>
  <c r="S15" i="18" s="1"/>
  <c r="R7" i="18"/>
  <c r="S7" i="18" s="1"/>
  <c r="R5" i="18"/>
  <c r="R31" i="18"/>
  <c r="S31" i="18" s="1"/>
  <c r="R9" i="18"/>
  <c r="S9" i="18" s="1"/>
  <c r="R39" i="18"/>
  <c r="S39" i="18" s="1"/>
  <c r="R33" i="18"/>
  <c r="S33" i="18" s="1"/>
  <c r="R29" i="18"/>
  <c r="S29" i="18" s="1"/>
  <c r="R41" i="18"/>
  <c r="S41" i="18" s="1"/>
  <c r="R21" i="18"/>
  <c r="S21" i="18" s="1"/>
  <c r="R23" i="18"/>
  <c r="S23" i="18" s="1"/>
  <c r="R17" i="18"/>
  <c r="S17" i="18" s="1"/>
  <c r="R13" i="18"/>
  <c r="S13" i="18" s="1"/>
  <c r="Y22" i="39"/>
  <c r="W22" i="39"/>
  <c r="U22" i="39"/>
  <c r="W41" i="39"/>
  <c r="Y41" i="39"/>
  <c r="U41" i="39"/>
  <c r="W31" i="39"/>
  <c r="U31" i="39"/>
  <c r="Y31" i="39"/>
  <c r="W11" i="39"/>
  <c r="U11" i="39"/>
  <c r="Y11" i="39"/>
  <c r="W26" i="39"/>
  <c r="U26" i="39"/>
  <c r="Y26" i="39"/>
  <c r="W25" i="39"/>
  <c r="U25" i="39"/>
  <c r="Y25" i="39"/>
  <c r="Y16" i="39"/>
  <c r="U16" i="39"/>
  <c r="W16" i="39"/>
  <c r="Y15" i="39"/>
  <c r="U15" i="39"/>
  <c r="W15" i="39"/>
  <c r="U6" i="39"/>
  <c r="W6" i="39"/>
  <c r="Y6" i="39"/>
  <c r="Y32" i="39"/>
  <c r="W32" i="39"/>
  <c r="U32" i="39"/>
  <c r="W23" i="39"/>
  <c r="U23" i="39"/>
  <c r="Y23" i="39"/>
  <c r="W14" i="39"/>
  <c r="U14" i="39"/>
  <c r="Y14" i="39"/>
  <c r="Y34" i="39"/>
  <c r="U34" i="39"/>
  <c r="W34" i="39"/>
  <c r="Y17" i="39"/>
  <c r="U17" i="39"/>
  <c r="W17" i="39"/>
  <c r="Y39" i="39"/>
  <c r="U39" i="39"/>
  <c r="W39" i="39"/>
  <c r="W20" i="39"/>
  <c r="U20" i="39"/>
  <c r="Y20" i="39"/>
  <c r="Y36" i="39"/>
  <c r="W36" i="39"/>
  <c r="U36" i="39"/>
  <c r="Y13" i="39"/>
  <c r="W13" i="39"/>
  <c r="U13" i="39"/>
  <c r="Y29" i="39"/>
  <c r="W29" i="39"/>
  <c r="U29" i="39"/>
  <c r="Y18" i="37"/>
  <c r="U18" i="37"/>
  <c r="W18" i="37"/>
  <c r="R44" i="37"/>
  <c r="S5" i="37"/>
  <c r="Y38" i="37"/>
  <c r="W38" i="37"/>
  <c r="U38" i="37"/>
  <c r="Y30" i="37"/>
  <c r="U30" i="37"/>
  <c r="W30" i="37"/>
  <c r="Y8" i="37"/>
  <c r="U8" i="37"/>
  <c r="W8" i="37"/>
  <c r="Y6" i="37"/>
  <c r="W6" i="37"/>
  <c r="U6" i="37"/>
  <c r="W15" i="37"/>
  <c r="Y15" i="37"/>
  <c r="U15" i="37"/>
  <c r="Y16" i="37"/>
  <c r="W16" i="37"/>
  <c r="U16" i="37"/>
  <c r="W9" i="37"/>
  <c r="U9" i="37"/>
  <c r="Y9" i="37"/>
  <c r="Y37" i="37"/>
  <c r="U37" i="37"/>
  <c r="W37" i="37"/>
  <c r="W26" i="37"/>
  <c r="Y26" i="37"/>
  <c r="U26" i="37"/>
  <c r="W7" i="37"/>
  <c r="Y7" i="37"/>
  <c r="U7" i="37"/>
  <c r="W29" i="37"/>
  <c r="U29" i="37"/>
  <c r="Y29" i="37"/>
  <c r="W10" i="37"/>
  <c r="U10" i="37"/>
  <c r="Y10" i="37"/>
  <c r="Y32" i="37"/>
  <c r="W32" i="37"/>
  <c r="U32" i="37"/>
  <c r="Y11" i="37"/>
  <c r="W11" i="37"/>
  <c r="U11" i="37"/>
  <c r="W27" i="37"/>
  <c r="U27" i="37"/>
  <c r="Y27" i="37"/>
  <c r="Y43" i="37"/>
  <c r="W43" i="37"/>
  <c r="U43" i="37"/>
  <c r="W20" i="37"/>
  <c r="Y20" i="37"/>
  <c r="U20" i="37"/>
  <c r="Y36" i="37"/>
  <c r="W36" i="37"/>
  <c r="U36" i="37"/>
  <c r="Y15" i="30"/>
  <c r="U15" i="30"/>
  <c r="W15" i="30"/>
  <c r="W27" i="30"/>
  <c r="Y27" i="30"/>
  <c r="U27" i="30"/>
  <c r="U31" i="30"/>
  <c r="W31" i="30"/>
  <c r="Y31" i="30"/>
  <c r="U43" i="30"/>
  <c r="W43" i="30"/>
  <c r="Y43" i="30"/>
  <c r="W35" i="30"/>
  <c r="Y35" i="30"/>
  <c r="U35" i="30"/>
  <c r="U19" i="30"/>
  <c r="Y19" i="30"/>
  <c r="W19" i="30"/>
  <c r="Y39" i="30"/>
  <c r="U39" i="30"/>
  <c r="W39" i="30"/>
  <c r="W17" i="30"/>
  <c r="Y17" i="30"/>
  <c r="U17" i="30"/>
  <c r="Y33" i="30"/>
  <c r="W33" i="30"/>
  <c r="U33" i="30"/>
  <c r="W18" i="30"/>
  <c r="U18" i="30"/>
  <c r="Y18" i="30"/>
  <c r="W40" i="30"/>
  <c r="Y40" i="30"/>
  <c r="U40" i="30"/>
  <c r="Y24" i="30"/>
  <c r="U24" i="30"/>
  <c r="W24" i="30"/>
  <c r="W30" i="30"/>
  <c r="Y30" i="30"/>
  <c r="U30" i="30"/>
  <c r="W34" i="30"/>
  <c r="Y34" i="30"/>
  <c r="U34" i="30"/>
  <c r="Y8" i="30"/>
  <c r="U8" i="30"/>
  <c r="W8" i="30"/>
  <c r="W26" i="30"/>
  <c r="Y26" i="30"/>
  <c r="U26" i="30"/>
  <c r="Y6" i="30"/>
  <c r="W6" i="30"/>
  <c r="U6" i="30"/>
  <c r="Y28" i="30"/>
  <c r="U28" i="30"/>
  <c r="W28" i="30"/>
  <c r="W12" i="30"/>
  <c r="U12" i="30"/>
  <c r="Y12" i="30"/>
  <c r="R44" i="20"/>
  <c r="S5" i="20"/>
  <c r="Y32" i="20"/>
  <c r="U32" i="20"/>
  <c r="W32" i="20"/>
  <c r="Y40" i="20"/>
  <c r="U40" i="20"/>
  <c r="W40" i="20"/>
  <c r="Y8" i="20"/>
  <c r="W8" i="20"/>
  <c r="U8" i="20"/>
  <c r="W34" i="20"/>
  <c r="Y34" i="20"/>
  <c r="U34" i="20"/>
  <c r="Y18" i="20"/>
  <c r="W18" i="20"/>
  <c r="U18" i="20"/>
  <c r="W38" i="20"/>
  <c r="U38" i="20"/>
  <c r="Y38" i="20"/>
  <c r="U22" i="20"/>
  <c r="Y22" i="20"/>
  <c r="W22" i="20"/>
  <c r="Y6" i="20"/>
  <c r="U6" i="20"/>
  <c r="W6" i="20"/>
  <c r="Y9" i="20"/>
  <c r="W9" i="20"/>
  <c r="U9" i="20"/>
  <c r="W35" i="20"/>
  <c r="Y35" i="20"/>
  <c r="U35" i="20"/>
  <c r="Y41" i="20"/>
  <c r="U41" i="20"/>
  <c r="W41" i="20"/>
  <c r="Y11" i="20"/>
  <c r="U11" i="20"/>
  <c r="W11" i="20"/>
  <c r="U33" i="20"/>
  <c r="Y33" i="20"/>
  <c r="W33" i="20"/>
  <c r="W17" i="20"/>
  <c r="U17" i="20"/>
  <c r="Y17" i="20"/>
  <c r="Y39" i="20"/>
  <c r="U39" i="20"/>
  <c r="W39" i="20"/>
  <c r="U13" i="20"/>
  <c r="Y13" i="20"/>
  <c r="W13" i="20"/>
  <c r="U29" i="20"/>
  <c r="W29" i="20"/>
  <c r="Y29" i="20"/>
  <c r="Y12" i="20"/>
  <c r="U12" i="20"/>
  <c r="W12" i="20"/>
  <c r="W36" i="20"/>
  <c r="Y36" i="20"/>
  <c r="U36" i="20"/>
  <c r="Y14" i="35"/>
  <c r="U14" i="35"/>
  <c r="W14" i="35"/>
  <c r="Y36" i="35"/>
  <c r="U36" i="35"/>
  <c r="W36" i="35"/>
  <c r="U30" i="35"/>
  <c r="W30" i="35"/>
  <c r="Y30" i="35"/>
  <c r="W42" i="35"/>
  <c r="U42" i="35"/>
  <c r="Y42" i="35"/>
  <c r="W12" i="35"/>
  <c r="U12" i="35"/>
  <c r="Y12" i="35"/>
  <c r="Y28" i="35"/>
  <c r="U28" i="35"/>
  <c r="W28" i="35"/>
  <c r="Y6" i="35"/>
  <c r="W6" i="35"/>
  <c r="U6" i="35"/>
  <c r="Y32" i="35"/>
  <c r="W32" i="35"/>
  <c r="U32" i="35"/>
  <c r="Y16" i="35"/>
  <c r="W16" i="35"/>
  <c r="U16" i="35"/>
  <c r="U31" i="35"/>
  <c r="Y31" i="35"/>
  <c r="W31" i="35"/>
  <c r="Y15" i="35"/>
  <c r="U15" i="35"/>
  <c r="W15" i="35"/>
  <c r="W19" i="35"/>
  <c r="Y19" i="35"/>
  <c r="U19" i="35"/>
  <c r="Y22" i="35"/>
  <c r="U22" i="35"/>
  <c r="W22" i="35"/>
  <c r="U27" i="35"/>
  <c r="W27" i="35"/>
  <c r="Y27" i="35"/>
  <c r="W7" i="35"/>
  <c r="Y7" i="35"/>
  <c r="U7" i="35"/>
  <c r="Y21" i="35"/>
  <c r="W21" i="35"/>
  <c r="U21" i="35"/>
  <c r="W37" i="35"/>
  <c r="Y37" i="35"/>
  <c r="U37" i="35"/>
  <c r="Y17" i="35"/>
  <c r="W17" i="35"/>
  <c r="U17" i="35"/>
  <c r="Y33" i="35"/>
  <c r="U33" i="35"/>
  <c r="W33" i="35"/>
  <c r="U33" i="32"/>
  <c r="W33" i="32"/>
  <c r="Y33" i="32"/>
  <c r="U17" i="32"/>
  <c r="W17" i="32"/>
  <c r="Y17" i="32"/>
  <c r="Y21" i="32"/>
  <c r="U21" i="32"/>
  <c r="W21" i="32"/>
  <c r="W7" i="32"/>
  <c r="Y7" i="32"/>
  <c r="U7" i="32"/>
  <c r="Y13" i="32"/>
  <c r="U13" i="32"/>
  <c r="W13" i="32"/>
  <c r="W35" i="32"/>
  <c r="Y35" i="32"/>
  <c r="U35" i="32"/>
  <c r="W19" i="32"/>
  <c r="Y19" i="32"/>
  <c r="U19" i="32"/>
  <c r="Y41" i="32"/>
  <c r="W41" i="32"/>
  <c r="U41" i="32"/>
  <c r="U23" i="32"/>
  <c r="Y23" i="32"/>
  <c r="W23" i="32"/>
  <c r="W39" i="32"/>
  <c r="Y39" i="32"/>
  <c r="U39" i="32"/>
  <c r="W18" i="32"/>
  <c r="U18" i="32"/>
  <c r="Y18" i="32"/>
  <c r="W8" i="32"/>
  <c r="U8" i="32"/>
  <c r="Y8" i="32"/>
  <c r="Y14" i="32"/>
  <c r="U14" i="32"/>
  <c r="W14" i="32"/>
  <c r="Y24" i="32"/>
  <c r="W24" i="32"/>
  <c r="U24" i="32"/>
  <c r="W30" i="32"/>
  <c r="U30" i="32"/>
  <c r="Y30" i="32"/>
  <c r="W42" i="32"/>
  <c r="U42" i="32"/>
  <c r="Y42" i="32"/>
  <c r="Y22" i="32"/>
  <c r="W22" i="32"/>
  <c r="U22" i="32"/>
  <c r="W36" i="32"/>
  <c r="U36" i="32"/>
  <c r="Y36" i="32"/>
  <c r="Y20" i="32"/>
  <c r="U20" i="32"/>
  <c r="W20" i="32"/>
  <c r="R44" i="32"/>
  <c r="S5" i="32"/>
  <c r="Y12" i="17"/>
  <c r="U12" i="17"/>
  <c r="W12" i="17"/>
  <c r="W14" i="17"/>
  <c r="Y14" i="17"/>
  <c r="U14" i="17"/>
  <c r="Y26" i="17"/>
  <c r="W26" i="17"/>
  <c r="U26" i="17"/>
  <c r="Y28" i="17"/>
  <c r="W28" i="17"/>
  <c r="U28" i="17"/>
  <c r="U22" i="17"/>
  <c r="Y22" i="17"/>
  <c r="W22" i="17"/>
  <c r="Y34" i="17"/>
  <c r="U34" i="17"/>
  <c r="W34" i="17"/>
  <c r="Y23" i="17"/>
  <c r="U23" i="17"/>
  <c r="W23" i="17"/>
  <c r="W13" i="17"/>
  <c r="Y13" i="17"/>
  <c r="U13" i="17"/>
  <c r="Y17" i="17"/>
  <c r="W17" i="17"/>
  <c r="U17" i="17"/>
  <c r="U7" i="17"/>
  <c r="W7" i="17"/>
  <c r="Y7" i="17"/>
  <c r="Y25" i="17"/>
  <c r="U25" i="17"/>
  <c r="W25" i="17"/>
  <c r="Y9" i="17"/>
  <c r="W9" i="17"/>
  <c r="U9" i="17"/>
  <c r="Y31" i="17"/>
  <c r="W31" i="17"/>
  <c r="U31" i="17"/>
  <c r="U11" i="17"/>
  <c r="Y11" i="17"/>
  <c r="W11" i="17"/>
  <c r="U27" i="17"/>
  <c r="W27" i="17"/>
  <c r="Y27" i="17"/>
  <c r="W43" i="17"/>
  <c r="Y43" i="17"/>
  <c r="U43" i="17"/>
  <c r="U24" i="17"/>
  <c r="W24" i="17"/>
  <c r="Y24" i="17"/>
  <c r="Y8" i="17"/>
  <c r="W8" i="17"/>
  <c r="U8" i="17"/>
  <c r="Y36" i="17"/>
  <c r="U36" i="17"/>
  <c r="W36" i="17"/>
  <c r="W35" i="51"/>
  <c r="U35" i="51"/>
  <c r="Y35" i="51"/>
  <c r="U38" i="51"/>
  <c r="W38" i="51"/>
  <c r="Y38" i="51"/>
  <c r="Y6" i="51"/>
  <c r="U6" i="51"/>
  <c r="W6" i="51"/>
  <c r="W19" i="51"/>
  <c r="Y19" i="51"/>
  <c r="U19" i="51"/>
  <c r="U15" i="51"/>
  <c r="Y15" i="51"/>
  <c r="W15" i="51"/>
  <c r="R44" i="51"/>
  <c r="S5" i="51"/>
  <c r="Y23" i="51"/>
  <c r="W23" i="51"/>
  <c r="U23" i="51"/>
  <c r="W12" i="51"/>
  <c r="U12" i="51"/>
  <c r="Y12" i="51"/>
  <c r="W40" i="51"/>
  <c r="U40" i="51"/>
  <c r="Y40" i="51"/>
  <c r="W27" i="51"/>
  <c r="U27" i="51"/>
  <c r="Y27" i="51"/>
  <c r="Y16" i="51"/>
  <c r="W16" i="51"/>
  <c r="U16" i="51"/>
  <c r="U11" i="51"/>
  <c r="W11" i="51"/>
  <c r="Y11" i="51"/>
  <c r="Y31" i="51"/>
  <c r="U31" i="51"/>
  <c r="W31" i="51"/>
  <c r="W14" i="51"/>
  <c r="U14" i="51"/>
  <c r="Y14" i="51"/>
  <c r="W36" i="51"/>
  <c r="Y36" i="51"/>
  <c r="U36" i="51"/>
  <c r="Y17" i="51"/>
  <c r="W17" i="51"/>
  <c r="U17" i="51"/>
  <c r="Y33" i="51"/>
  <c r="U33" i="51"/>
  <c r="W33" i="51"/>
  <c r="Y10" i="51"/>
  <c r="W10" i="51"/>
  <c r="U10" i="51"/>
  <c r="W26" i="51"/>
  <c r="Y26" i="51"/>
  <c r="U26" i="51"/>
  <c r="W42" i="51"/>
  <c r="U42" i="51"/>
  <c r="Y42" i="51"/>
  <c r="U11" i="22"/>
  <c r="Y11" i="22"/>
  <c r="W11" i="22"/>
  <c r="Y21" i="22"/>
  <c r="U21" i="22"/>
  <c r="W21" i="22"/>
  <c r="W29" i="22"/>
  <c r="U29" i="22"/>
  <c r="Y29" i="22"/>
  <c r="U35" i="22"/>
  <c r="Y35" i="22"/>
  <c r="W35" i="22"/>
  <c r="Y39" i="22"/>
  <c r="W39" i="22"/>
  <c r="U39" i="22"/>
  <c r="W40" i="22"/>
  <c r="U40" i="22"/>
  <c r="Y40" i="22"/>
  <c r="W33" i="22"/>
  <c r="Y33" i="22"/>
  <c r="U33" i="22"/>
  <c r="Y43" i="22"/>
  <c r="U43" i="22"/>
  <c r="W43" i="22"/>
  <c r="Y41" i="22"/>
  <c r="W41" i="22"/>
  <c r="U41" i="22"/>
  <c r="U15" i="22"/>
  <c r="Y15" i="22"/>
  <c r="W15" i="22"/>
  <c r="Y20" i="22"/>
  <c r="W20" i="22"/>
  <c r="U20" i="22"/>
  <c r="Y24" i="22"/>
  <c r="U24" i="22"/>
  <c r="W24" i="22"/>
  <c r="Y36" i="22"/>
  <c r="U36" i="22"/>
  <c r="W36" i="22"/>
  <c r="Y38" i="22"/>
  <c r="U38" i="22"/>
  <c r="W38" i="22"/>
  <c r="Y16" i="22"/>
  <c r="W16" i="22"/>
  <c r="U16" i="22"/>
  <c r="W32" i="22"/>
  <c r="Y32" i="22"/>
  <c r="U32" i="22"/>
  <c r="Y12" i="22"/>
  <c r="U12" i="22"/>
  <c r="W12" i="22"/>
  <c r="Y34" i="22"/>
  <c r="W34" i="22"/>
  <c r="U34" i="22"/>
  <c r="Y18" i="22"/>
  <c r="W18" i="22"/>
  <c r="U18" i="22"/>
  <c r="W33" i="42"/>
  <c r="Y33" i="42"/>
  <c r="U33" i="42"/>
  <c r="W24" i="42"/>
  <c r="Y24" i="42"/>
  <c r="U24" i="42"/>
  <c r="U17" i="42"/>
  <c r="Y17" i="42"/>
  <c r="W17" i="42"/>
  <c r="W8" i="42"/>
  <c r="U8" i="42"/>
  <c r="Y8" i="42"/>
  <c r="Y32" i="42"/>
  <c r="U32" i="42"/>
  <c r="W32" i="42"/>
  <c r="Y12" i="42"/>
  <c r="W12" i="42"/>
  <c r="U12" i="42"/>
  <c r="Y29" i="42"/>
  <c r="W29" i="42"/>
  <c r="U29" i="42"/>
  <c r="W10" i="42"/>
  <c r="U10" i="42"/>
  <c r="Y10" i="42"/>
  <c r="Y34" i="42"/>
  <c r="W34" i="42"/>
  <c r="U34" i="42"/>
  <c r="U21" i="42"/>
  <c r="W21" i="42"/>
  <c r="Y21" i="42"/>
  <c r="W6" i="42"/>
  <c r="U6" i="42"/>
  <c r="Y6" i="42"/>
  <c r="W36" i="42"/>
  <c r="U36" i="42"/>
  <c r="Y36" i="42"/>
  <c r="Y25" i="42"/>
  <c r="U25" i="42"/>
  <c r="W25" i="42"/>
  <c r="Y14" i="42"/>
  <c r="W14" i="42"/>
  <c r="U14" i="42"/>
  <c r="W43" i="42"/>
  <c r="Y43" i="42"/>
  <c r="U43" i="42"/>
  <c r="Y35" i="42"/>
  <c r="W35" i="42"/>
  <c r="U35" i="42"/>
  <c r="U27" i="42"/>
  <c r="W27" i="42"/>
  <c r="Y27" i="42"/>
  <c r="U19" i="42"/>
  <c r="Y19" i="42"/>
  <c r="W19" i="42"/>
  <c r="Y11" i="42"/>
  <c r="U11" i="42"/>
  <c r="W11" i="42"/>
  <c r="R44" i="29"/>
  <c r="S5" i="29"/>
  <c r="W32" i="29"/>
  <c r="U32" i="29"/>
  <c r="Y32" i="29"/>
  <c r="Y42" i="29"/>
  <c r="U42" i="29"/>
  <c r="W42" i="29"/>
  <c r="Y34" i="29"/>
  <c r="W34" i="29"/>
  <c r="U34" i="29"/>
  <c r="W12" i="29"/>
  <c r="U12" i="29"/>
  <c r="Y12" i="29"/>
  <c r="U28" i="29"/>
  <c r="W28" i="29"/>
  <c r="Y28" i="29"/>
  <c r="Y8" i="29"/>
  <c r="U8" i="29"/>
  <c r="W8" i="29"/>
  <c r="W30" i="29"/>
  <c r="U30" i="29"/>
  <c r="Y30" i="29"/>
  <c r="Y14" i="29"/>
  <c r="U14" i="29"/>
  <c r="W14" i="29"/>
  <c r="W21" i="29"/>
  <c r="U21" i="29"/>
  <c r="Y21" i="29"/>
  <c r="W7" i="29"/>
  <c r="Y7" i="29"/>
  <c r="U7" i="29"/>
  <c r="U11" i="29"/>
  <c r="Y11" i="29"/>
  <c r="W11" i="29"/>
  <c r="Y15" i="29"/>
  <c r="W15" i="29"/>
  <c r="U15" i="29"/>
  <c r="W13" i="29"/>
  <c r="Y13" i="29"/>
  <c r="U13" i="29"/>
  <c r="W35" i="29"/>
  <c r="U35" i="29"/>
  <c r="Y35" i="29"/>
  <c r="U29" i="29"/>
  <c r="W29" i="29"/>
  <c r="Y29" i="29"/>
  <c r="W9" i="29"/>
  <c r="U9" i="29"/>
  <c r="Y9" i="29"/>
  <c r="Y25" i="29"/>
  <c r="W25" i="29"/>
  <c r="U25" i="29"/>
  <c r="U41" i="29"/>
  <c r="W41" i="29"/>
  <c r="Y41" i="29"/>
  <c r="Y36" i="29"/>
  <c r="U36" i="29"/>
  <c r="W36" i="29"/>
  <c r="W12" i="50"/>
  <c r="U12" i="50"/>
  <c r="Y12" i="50"/>
  <c r="W9" i="50"/>
  <c r="Y9" i="50"/>
  <c r="U9" i="50"/>
  <c r="W14" i="50"/>
  <c r="U14" i="50"/>
  <c r="Y14" i="50"/>
  <c r="Y41" i="50"/>
  <c r="U41" i="50"/>
  <c r="W41" i="50"/>
  <c r="W22" i="50"/>
  <c r="Y22" i="50"/>
  <c r="U22" i="50"/>
  <c r="W25" i="50"/>
  <c r="Y25" i="50"/>
  <c r="U25" i="50"/>
  <c r="R44" i="50"/>
  <c r="S5" i="50"/>
  <c r="W31" i="50"/>
  <c r="Y31" i="50"/>
  <c r="U31" i="50"/>
  <c r="W32" i="50"/>
  <c r="Y32" i="50"/>
  <c r="U32" i="50"/>
  <c r="Y21" i="50"/>
  <c r="U21" i="50"/>
  <c r="W21" i="50"/>
  <c r="W8" i="50"/>
  <c r="U8" i="50"/>
  <c r="Y8" i="50"/>
  <c r="Y30" i="50"/>
  <c r="W30" i="50"/>
  <c r="U30" i="50"/>
  <c r="W13" i="50"/>
  <c r="Y13" i="50"/>
  <c r="U13" i="50"/>
  <c r="W33" i="50"/>
  <c r="U33" i="50"/>
  <c r="Y33" i="50"/>
  <c r="W10" i="50"/>
  <c r="Y10" i="50"/>
  <c r="U10" i="50"/>
  <c r="W26" i="50"/>
  <c r="Y26" i="50"/>
  <c r="U26" i="50"/>
  <c r="W42" i="50"/>
  <c r="U42" i="50"/>
  <c r="Y42" i="50"/>
  <c r="Y19" i="50"/>
  <c r="W19" i="50"/>
  <c r="U19" i="50"/>
  <c r="Y35" i="50"/>
  <c r="W35" i="50"/>
  <c r="U35" i="50"/>
  <c r="U11" i="8"/>
  <c r="Y11" i="8"/>
  <c r="W11" i="8"/>
  <c r="Y27" i="8"/>
  <c r="U27" i="8"/>
  <c r="W27" i="8"/>
  <c r="U43" i="8"/>
  <c r="W43" i="8"/>
  <c r="Y43" i="8"/>
  <c r="U23" i="8"/>
  <c r="Y23" i="8"/>
  <c r="W23" i="8"/>
  <c r="U39" i="8"/>
  <c r="Y39" i="8"/>
  <c r="W39" i="8"/>
  <c r="W40" i="8"/>
  <c r="U40" i="8"/>
  <c r="Y40" i="8"/>
  <c r="Y34" i="8"/>
  <c r="U34" i="8"/>
  <c r="W34" i="8"/>
  <c r="U29" i="8"/>
  <c r="W29" i="8"/>
  <c r="Y29" i="8"/>
  <c r="W24" i="8"/>
  <c r="U24" i="8"/>
  <c r="Y24" i="8"/>
  <c r="W18" i="8"/>
  <c r="Y18" i="8"/>
  <c r="U18" i="8"/>
  <c r="Y13" i="8"/>
  <c r="U13" i="8"/>
  <c r="W13" i="8"/>
  <c r="Y8" i="8"/>
  <c r="W8" i="8"/>
  <c r="U8" i="8"/>
  <c r="Y41" i="8"/>
  <c r="W41" i="8"/>
  <c r="U41" i="8"/>
  <c r="Y36" i="8"/>
  <c r="U36" i="8"/>
  <c r="W36" i="8"/>
  <c r="W30" i="8"/>
  <c r="U30" i="8"/>
  <c r="Y30" i="8"/>
  <c r="Y25" i="8"/>
  <c r="W25" i="8"/>
  <c r="U25" i="8"/>
  <c r="Y20" i="8"/>
  <c r="W20" i="8"/>
  <c r="U20" i="8"/>
  <c r="W14" i="8"/>
  <c r="U14" i="8"/>
  <c r="Y14" i="8"/>
  <c r="Y9" i="8"/>
  <c r="W9" i="8"/>
  <c r="U9" i="8"/>
  <c r="W7" i="8"/>
  <c r="U7" i="8"/>
  <c r="Y7" i="8"/>
  <c r="R6" i="27"/>
  <c r="S6" i="27" s="1"/>
  <c r="R14" i="27"/>
  <c r="S14" i="27" s="1"/>
  <c r="R22" i="27"/>
  <c r="S22" i="27" s="1"/>
  <c r="R30" i="27"/>
  <c r="S30" i="27" s="1"/>
  <c r="R38" i="27"/>
  <c r="S38" i="27" s="1"/>
  <c r="R10" i="27"/>
  <c r="S10" i="27" s="1"/>
  <c r="R20" i="27"/>
  <c r="S20" i="27" s="1"/>
  <c r="R32" i="27"/>
  <c r="S32" i="27" s="1"/>
  <c r="R42" i="27"/>
  <c r="S42" i="27" s="1"/>
  <c r="R5" i="27"/>
  <c r="R16" i="27"/>
  <c r="S16" i="27" s="1"/>
  <c r="R26" i="27"/>
  <c r="S26" i="27" s="1"/>
  <c r="R36" i="27"/>
  <c r="S36" i="27" s="1"/>
  <c r="R24" i="27"/>
  <c r="S24" i="27" s="1"/>
  <c r="R12" i="27"/>
  <c r="S12" i="27" s="1"/>
  <c r="R34" i="27"/>
  <c r="S34" i="27" s="1"/>
  <c r="R28" i="27"/>
  <c r="S28" i="27" s="1"/>
  <c r="R8" i="27"/>
  <c r="S8" i="27" s="1"/>
  <c r="R40" i="27"/>
  <c r="S40" i="27" s="1"/>
  <c r="R18" i="27"/>
  <c r="S18" i="27" s="1"/>
  <c r="R37" i="27"/>
  <c r="S37" i="27" s="1"/>
  <c r="R29" i="27"/>
  <c r="S29" i="27" s="1"/>
  <c r="R21" i="27"/>
  <c r="S21" i="27" s="1"/>
  <c r="R13" i="27"/>
  <c r="S13" i="27" s="1"/>
  <c r="R7" i="27"/>
  <c r="S7" i="27" s="1"/>
  <c r="R35" i="27"/>
  <c r="S35" i="27" s="1"/>
  <c r="R25" i="27"/>
  <c r="S25" i="27" s="1"/>
  <c r="R15" i="27"/>
  <c r="S15" i="27" s="1"/>
  <c r="R41" i="27"/>
  <c r="S41" i="27" s="1"/>
  <c r="R31" i="27"/>
  <c r="S31" i="27" s="1"/>
  <c r="R19" i="27"/>
  <c r="S19" i="27" s="1"/>
  <c r="R9" i="27"/>
  <c r="S9" i="27" s="1"/>
  <c r="R33" i="27"/>
  <c r="S33" i="27" s="1"/>
  <c r="R11" i="27"/>
  <c r="S11" i="27" s="1"/>
  <c r="R27" i="27"/>
  <c r="S27" i="27" s="1"/>
  <c r="R43" i="27"/>
  <c r="S43" i="27" s="1"/>
  <c r="R23" i="27"/>
  <c r="S23" i="27" s="1"/>
  <c r="R17" i="27"/>
  <c r="S17" i="27" s="1"/>
  <c r="R39" i="27"/>
  <c r="S39" i="27" s="1"/>
  <c r="Y7" i="26"/>
  <c r="W7" i="26"/>
  <c r="U7" i="26"/>
  <c r="W31" i="26"/>
  <c r="Y31" i="26"/>
  <c r="U31" i="26"/>
  <c r="Y37" i="26"/>
  <c r="U37" i="26"/>
  <c r="W37" i="26"/>
  <c r="W41" i="26"/>
  <c r="Y41" i="26"/>
  <c r="U41" i="26"/>
  <c r="W29" i="26"/>
  <c r="Y29" i="26"/>
  <c r="U29" i="26"/>
  <c r="W13" i="26"/>
  <c r="U13" i="26"/>
  <c r="Y13" i="26"/>
  <c r="U33" i="26"/>
  <c r="Y33" i="26"/>
  <c r="W33" i="26"/>
  <c r="U19" i="26"/>
  <c r="Y19" i="26"/>
  <c r="W19" i="26"/>
  <c r="Y35" i="26"/>
  <c r="U35" i="26"/>
  <c r="W35" i="26"/>
  <c r="W20" i="26"/>
  <c r="U20" i="26"/>
  <c r="Y20" i="26"/>
  <c r="W8" i="26"/>
  <c r="U8" i="26"/>
  <c r="Y8" i="26"/>
  <c r="W36" i="26"/>
  <c r="U36" i="26"/>
  <c r="Y36" i="26"/>
  <c r="Y24" i="26"/>
  <c r="U24" i="26"/>
  <c r="W24" i="26"/>
  <c r="Y38" i="26"/>
  <c r="U38" i="26"/>
  <c r="W38" i="26"/>
  <c r="W16" i="26"/>
  <c r="Y16" i="26"/>
  <c r="U16" i="26"/>
  <c r="W32" i="26"/>
  <c r="Y32" i="26"/>
  <c r="U32" i="26"/>
  <c r="Y12" i="26"/>
  <c r="U12" i="26"/>
  <c r="W12" i="26"/>
  <c r="W34" i="26"/>
  <c r="U34" i="26"/>
  <c r="Y34" i="26"/>
  <c r="Y18" i="26"/>
  <c r="U18" i="26"/>
  <c r="W18" i="26"/>
  <c r="R44" i="25"/>
  <c r="S5" i="25"/>
  <c r="Y20" i="25"/>
  <c r="U20" i="25"/>
  <c r="W20" i="25"/>
  <c r="U42" i="25"/>
  <c r="Y42" i="25"/>
  <c r="W42" i="25"/>
  <c r="Y32" i="25"/>
  <c r="U32" i="25"/>
  <c r="W32" i="25"/>
  <c r="W36" i="25"/>
  <c r="U36" i="25"/>
  <c r="Y36" i="25"/>
  <c r="W10" i="25"/>
  <c r="U10" i="25"/>
  <c r="Y10" i="25"/>
  <c r="W28" i="25"/>
  <c r="U28" i="25"/>
  <c r="Y28" i="25"/>
  <c r="Y8" i="25"/>
  <c r="W8" i="25"/>
  <c r="U8" i="25"/>
  <c r="W30" i="25"/>
  <c r="U30" i="25"/>
  <c r="Y30" i="25"/>
  <c r="W14" i="25"/>
  <c r="Y14" i="25"/>
  <c r="U14" i="25"/>
  <c r="Y21" i="25"/>
  <c r="U21" i="25"/>
  <c r="W21" i="25"/>
  <c r="Y7" i="25"/>
  <c r="U7" i="25"/>
  <c r="W7" i="25"/>
  <c r="W9" i="25"/>
  <c r="U9" i="25"/>
  <c r="Y9" i="25"/>
  <c r="Y15" i="25"/>
  <c r="W15" i="25"/>
  <c r="U15" i="25"/>
  <c r="W13" i="25"/>
  <c r="U13" i="25"/>
  <c r="Y13" i="25"/>
  <c r="U33" i="25"/>
  <c r="Y33" i="25"/>
  <c r="W33" i="25"/>
  <c r="Y29" i="25"/>
  <c r="U29" i="25"/>
  <c r="W29" i="25"/>
  <c r="Y11" i="25"/>
  <c r="W11" i="25"/>
  <c r="U11" i="25"/>
  <c r="U27" i="25"/>
  <c r="W27" i="25"/>
  <c r="Y27" i="25"/>
  <c r="U43" i="25"/>
  <c r="W43" i="25"/>
  <c r="Y43" i="25"/>
  <c r="W38" i="19"/>
  <c r="U38" i="19"/>
  <c r="Y38" i="19"/>
  <c r="W22" i="19"/>
  <c r="U22" i="19"/>
  <c r="Y22" i="19"/>
  <c r="W6" i="19"/>
  <c r="U6" i="19"/>
  <c r="Y6" i="19"/>
  <c r="W34" i="19"/>
  <c r="U34" i="19"/>
  <c r="Y34" i="19"/>
  <c r="W18" i="19"/>
  <c r="U18" i="19"/>
  <c r="Y18" i="19"/>
  <c r="Y19" i="19"/>
  <c r="W19" i="19"/>
  <c r="U19" i="19"/>
  <c r="Y25" i="19"/>
  <c r="U25" i="19"/>
  <c r="W25" i="19"/>
  <c r="W31" i="19"/>
  <c r="U31" i="19"/>
  <c r="Y31" i="19"/>
  <c r="Y35" i="19"/>
  <c r="W35" i="19"/>
  <c r="U35" i="19"/>
  <c r="U23" i="19"/>
  <c r="Y23" i="19"/>
  <c r="W23" i="19"/>
  <c r="Y43" i="19"/>
  <c r="U43" i="19"/>
  <c r="W43" i="19"/>
  <c r="U27" i="19"/>
  <c r="Y27" i="19"/>
  <c r="W27" i="19"/>
  <c r="W7" i="19"/>
  <c r="Y7" i="19"/>
  <c r="U7" i="19"/>
  <c r="Y21" i="19"/>
  <c r="W21" i="19"/>
  <c r="U21" i="19"/>
  <c r="W37" i="19"/>
  <c r="U37" i="19"/>
  <c r="Y37" i="19"/>
  <c r="W32" i="19"/>
  <c r="U32" i="19"/>
  <c r="Y32" i="19"/>
  <c r="Y40" i="19"/>
  <c r="W40" i="19"/>
  <c r="U40" i="19"/>
  <c r="U28" i="19"/>
  <c r="W28" i="19"/>
  <c r="Y28" i="19"/>
  <c r="W36" i="19"/>
  <c r="U36" i="19"/>
  <c r="Y36" i="19"/>
  <c r="R44" i="21"/>
  <c r="S5" i="21"/>
  <c r="Y32" i="21"/>
  <c r="W32" i="21"/>
  <c r="U32" i="21"/>
  <c r="W16" i="21"/>
  <c r="Y16" i="21"/>
  <c r="U16" i="21"/>
  <c r="Y41" i="21"/>
  <c r="W41" i="21"/>
  <c r="U41" i="21"/>
  <c r="W38" i="21"/>
  <c r="Y38" i="21"/>
  <c r="U38" i="21"/>
  <c r="U23" i="21"/>
  <c r="W23" i="21"/>
  <c r="Y23" i="21"/>
  <c r="Y15" i="21"/>
  <c r="W15" i="21"/>
  <c r="U15" i="21"/>
  <c r="W7" i="21"/>
  <c r="Y7" i="21"/>
  <c r="U7" i="21"/>
  <c r="Y39" i="21"/>
  <c r="W39" i="21"/>
  <c r="U39" i="21"/>
  <c r="U21" i="21"/>
  <c r="W21" i="21"/>
  <c r="Y21" i="21"/>
  <c r="W37" i="21"/>
  <c r="U37" i="21"/>
  <c r="Y37" i="21"/>
  <c r="W13" i="21"/>
  <c r="Y13" i="21"/>
  <c r="U13" i="21"/>
  <c r="Y29" i="21"/>
  <c r="W29" i="21"/>
  <c r="U29" i="21"/>
  <c r="Y6" i="21"/>
  <c r="W6" i="21"/>
  <c r="U6" i="21"/>
  <c r="W30" i="21"/>
  <c r="Y30" i="21"/>
  <c r="U30" i="21"/>
  <c r="Y42" i="21"/>
  <c r="W42" i="21"/>
  <c r="U42" i="21"/>
  <c r="W10" i="21"/>
  <c r="U10" i="21"/>
  <c r="Y10" i="21"/>
  <c r="W18" i="21"/>
  <c r="U18" i="21"/>
  <c r="Y18" i="21"/>
  <c r="Y28" i="21"/>
  <c r="U28" i="21"/>
  <c r="W28" i="21"/>
  <c r="Y12" i="21"/>
  <c r="U12" i="21"/>
  <c r="W12" i="21"/>
  <c r="Y20" i="43"/>
  <c r="U20" i="43"/>
  <c r="W20" i="43"/>
  <c r="Y37" i="43"/>
  <c r="W37" i="43"/>
  <c r="U37" i="43"/>
  <c r="Y9" i="43"/>
  <c r="U9" i="43"/>
  <c r="W9" i="43"/>
  <c r="W10" i="43"/>
  <c r="Y10" i="43"/>
  <c r="U10" i="43"/>
  <c r="Y42" i="43"/>
  <c r="W42" i="43"/>
  <c r="U42" i="43"/>
  <c r="W35" i="43"/>
  <c r="Y35" i="43"/>
  <c r="U35" i="43"/>
  <c r="Y33" i="43"/>
  <c r="W33" i="43"/>
  <c r="U33" i="43"/>
  <c r="W23" i="43"/>
  <c r="U23" i="43"/>
  <c r="Y23" i="43"/>
  <c r="W38" i="43"/>
  <c r="Y38" i="43"/>
  <c r="U38" i="43"/>
  <c r="Y41" i="43"/>
  <c r="U41" i="43"/>
  <c r="W41" i="43"/>
  <c r="U34" i="43"/>
  <c r="W34" i="43"/>
  <c r="Y34" i="43"/>
  <c r="Y27" i="43"/>
  <c r="U27" i="43"/>
  <c r="W27" i="43"/>
  <c r="U12" i="43"/>
  <c r="Y12" i="43"/>
  <c r="W12" i="43"/>
  <c r="W30" i="43"/>
  <c r="Y30" i="43"/>
  <c r="U30" i="43"/>
  <c r="W29" i="43"/>
  <c r="U29" i="43"/>
  <c r="Y29" i="43"/>
  <c r="W8" i="43"/>
  <c r="U8" i="43"/>
  <c r="Y8" i="43"/>
  <c r="W13" i="43"/>
  <c r="Y13" i="43"/>
  <c r="U13" i="43"/>
  <c r="W6" i="43"/>
  <c r="Y6" i="43"/>
  <c r="U6" i="43"/>
  <c r="Y36" i="43"/>
  <c r="U36" i="43"/>
  <c r="W36" i="43"/>
  <c r="Y34" i="41"/>
  <c r="U34" i="41"/>
  <c r="W34" i="41"/>
  <c r="W9" i="41"/>
  <c r="U9" i="41"/>
  <c r="Y9" i="41"/>
  <c r="Y39" i="41"/>
  <c r="W39" i="41"/>
  <c r="U39" i="41"/>
  <c r="W42" i="41"/>
  <c r="U42" i="41"/>
  <c r="Y42" i="41"/>
  <c r="W26" i="41"/>
  <c r="U26" i="41"/>
  <c r="Y26" i="41"/>
  <c r="Y16" i="41"/>
  <c r="W16" i="41"/>
  <c r="U16" i="41"/>
  <c r="Y7" i="41"/>
  <c r="U7" i="41"/>
  <c r="W7" i="41"/>
  <c r="W35" i="41"/>
  <c r="U35" i="41"/>
  <c r="Y35" i="41"/>
  <c r="U24" i="41"/>
  <c r="Y24" i="41"/>
  <c r="W24" i="41"/>
  <c r="Y15" i="41"/>
  <c r="U15" i="41"/>
  <c r="W15" i="41"/>
  <c r="W41" i="41"/>
  <c r="U41" i="41"/>
  <c r="Y41" i="41"/>
  <c r="W18" i="41"/>
  <c r="U18" i="41"/>
  <c r="Y18" i="41"/>
  <c r="W40" i="41"/>
  <c r="Y40" i="41"/>
  <c r="U40" i="41"/>
  <c r="Y23" i="41"/>
  <c r="W23" i="41"/>
  <c r="U23" i="41"/>
  <c r="Y43" i="41"/>
  <c r="W43" i="41"/>
  <c r="U43" i="41"/>
  <c r="Y20" i="41"/>
  <c r="U20" i="41"/>
  <c r="W20" i="41"/>
  <c r="W36" i="41"/>
  <c r="Y36" i="41"/>
  <c r="U36" i="41"/>
  <c r="U13" i="41"/>
  <c r="Y13" i="41"/>
  <c r="W13" i="41"/>
  <c r="W29" i="41"/>
  <c r="U29" i="41"/>
  <c r="Y29" i="41"/>
  <c r="W6" i="41"/>
  <c r="U6" i="41"/>
  <c r="Y6" i="41"/>
  <c r="Y29" i="40"/>
  <c r="W29" i="40"/>
  <c r="U29" i="40"/>
  <c r="R44" i="40"/>
  <c r="S5" i="40"/>
  <c r="W37" i="40"/>
  <c r="Y37" i="40"/>
  <c r="U37" i="40"/>
  <c r="Y16" i="40"/>
  <c r="U16" i="40"/>
  <c r="W16" i="40"/>
  <c r="Y30" i="40"/>
  <c r="U30" i="40"/>
  <c r="W30" i="40"/>
  <c r="Y24" i="40"/>
  <c r="W24" i="40"/>
  <c r="U24" i="40"/>
  <c r="Y41" i="40"/>
  <c r="W41" i="40"/>
  <c r="U41" i="40"/>
  <c r="W38" i="40"/>
  <c r="Y38" i="40"/>
  <c r="U38" i="40"/>
  <c r="W14" i="40"/>
  <c r="Y14" i="40"/>
  <c r="U14" i="40"/>
  <c r="Y40" i="40"/>
  <c r="U40" i="40"/>
  <c r="W40" i="40"/>
  <c r="U31" i="40"/>
  <c r="W31" i="40"/>
  <c r="Y31" i="40"/>
  <c r="Y18" i="40"/>
  <c r="U18" i="40"/>
  <c r="W18" i="40"/>
  <c r="W9" i="40"/>
  <c r="U9" i="40"/>
  <c r="Y9" i="40"/>
  <c r="Y39" i="40"/>
  <c r="W39" i="40"/>
  <c r="U39" i="40"/>
  <c r="U22" i="40"/>
  <c r="Y22" i="40"/>
  <c r="W22" i="40"/>
  <c r="Y42" i="40"/>
  <c r="U42" i="40"/>
  <c r="W42" i="40"/>
  <c r="Y25" i="40"/>
  <c r="U25" i="40"/>
  <c r="W25" i="40"/>
  <c r="W12" i="40"/>
  <c r="U12" i="40"/>
  <c r="Y12" i="40"/>
  <c r="W28" i="40"/>
  <c r="Y28" i="40"/>
  <c r="U28" i="40"/>
  <c r="R28" i="16"/>
  <c r="S28" i="16" s="1"/>
  <c r="R41" i="16"/>
  <c r="S41" i="16" s="1"/>
  <c r="R33" i="16"/>
  <c r="S33" i="16" s="1"/>
  <c r="R25" i="16"/>
  <c r="S25" i="16" s="1"/>
  <c r="R17" i="16"/>
  <c r="S17" i="16" s="1"/>
  <c r="R9" i="16"/>
  <c r="S9" i="16" s="1"/>
  <c r="R39" i="16"/>
  <c r="S39" i="16" s="1"/>
  <c r="R29" i="16"/>
  <c r="S29" i="16" s="1"/>
  <c r="R19" i="16"/>
  <c r="S19" i="16" s="1"/>
  <c r="R35" i="16"/>
  <c r="S35" i="16" s="1"/>
  <c r="R23" i="16"/>
  <c r="S23" i="16" s="1"/>
  <c r="R13" i="16"/>
  <c r="S13" i="16" s="1"/>
  <c r="R27" i="16"/>
  <c r="S27" i="16" s="1"/>
  <c r="R7" i="16"/>
  <c r="S7" i="16" s="1"/>
  <c r="R43" i="16"/>
  <c r="S43" i="16" s="1"/>
  <c r="R21" i="16"/>
  <c r="S21" i="16" s="1"/>
  <c r="R37" i="16"/>
  <c r="S37" i="16" s="1"/>
  <c r="R15" i="16"/>
  <c r="S15" i="16" s="1"/>
  <c r="R31" i="16"/>
  <c r="S31" i="16" s="1"/>
  <c r="R11" i="16"/>
  <c r="S11" i="16" s="1"/>
  <c r="R6" i="16"/>
  <c r="S6" i="16" s="1"/>
  <c r="R14" i="16"/>
  <c r="S14" i="16" s="1"/>
  <c r="R22" i="16"/>
  <c r="S22" i="16" s="1"/>
  <c r="R30" i="16"/>
  <c r="S30" i="16" s="1"/>
  <c r="R38" i="16"/>
  <c r="S38" i="16" s="1"/>
  <c r="R10" i="16"/>
  <c r="S10" i="16" s="1"/>
  <c r="R18" i="16"/>
  <c r="S18" i="16" s="1"/>
  <c r="R26" i="16"/>
  <c r="S26" i="16" s="1"/>
  <c r="R34" i="16"/>
  <c r="S34" i="16" s="1"/>
  <c r="R42" i="16"/>
  <c r="S42" i="16" s="1"/>
  <c r="R8" i="16"/>
  <c r="S8" i="16" s="1"/>
  <c r="R24" i="16"/>
  <c r="S24" i="16" s="1"/>
  <c r="R40" i="16"/>
  <c r="S40" i="16" s="1"/>
  <c r="R16" i="16"/>
  <c r="S16" i="16" s="1"/>
  <c r="R32" i="16"/>
  <c r="S32" i="16" s="1"/>
  <c r="R12" i="16"/>
  <c r="S12" i="16" s="1"/>
  <c r="R20" i="16"/>
  <c r="S20" i="16" s="1"/>
  <c r="R36" i="16"/>
  <c r="S36" i="16" s="1"/>
  <c r="R5" i="16"/>
  <c r="Y26" i="23"/>
  <c r="U26" i="23"/>
  <c r="W26" i="23"/>
  <c r="Y20" i="23"/>
  <c r="W20" i="23"/>
  <c r="U20" i="23"/>
  <c r="W22" i="23"/>
  <c r="Y22" i="23"/>
  <c r="U22" i="23"/>
  <c r="Y40" i="23"/>
  <c r="W40" i="23"/>
  <c r="U40" i="23"/>
  <c r="Y32" i="23"/>
  <c r="U32" i="23"/>
  <c r="W32" i="23"/>
  <c r="Y30" i="23"/>
  <c r="U30" i="23"/>
  <c r="W30" i="23"/>
  <c r="W17" i="23"/>
  <c r="U17" i="23"/>
  <c r="Y17" i="23"/>
  <c r="U21" i="23"/>
  <c r="Y21" i="23"/>
  <c r="W21" i="23"/>
  <c r="U7" i="23"/>
  <c r="W7" i="23"/>
  <c r="Y7" i="23"/>
  <c r="W11" i="23"/>
  <c r="Y11" i="23"/>
  <c r="U11" i="23"/>
  <c r="Y9" i="23"/>
  <c r="W9" i="23"/>
  <c r="U9" i="23"/>
  <c r="U29" i="23"/>
  <c r="Y29" i="23"/>
  <c r="W29" i="23"/>
  <c r="Y13" i="23"/>
  <c r="W13" i="23"/>
  <c r="U13" i="23"/>
  <c r="W35" i="23"/>
  <c r="U35" i="23"/>
  <c r="Y35" i="23"/>
  <c r="W23" i="23"/>
  <c r="U23" i="23"/>
  <c r="Y23" i="23"/>
  <c r="Y39" i="23"/>
  <c r="U39" i="23"/>
  <c r="W39" i="23"/>
  <c r="U36" i="23"/>
  <c r="Y36" i="23"/>
  <c r="W36" i="23"/>
  <c r="Y28" i="23"/>
  <c r="U28" i="23"/>
  <c r="W28" i="23"/>
  <c r="Y34" i="23"/>
  <c r="W34" i="23"/>
  <c r="U34" i="23"/>
  <c r="W23" i="38"/>
  <c r="U23" i="38"/>
  <c r="Y23" i="38"/>
  <c r="W40" i="38"/>
  <c r="U40" i="38"/>
  <c r="Y40" i="38"/>
  <c r="Y32" i="38"/>
  <c r="W32" i="38"/>
  <c r="U32" i="38"/>
  <c r="W10" i="38"/>
  <c r="U10" i="38"/>
  <c r="Y10" i="38"/>
  <c r="Y8" i="38"/>
  <c r="U8" i="38"/>
  <c r="W8" i="38"/>
  <c r="W7" i="38"/>
  <c r="Y7" i="38"/>
  <c r="U7" i="38"/>
  <c r="W43" i="38"/>
  <c r="Y43" i="38"/>
  <c r="U43" i="38"/>
  <c r="Y34" i="38"/>
  <c r="W34" i="38"/>
  <c r="U34" i="38"/>
  <c r="W35" i="38"/>
  <c r="U35" i="38"/>
  <c r="Y35" i="38"/>
  <c r="Y30" i="38"/>
  <c r="W30" i="38"/>
  <c r="U30" i="38"/>
  <c r="W17" i="38"/>
  <c r="Y17" i="38"/>
  <c r="U17" i="38"/>
  <c r="W6" i="38"/>
  <c r="U6" i="38"/>
  <c r="Y6" i="38"/>
  <c r="Y26" i="38"/>
  <c r="U26" i="38"/>
  <c r="W26" i="38"/>
  <c r="Y9" i="38"/>
  <c r="W9" i="38"/>
  <c r="U9" i="38"/>
  <c r="Y31" i="38"/>
  <c r="W31" i="38"/>
  <c r="U31" i="38"/>
  <c r="Y12" i="38"/>
  <c r="W12" i="38"/>
  <c r="U12" i="38"/>
  <c r="Y28" i="38"/>
  <c r="U28" i="38"/>
  <c r="W28" i="38"/>
  <c r="R44" i="38"/>
  <c r="S5" i="38"/>
  <c r="Y21" i="38"/>
  <c r="W21" i="38"/>
  <c r="U21" i="38"/>
  <c r="W37" i="38"/>
  <c r="U37" i="38"/>
  <c r="Y37" i="38"/>
  <c r="R44" i="31"/>
  <c r="S5" i="31"/>
  <c r="W22" i="31"/>
  <c r="Y22" i="31"/>
  <c r="U22" i="31"/>
  <c r="W40" i="31"/>
  <c r="U40" i="31"/>
  <c r="Y40" i="31"/>
  <c r="W24" i="31"/>
  <c r="U24" i="31"/>
  <c r="Y24" i="31"/>
  <c r="W8" i="31"/>
  <c r="U8" i="31"/>
  <c r="Y8" i="31"/>
  <c r="U41" i="31"/>
  <c r="Y41" i="31"/>
  <c r="W41" i="31"/>
  <c r="W9" i="31"/>
  <c r="U9" i="31"/>
  <c r="Y9" i="31"/>
  <c r="Y15" i="31"/>
  <c r="W15" i="31"/>
  <c r="U15" i="31"/>
  <c r="U11" i="31"/>
  <c r="W11" i="31"/>
  <c r="Y11" i="31"/>
  <c r="W33" i="31"/>
  <c r="Y33" i="31"/>
  <c r="U33" i="31"/>
  <c r="Y17" i="31"/>
  <c r="W17" i="31"/>
  <c r="U17" i="31"/>
  <c r="W39" i="31"/>
  <c r="Y39" i="31"/>
  <c r="U39" i="31"/>
  <c r="W13" i="31"/>
  <c r="Y13" i="31"/>
  <c r="U13" i="31"/>
  <c r="U29" i="31"/>
  <c r="Y29" i="31"/>
  <c r="W29" i="31"/>
  <c r="Y28" i="31"/>
  <c r="U28" i="31"/>
  <c r="W28" i="31"/>
  <c r="W20" i="31"/>
  <c r="U20" i="31"/>
  <c r="Y20" i="31"/>
  <c r="W42" i="31"/>
  <c r="Y42" i="31"/>
  <c r="U42" i="31"/>
  <c r="W6" i="31"/>
  <c r="Y6" i="31"/>
  <c r="U6" i="31"/>
  <c r="W14" i="31"/>
  <c r="Y14" i="31"/>
  <c r="U14" i="31"/>
  <c r="W18" i="31"/>
  <c r="U18" i="31"/>
  <c r="Y18" i="31"/>
  <c r="U27" i="34"/>
  <c r="Y27" i="34"/>
  <c r="W27" i="34"/>
  <c r="U29" i="34"/>
  <c r="Y29" i="34"/>
  <c r="W29" i="34"/>
  <c r="W6" i="34"/>
  <c r="Y6" i="34"/>
  <c r="U6" i="34"/>
  <c r="U38" i="34"/>
  <c r="W38" i="34"/>
  <c r="Y38" i="34"/>
  <c r="Y14" i="34"/>
  <c r="U14" i="34"/>
  <c r="W14" i="34"/>
  <c r="Y8" i="34"/>
  <c r="U8" i="34"/>
  <c r="W8" i="34"/>
  <c r="Y12" i="34"/>
  <c r="W12" i="34"/>
  <c r="U12" i="34"/>
  <c r="W39" i="34"/>
  <c r="U39" i="34"/>
  <c r="Y39" i="34"/>
  <c r="W37" i="34"/>
  <c r="U37" i="34"/>
  <c r="Y37" i="34"/>
  <c r="W24" i="34"/>
  <c r="Y24" i="34"/>
  <c r="U24" i="34"/>
  <c r="U22" i="34"/>
  <c r="W22" i="34"/>
  <c r="Y22" i="34"/>
  <c r="W40" i="34"/>
  <c r="U40" i="34"/>
  <c r="Y40" i="34"/>
  <c r="W36" i="34"/>
  <c r="Y36" i="34"/>
  <c r="U36" i="34"/>
  <c r="Y5" i="34"/>
  <c r="W5" i="34"/>
  <c r="U5" i="34"/>
  <c r="Y31" i="34"/>
  <c r="W31" i="34"/>
  <c r="U31" i="34"/>
  <c r="W35" i="34"/>
  <c r="Y35" i="34"/>
  <c r="U35" i="34"/>
  <c r="U41" i="34"/>
  <c r="Y41" i="34"/>
  <c r="W41" i="34"/>
  <c r="U11" i="34"/>
  <c r="Y11" i="34"/>
  <c r="W11" i="34"/>
  <c r="W33" i="34"/>
  <c r="Y33" i="34"/>
  <c r="U33" i="34"/>
  <c r="U29" i="24"/>
  <c r="W29" i="24"/>
  <c r="Y29" i="24"/>
  <c r="U35" i="24"/>
  <c r="Y35" i="24"/>
  <c r="W35" i="24"/>
  <c r="U39" i="24"/>
  <c r="Y39" i="24"/>
  <c r="W39" i="24"/>
  <c r="W11" i="24"/>
  <c r="Y11" i="24"/>
  <c r="U11" i="24"/>
  <c r="U31" i="24"/>
  <c r="W31" i="24"/>
  <c r="Y31" i="24"/>
  <c r="W7" i="24"/>
  <c r="Y7" i="24"/>
  <c r="U7" i="24"/>
  <c r="Y27" i="24"/>
  <c r="W27" i="24"/>
  <c r="U27" i="24"/>
  <c r="Y9" i="24"/>
  <c r="U9" i="24"/>
  <c r="W9" i="24"/>
  <c r="W25" i="24"/>
  <c r="Y25" i="24"/>
  <c r="U25" i="24"/>
  <c r="Y41" i="24"/>
  <c r="U41" i="24"/>
  <c r="W41" i="24"/>
  <c r="W36" i="24"/>
  <c r="U36" i="24"/>
  <c r="Y36" i="24"/>
  <c r="W28" i="24"/>
  <c r="U28" i="24"/>
  <c r="Y28" i="24"/>
  <c r="W32" i="24"/>
  <c r="U32" i="24"/>
  <c r="Y32" i="24"/>
  <c r="R44" i="24"/>
  <c r="S5" i="24"/>
  <c r="W24" i="24"/>
  <c r="Y24" i="24"/>
  <c r="U24" i="24"/>
  <c r="Y40" i="24"/>
  <c r="U40" i="24"/>
  <c r="W40" i="24"/>
  <c r="Y20" i="24"/>
  <c r="W20" i="24"/>
  <c r="U20" i="24"/>
  <c r="W42" i="24"/>
  <c r="U42" i="24"/>
  <c r="Y42" i="24"/>
  <c r="Y26" i="24"/>
  <c r="U26" i="24"/>
  <c r="W26" i="24"/>
  <c r="W10" i="24"/>
  <c r="Y10" i="24"/>
  <c r="U10" i="24"/>
  <c r="Y29" i="28"/>
  <c r="W29" i="28"/>
  <c r="U29" i="28"/>
  <c r="Y41" i="28"/>
  <c r="U41" i="28"/>
  <c r="W41" i="28"/>
  <c r="W33" i="28"/>
  <c r="Y33" i="28"/>
  <c r="U33" i="28"/>
  <c r="Y27" i="28"/>
  <c r="W27" i="28"/>
  <c r="U27" i="28"/>
  <c r="W31" i="28"/>
  <c r="Y31" i="28"/>
  <c r="U31" i="28"/>
  <c r="U6" i="28"/>
  <c r="Y6" i="28"/>
  <c r="W6" i="28"/>
  <c r="Y22" i="28"/>
  <c r="W22" i="28"/>
  <c r="U22" i="28"/>
  <c r="U9" i="28"/>
  <c r="Y9" i="28"/>
  <c r="W9" i="28"/>
  <c r="W19" i="28"/>
  <c r="Y19" i="28"/>
  <c r="U19" i="28"/>
  <c r="Y21" i="28"/>
  <c r="W21" i="28"/>
  <c r="U21" i="28"/>
  <c r="Y17" i="28"/>
  <c r="U17" i="28"/>
  <c r="W17" i="28"/>
  <c r="U23" i="28"/>
  <c r="W23" i="28"/>
  <c r="Y23" i="28"/>
  <c r="Y38" i="28"/>
  <c r="W38" i="28"/>
  <c r="U38" i="28"/>
  <c r="W12" i="28"/>
  <c r="U12" i="28"/>
  <c r="Y12" i="28"/>
  <c r="Y14" i="28"/>
  <c r="U14" i="28"/>
  <c r="W14" i="28"/>
  <c r="U40" i="28"/>
  <c r="W40" i="28"/>
  <c r="Y40" i="28"/>
  <c r="W20" i="28"/>
  <c r="Y20" i="28"/>
  <c r="U20" i="28"/>
  <c r="U42" i="28"/>
  <c r="W42" i="28"/>
  <c r="Y42" i="28"/>
  <c r="W26" i="28"/>
  <c r="Y26" i="28"/>
  <c r="U26" i="28"/>
  <c r="Y10" i="28"/>
  <c r="W10" i="28"/>
  <c r="U10" i="28"/>
  <c r="Y19" i="36"/>
  <c r="W19" i="36"/>
  <c r="U19" i="36"/>
  <c r="W12" i="36"/>
  <c r="U12" i="36"/>
  <c r="Y12" i="36"/>
  <c r="W11" i="36"/>
  <c r="U11" i="36"/>
  <c r="Y11" i="36"/>
  <c r="W43" i="36"/>
  <c r="U43" i="36"/>
  <c r="Y43" i="36"/>
  <c r="W36" i="36"/>
  <c r="Y36" i="36"/>
  <c r="U36" i="36"/>
  <c r="W23" i="36"/>
  <c r="U23" i="36"/>
  <c r="Y23" i="36"/>
  <c r="Y40" i="36"/>
  <c r="U40" i="36"/>
  <c r="W40" i="36"/>
  <c r="W30" i="36"/>
  <c r="Y30" i="36"/>
  <c r="U30" i="36"/>
  <c r="Y10" i="36"/>
  <c r="W10" i="36"/>
  <c r="U10" i="36"/>
  <c r="Y25" i="36"/>
  <c r="U25" i="36"/>
  <c r="W25" i="36"/>
  <c r="Y26" i="36"/>
  <c r="W26" i="36"/>
  <c r="U26" i="36"/>
  <c r="Y15" i="36"/>
  <c r="W15" i="36"/>
  <c r="U15" i="36"/>
  <c r="W16" i="36"/>
  <c r="Y16" i="36"/>
  <c r="U16" i="36"/>
  <c r="W17" i="36"/>
  <c r="U17" i="36"/>
  <c r="Y17" i="36"/>
  <c r="W8" i="36"/>
  <c r="U8" i="36"/>
  <c r="Y8" i="36"/>
  <c r="U38" i="36"/>
  <c r="W38" i="36"/>
  <c r="Y38" i="36"/>
  <c r="Y21" i="36"/>
  <c r="W21" i="36"/>
  <c r="U21" i="36"/>
  <c r="Y41" i="36"/>
  <c r="U41" i="36"/>
  <c r="W41" i="36"/>
  <c r="Y24" i="36"/>
  <c r="U24" i="36"/>
  <c r="W24" i="36"/>
  <c r="W16" i="52"/>
  <c r="Y16" i="52"/>
  <c r="U16" i="52"/>
  <c r="R44" i="52"/>
  <c r="S5" i="52"/>
  <c r="Y21" i="52"/>
  <c r="W21" i="52"/>
  <c r="U21" i="52"/>
  <c r="Y40" i="52"/>
  <c r="U40" i="52"/>
  <c r="W40" i="52"/>
  <c r="Y28" i="52"/>
  <c r="U28" i="52"/>
  <c r="W28" i="52"/>
  <c r="W20" i="52"/>
  <c r="U20" i="52"/>
  <c r="Y20" i="52"/>
  <c r="Y9" i="52"/>
  <c r="W9" i="52"/>
  <c r="U9" i="52"/>
  <c r="W37" i="52"/>
  <c r="Y37" i="52"/>
  <c r="U37" i="52"/>
  <c r="Y22" i="52"/>
  <c r="U22" i="52"/>
  <c r="W22" i="52"/>
  <c r="Y13" i="52"/>
  <c r="W13" i="52"/>
  <c r="U13" i="52"/>
  <c r="W41" i="52"/>
  <c r="Y41" i="52"/>
  <c r="U41" i="52"/>
  <c r="W24" i="52"/>
  <c r="Y24" i="52"/>
  <c r="U24" i="52"/>
  <c r="Y7" i="52"/>
  <c r="U7" i="52"/>
  <c r="W7" i="52"/>
  <c r="Y29" i="52"/>
  <c r="W29" i="52"/>
  <c r="U29" i="52"/>
  <c r="Y10" i="52"/>
  <c r="W10" i="52"/>
  <c r="U10" i="52"/>
  <c r="W26" i="52"/>
  <c r="Y26" i="52"/>
  <c r="U26" i="52"/>
  <c r="U42" i="52"/>
  <c r="W42" i="52"/>
  <c r="Y42" i="52"/>
  <c r="Y19" i="52"/>
  <c r="U19" i="52"/>
  <c r="W19" i="52"/>
  <c r="W35" i="52"/>
  <c r="Y35" i="52"/>
  <c r="U35" i="52"/>
  <c r="Y6" i="52"/>
  <c r="W6" i="52"/>
  <c r="U6" i="52"/>
  <c r="Y19" i="15"/>
  <c r="W19" i="15"/>
  <c r="U19" i="15"/>
  <c r="W9" i="15"/>
  <c r="U9" i="15"/>
  <c r="Y9" i="15"/>
  <c r="Y13" i="15"/>
  <c r="W13" i="15"/>
  <c r="U13" i="15"/>
  <c r="W8" i="15"/>
  <c r="U8" i="15"/>
  <c r="Y8" i="15"/>
  <c r="W21" i="15"/>
  <c r="U21" i="15"/>
  <c r="Y21" i="15"/>
  <c r="Y43" i="15"/>
  <c r="W43" i="15"/>
  <c r="U43" i="15"/>
  <c r="U17" i="15"/>
  <c r="Y17" i="15"/>
  <c r="W17" i="15"/>
  <c r="Y37" i="15"/>
  <c r="W37" i="15"/>
  <c r="U37" i="15"/>
  <c r="Y23" i="15"/>
  <c r="W23" i="15"/>
  <c r="U23" i="15"/>
  <c r="Y39" i="15"/>
  <c r="W39" i="15"/>
  <c r="U39" i="15"/>
  <c r="W16" i="15"/>
  <c r="Y16" i="15"/>
  <c r="U16" i="15"/>
  <c r="W24" i="15"/>
  <c r="Y24" i="15"/>
  <c r="U24" i="15"/>
  <c r="W12" i="15"/>
  <c r="Y12" i="15"/>
  <c r="U12" i="15"/>
  <c r="Y20" i="15"/>
  <c r="U20" i="15"/>
  <c r="W20" i="15"/>
  <c r="W38" i="15"/>
  <c r="U38" i="15"/>
  <c r="Y38" i="15"/>
  <c r="Y22" i="15"/>
  <c r="U22" i="15"/>
  <c r="W22" i="15"/>
  <c r="W6" i="15"/>
  <c r="U6" i="15"/>
  <c r="Y6" i="15"/>
  <c r="W34" i="15"/>
  <c r="U34" i="15"/>
  <c r="Y34" i="15"/>
  <c r="Y18" i="15"/>
  <c r="W18" i="15"/>
  <c r="U18" i="15"/>
  <c r="Y43" i="33"/>
  <c r="W43" i="33"/>
  <c r="U43" i="33"/>
  <c r="U27" i="33"/>
  <c r="W27" i="33"/>
  <c r="Y27" i="33"/>
  <c r="W33" i="33"/>
  <c r="U33" i="33"/>
  <c r="Y33" i="33"/>
  <c r="Y37" i="33"/>
  <c r="U37" i="33"/>
  <c r="W37" i="33"/>
  <c r="U25" i="33"/>
  <c r="Y25" i="33"/>
  <c r="W25" i="33"/>
  <c r="U9" i="33"/>
  <c r="W9" i="33"/>
  <c r="Y9" i="33"/>
  <c r="W29" i="33"/>
  <c r="Y29" i="33"/>
  <c r="U29" i="33"/>
  <c r="Y7" i="33"/>
  <c r="U7" i="33"/>
  <c r="W7" i="33"/>
  <c r="U23" i="33"/>
  <c r="Y23" i="33"/>
  <c r="W23" i="33"/>
  <c r="U39" i="33"/>
  <c r="W39" i="33"/>
  <c r="Y39" i="33"/>
  <c r="Y26" i="33"/>
  <c r="U26" i="33"/>
  <c r="W26" i="33"/>
  <c r="Y18" i="33"/>
  <c r="U18" i="33"/>
  <c r="W18" i="33"/>
  <c r="U22" i="33"/>
  <c r="W22" i="33"/>
  <c r="Y22" i="33"/>
  <c r="Y34" i="33"/>
  <c r="U34" i="33"/>
  <c r="W34" i="33"/>
  <c r="Y28" i="33"/>
  <c r="U28" i="33"/>
  <c r="W28" i="33"/>
  <c r="Y42" i="33"/>
  <c r="U42" i="33"/>
  <c r="W42" i="33"/>
  <c r="U20" i="33"/>
  <c r="Y20" i="33"/>
  <c r="W20" i="33"/>
  <c r="Y40" i="33"/>
  <c r="W40" i="33"/>
  <c r="U40" i="33"/>
  <c r="W24" i="33"/>
  <c r="U24" i="33"/>
  <c r="Y24" i="33"/>
  <c r="Y8" i="33"/>
  <c r="U8" i="33"/>
  <c r="W8" i="33"/>
  <c r="W19" i="39"/>
  <c r="Y19" i="39"/>
  <c r="U19" i="39"/>
  <c r="Y40" i="39"/>
  <c r="W40" i="39"/>
  <c r="U40" i="39"/>
  <c r="Y30" i="39"/>
  <c r="U30" i="39"/>
  <c r="W30" i="39"/>
  <c r="W10" i="39"/>
  <c r="Y10" i="39"/>
  <c r="U10" i="39"/>
  <c r="U8" i="39"/>
  <c r="Y8" i="39"/>
  <c r="W8" i="39"/>
  <c r="Y42" i="39"/>
  <c r="W42" i="39"/>
  <c r="U42" i="39"/>
  <c r="Y43" i="39"/>
  <c r="U43" i="39"/>
  <c r="W43" i="39"/>
  <c r="W38" i="39"/>
  <c r="U38" i="39"/>
  <c r="Y38" i="39"/>
  <c r="Y33" i="39"/>
  <c r="W33" i="39"/>
  <c r="U33" i="39"/>
  <c r="Y18" i="39"/>
  <c r="W18" i="39"/>
  <c r="U18" i="39"/>
  <c r="W9" i="39"/>
  <c r="U9" i="39"/>
  <c r="Y9" i="39"/>
  <c r="W35" i="39"/>
  <c r="U35" i="39"/>
  <c r="Y35" i="39"/>
  <c r="Y24" i="39"/>
  <c r="W24" i="39"/>
  <c r="U24" i="39"/>
  <c r="Y7" i="39"/>
  <c r="U7" i="39"/>
  <c r="W7" i="39"/>
  <c r="W27" i="39"/>
  <c r="U27" i="39"/>
  <c r="Y27" i="39"/>
  <c r="Y12" i="39"/>
  <c r="U12" i="39"/>
  <c r="W12" i="39"/>
  <c r="Y28" i="39"/>
  <c r="W28" i="39"/>
  <c r="U28" i="39"/>
  <c r="R44" i="39"/>
  <c r="S5" i="39"/>
  <c r="Y21" i="39"/>
  <c r="U21" i="39"/>
  <c r="W21" i="39"/>
  <c r="W37" i="39"/>
  <c r="U37" i="39"/>
  <c r="Y37" i="39"/>
  <c r="Y21" i="37"/>
  <c r="W21" i="37"/>
  <c r="U21" i="37"/>
  <c r="W41" i="37"/>
  <c r="Y41" i="37"/>
  <c r="U41" i="37"/>
  <c r="W31" i="37"/>
  <c r="U31" i="37"/>
  <c r="Y31" i="37"/>
  <c r="W13" i="37"/>
  <c r="U13" i="37"/>
  <c r="Y13" i="37"/>
  <c r="Y25" i="37"/>
  <c r="U25" i="37"/>
  <c r="W25" i="37"/>
  <c r="Y24" i="37"/>
  <c r="W24" i="37"/>
  <c r="U24" i="37"/>
  <c r="U33" i="37"/>
  <c r="Y33" i="37"/>
  <c r="W33" i="37"/>
  <c r="W34" i="37"/>
  <c r="U34" i="37"/>
  <c r="Y34" i="37"/>
  <c r="U23" i="37"/>
  <c r="W23" i="37"/>
  <c r="Y23" i="37"/>
  <c r="Y14" i="37"/>
  <c r="W14" i="37"/>
  <c r="U14" i="37"/>
  <c r="Y40" i="37"/>
  <c r="W40" i="37"/>
  <c r="U40" i="37"/>
  <c r="W17" i="37"/>
  <c r="U17" i="37"/>
  <c r="Y17" i="37"/>
  <c r="W39" i="37"/>
  <c r="U39" i="37"/>
  <c r="Y39" i="37"/>
  <c r="Y22" i="37"/>
  <c r="W22" i="37"/>
  <c r="U22" i="37"/>
  <c r="Y42" i="37"/>
  <c r="W42" i="37"/>
  <c r="U42" i="37"/>
  <c r="Y19" i="37"/>
  <c r="U19" i="37"/>
  <c r="W19" i="37"/>
  <c r="W35" i="37"/>
  <c r="Y35" i="37"/>
  <c r="U35" i="37"/>
  <c r="Y12" i="37"/>
  <c r="W12" i="37"/>
  <c r="U12" i="37"/>
  <c r="W28" i="37"/>
  <c r="U28" i="37"/>
  <c r="Y28" i="37"/>
  <c r="U11" i="30"/>
  <c r="W11" i="30"/>
  <c r="Y11" i="30"/>
  <c r="Y21" i="30"/>
  <c r="W21" i="30"/>
  <c r="U21" i="30"/>
  <c r="Y23" i="30"/>
  <c r="W23" i="30"/>
  <c r="U23" i="30"/>
  <c r="Y37" i="30"/>
  <c r="W37" i="30"/>
  <c r="U37" i="30"/>
  <c r="Y13" i="30"/>
  <c r="U13" i="30"/>
  <c r="W13" i="30"/>
  <c r="R44" i="30"/>
  <c r="S7" i="30"/>
  <c r="S44" i="30" s="1"/>
  <c r="D25" i="7" s="1"/>
  <c r="W29" i="30"/>
  <c r="Y29" i="30"/>
  <c r="U29" i="30"/>
  <c r="W9" i="30"/>
  <c r="Y9" i="30"/>
  <c r="U9" i="30"/>
  <c r="Y25" i="30"/>
  <c r="W25" i="30"/>
  <c r="U25" i="30"/>
  <c r="U41" i="30"/>
  <c r="W41" i="30"/>
  <c r="Y41" i="30"/>
  <c r="W32" i="30"/>
  <c r="U32" i="30"/>
  <c r="Y32" i="30"/>
  <c r="W10" i="30"/>
  <c r="U10" i="30"/>
  <c r="Y10" i="30"/>
  <c r="U42" i="30"/>
  <c r="Y42" i="30"/>
  <c r="W42" i="30"/>
  <c r="W14" i="30"/>
  <c r="U14" i="30"/>
  <c r="Y14" i="30"/>
  <c r="Y22" i="30"/>
  <c r="U22" i="30"/>
  <c r="W22" i="30"/>
  <c r="W38" i="30"/>
  <c r="Y38" i="30"/>
  <c r="U38" i="30"/>
  <c r="Y16" i="30"/>
  <c r="W16" i="30"/>
  <c r="U16" i="30"/>
  <c r="Y36" i="30"/>
  <c r="W36" i="30"/>
  <c r="U36" i="30"/>
  <c r="Y20" i="30"/>
  <c r="U20" i="30"/>
  <c r="W20" i="30"/>
  <c r="U5" i="30"/>
  <c r="Y5" i="30"/>
  <c r="W5" i="30"/>
  <c r="Y28" i="20"/>
  <c r="W28" i="20"/>
  <c r="U28" i="20"/>
  <c r="Y16" i="20"/>
  <c r="U16" i="20"/>
  <c r="W16" i="20"/>
  <c r="W24" i="20"/>
  <c r="U24" i="20"/>
  <c r="Y24" i="20"/>
  <c r="Y42" i="20"/>
  <c r="W42" i="20"/>
  <c r="U42" i="20"/>
  <c r="Y26" i="20"/>
  <c r="U26" i="20"/>
  <c r="W26" i="20"/>
  <c r="W10" i="20"/>
  <c r="Y10" i="20"/>
  <c r="U10" i="20"/>
  <c r="W30" i="20"/>
  <c r="Y30" i="20"/>
  <c r="U30" i="20"/>
  <c r="Y14" i="20"/>
  <c r="U14" i="20"/>
  <c r="W14" i="20"/>
  <c r="Y31" i="20"/>
  <c r="U31" i="20"/>
  <c r="W31" i="20"/>
  <c r="W15" i="20"/>
  <c r="Y15" i="20"/>
  <c r="U15" i="20"/>
  <c r="U19" i="20"/>
  <c r="Y19" i="20"/>
  <c r="W19" i="20"/>
  <c r="W25" i="20"/>
  <c r="U25" i="20"/>
  <c r="Y25" i="20"/>
  <c r="Y23" i="20"/>
  <c r="U23" i="20"/>
  <c r="W23" i="20"/>
  <c r="U43" i="20"/>
  <c r="Y43" i="20"/>
  <c r="W43" i="20"/>
  <c r="U27" i="20"/>
  <c r="W27" i="20"/>
  <c r="Y27" i="20"/>
  <c r="Y7" i="20"/>
  <c r="U7" i="20"/>
  <c r="W7" i="20"/>
  <c r="U21" i="20"/>
  <c r="Y21" i="20"/>
  <c r="W21" i="20"/>
  <c r="U37" i="20"/>
  <c r="W37" i="20"/>
  <c r="Y37" i="20"/>
  <c r="W20" i="20"/>
  <c r="U20" i="20"/>
  <c r="Y20" i="20"/>
  <c r="R44" i="35"/>
  <c r="S5" i="35"/>
  <c r="Y34" i="35"/>
  <c r="U34" i="35"/>
  <c r="W34" i="35"/>
  <c r="W20" i="35"/>
  <c r="U20" i="35"/>
  <c r="Y20" i="35"/>
  <c r="W10" i="35"/>
  <c r="Y10" i="35"/>
  <c r="U10" i="35"/>
  <c r="Y26" i="35"/>
  <c r="W26" i="35"/>
  <c r="U26" i="35"/>
  <c r="Y38" i="35"/>
  <c r="U38" i="35"/>
  <c r="W38" i="35"/>
  <c r="Y18" i="35"/>
  <c r="U18" i="35"/>
  <c r="W18" i="35"/>
  <c r="Y40" i="35"/>
  <c r="U40" i="35"/>
  <c r="W40" i="35"/>
  <c r="W24" i="35"/>
  <c r="U24" i="35"/>
  <c r="Y24" i="35"/>
  <c r="Y8" i="35"/>
  <c r="U8" i="35"/>
  <c r="W8" i="35"/>
  <c r="W39" i="35"/>
  <c r="Y39" i="35"/>
  <c r="U39" i="35"/>
  <c r="W23" i="35"/>
  <c r="Y23" i="35"/>
  <c r="U23" i="35"/>
  <c r="W35" i="35"/>
  <c r="U35" i="35"/>
  <c r="Y35" i="35"/>
  <c r="W11" i="35"/>
  <c r="U11" i="35"/>
  <c r="Y11" i="35"/>
  <c r="Y43" i="35"/>
  <c r="W43" i="35"/>
  <c r="U43" i="35"/>
  <c r="Y13" i="35"/>
  <c r="W13" i="35"/>
  <c r="U13" i="35"/>
  <c r="W29" i="35"/>
  <c r="Y29" i="35"/>
  <c r="U29" i="35"/>
  <c r="W9" i="35"/>
  <c r="U9" i="35"/>
  <c r="Y9" i="35"/>
  <c r="Y25" i="35"/>
  <c r="W25" i="35"/>
  <c r="U25" i="35"/>
  <c r="W41" i="35"/>
  <c r="Y41" i="35"/>
  <c r="U41" i="35"/>
  <c r="U11" i="32"/>
  <c r="Y11" i="32"/>
  <c r="W11" i="32"/>
  <c r="W37" i="32"/>
  <c r="Y37" i="32"/>
  <c r="U37" i="32"/>
  <c r="Y43" i="32"/>
  <c r="W43" i="32"/>
  <c r="U43" i="32"/>
  <c r="W27" i="32"/>
  <c r="Y27" i="32"/>
  <c r="U27" i="32"/>
  <c r="Y25" i="32"/>
  <c r="W25" i="32"/>
  <c r="U25" i="32"/>
  <c r="W9" i="32"/>
  <c r="Y9" i="32"/>
  <c r="U9" i="32"/>
  <c r="Y29" i="32"/>
  <c r="W29" i="32"/>
  <c r="U29" i="32"/>
  <c r="W15" i="32"/>
  <c r="Y15" i="32"/>
  <c r="U15" i="32"/>
  <c r="U31" i="32"/>
  <c r="W31" i="32"/>
  <c r="Y31" i="32"/>
  <c r="W38" i="32"/>
  <c r="Y38" i="32"/>
  <c r="U38" i="32"/>
  <c r="W26" i="32"/>
  <c r="U26" i="32"/>
  <c r="Y26" i="32"/>
  <c r="Y34" i="32"/>
  <c r="U34" i="32"/>
  <c r="W34" i="32"/>
  <c r="W40" i="32"/>
  <c r="Y40" i="32"/>
  <c r="U40" i="32"/>
  <c r="Y6" i="32"/>
  <c r="W6" i="32"/>
  <c r="U6" i="32"/>
  <c r="Y16" i="32"/>
  <c r="U16" i="32"/>
  <c r="W16" i="32"/>
  <c r="Y32" i="32"/>
  <c r="W32" i="32"/>
  <c r="U32" i="32"/>
  <c r="W10" i="32"/>
  <c r="U10" i="32"/>
  <c r="Y10" i="32"/>
  <c r="W28" i="32"/>
  <c r="Y28" i="32"/>
  <c r="U28" i="32"/>
  <c r="W12" i="32"/>
  <c r="U12" i="32"/>
  <c r="Y12" i="32"/>
  <c r="R44" i="17"/>
  <c r="S5" i="17"/>
  <c r="W30" i="17"/>
  <c r="U30" i="17"/>
  <c r="Y30" i="17"/>
  <c r="W42" i="17"/>
  <c r="Y42" i="17"/>
  <c r="U42" i="17"/>
  <c r="W10" i="17"/>
  <c r="U10" i="17"/>
  <c r="Y10" i="17"/>
  <c r="W38" i="17"/>
  <c r="Y38" i="17"/>
  <c r="U38" i="17"/>
  <c r="W6" i="17"/>
  <c r="U6" i="17"/>
  <c r="Y6" i="17"/>
  <c r="Y18" i="17"/>
  <c r="W18" i="17"/>
  <c r="U18" i="17"/>
  <c r="Y29" i="17"/>
  <c r="U29" i="17"/>
  <c r="W29" i="17"/>
  <c r="U33" i="17"/>
  <c r="Y33" i="17"/>
  <c r="W33" i="17"/>
  <c r="U39" i="17"/>
  <c r="W39" i="17"/>
  <c r="Y39" i="17"/>
  <c r="U15" i="17"/>
  <c r="W15" i="17"/>
  <c r="Y15" i="17"/>
  <c r="Y37" i="17"/>
  <c r="U37" i="17"/>
  <c r="W37" i="17"/>
  <c r="W21" i="17"/>
  <c r="Y21" i="17"/>
  <c r="U21" i="17"/>
  <c r="U41" i="17"/>
  <c r="W41" i="17"/>
  <c r="Y41" i="17"/>
  <c r="W19" i="17"/>
  <c r="U19" i="17"/>
  <c r="Y19" i="17"/>
  <c r="W35" i="17"/>
  <c r="U35" i="17"/>
  <c r="Y35" i="17"/>
  <c r="W16" i="17"/>
  <c r="Y16" i="17"/>
  <c r="U16" i="17"/>
  <c r="Y40" i="17"/>
  <c r="W40" i="17"/>
  <c r="U40" i="17"/>
  <c r="W32" i="17"/>
  <c r="U32" i="17"/>
  <c r="Y32" i="17"/>
  <c r="W20" i="17"/>
  <c r="U20" i="17"/>
  <c r="Y20" i="17"/>
  <c r="Y8" i="51"/>
  <c r="W8" i="51"/>
  <c r="U8" i="51"/>
  <c r="Y20" i="51"/>
  <c r="W20" i="51"/>
  <c r="U20" i="51"/>
  <c r="Y22" i="51"/>
  <c r="W22" i="51"/>
  <c r="U22" i="51"/>
  <c r="Y29" i="51"/>
  <c r="U29" i="51"/>
  <c r="W29" i="51"/>
  <c r="Y32" i="51"/>
  <c r="W32" i="51"/>
  <c r="U32" i="51"/>
  <c r="Y7" i="51"/>
  <c r="U7" i="51"/>
  <c r="W7" i="51"/>
  <c r="W37" i="51"/>
  <c r="U37" i="51"/>
  <c r="Y37" i="51"/>
  <c r="W28" i="51"/>
  <c r="U28" i="51"/>
  <c r="Y28" i="51"/>
  <c r="U13" i="51"/>
  <c r="W13" i="51"/>
  <c r="Y13" i="51"/>
  <c r="W39" i="51"/>
  <c r="Y39" i="51"/>
  <c r="U39" i="51"/>
  <c r="Y30" i="51"/>
  <c r="U30" i="51"/>
  <c r="W30" i="51"/>
  <c r="W21" i="51"/>
  <c r="Y21" i="51"/>
  <c r="U21" i="51"/>
  <c r="W43" i="51"/>
  <c r="Y43" i="51"/>
  <c r="U43" i="51"/>
  <c r="W24" i="51"/>
  <c r="Y24" i="51"/>
  <c r="U24" i="51"/>
  <c r="W9" i="51"/>
  <c r="U9" i="51"/>
  <c r="Y9" i="51"/>
  <c r="W25" i="51"/>
  <c r="Y25" i="51"/>
  <c r="U25" i="51"/>
  <c r="W41" i="51"/>
  <c r="Y41" i="51"/>
  <c r="U41" i="51"/>
  <c r="Y18" i="51"/>
  <c r="W18" i="51"/>
  <c r="U18" i="51"/>
  <c r="Y34" i="51"/>
  <c r="U34" i="51"/>
  <c r="W34" i="51"/>
  <c r="U7" i="22"/>
  <c r="W7" i="22"/>
  <c r="Y7" i="22"/>
  <c r="Y17" i="22"/>
  <c r="U17" i="22"/>
  <c r="W17" i="22"/>
  <c r="U9" i="22"/>
  <c r="W9" i="22"/>
  <c r="Y9" i="22"/>
  <c r="Y13" i="22"/>
  <c r="U13" i="22"/>
  <c r="W13" i="22"/>
  <c r="Y23" i="22"/>
  <c r="W23" i="22"/>
  <c r="U23" i="22"/>
  <c r="Y30" i="22"/>
  <c r="U30" i="22"/>
  <c r="W30" i="22"/>
  <c r="W27" i="22"/>
  <c r="Y27" i="22"/>
  <c r="U27" i="22"/>
  <c r="Y37" i="22"/>
  <c r="W37" i="22"/>
  <c r="U37" i="22"/>
  <c r="Y19" i="22"/>
  <c r="W19" i="22"/>
  <c r="U19" i="22"/>
  <c r="U25" i="22"/>
  <c r="Y25" i="22"/>
  <c r="W25" i="22"/>
  <c r="W31" i="22"/>
  <c r="Y31" i="22"/>
  <c r="U31" i="22"/>
  <c r="U8" i="22"/>
  <c r="Y8" i="22"/>
  <c r="W8" i="22"/>
  <c r="R44" i="22"/>
  <c r="S5" i="22"/>
  <c r="W14" i="22"/>
  <c r="Y14" i="22"/>
  <c r="U14" i="22"/>
  <c r="W28" i="22"/>
  <c r="Y28" i="22"/>
  <c r="U28" i="22"/>
  <c r="W6" i="22"/>
  <c r="Y6" i="22"/>
  <c r="U6" i="22"/>
  <c r="Y22" i="22"/>
  <c r="W22" i="22"/>
  <c r="U22" i="22"/>
  <c r="W42" i="22"/>
  <c r="U42" i="22"/>
  <c r="Y42" i="22"/>
  <c r="Y26" i="22"/>
  <c r="W26" i="22"/>
  <c r="U26" i="22"/>
  <c r="W10" i="22"/>
  <c r="Y10" i="22"/>
  <c r="U10" i="22"/>
  <c r="W16" i="42"/>
  <c r="U16" i="42"/>
  <c r="Y16" i="42"/>
  <c r="R44" i="42"/>
  <c r="S5" i="42"/>
  <c r="W37" i="42"/>
  <c r="U37" i="42"/>
  <c r="Y37" i="42"/>
  <c r="W26" i="42"/>
  <c r="Y26" i="42"/>
  <c r="U26" i="42"/>
  <c r="Y40" i="42"/>
  <c r="U40" i="42"/>
  <c r="W40" i="42"/>
  <c r="Y22" i="42"/>
  <c r="U22" i="42"/>
  <c r="W22" i="42"/>
  <c r="W38" i="42"/>
  <c r="Y38" i="42"/>
  <c r="U38" i="42"/>
  <c r="W18" i="42"/>
  <c r="Y18" i="42"/>
  <c r="U18" i="42"/>
  <c r="W42" i="42"/>
  <c r="U42" i="42"/>
  <c r="Y42" i="42"/>
  <c r="W28" i="42"/>
  <c r="U28" i="42"/>
  <c r="Y28" i="42"/>
  <c r="Y13" i="42"/>
  <c r="U13" i="42"/>
  <c r="W13" i="42"/>
  <c r="Y41" i="42"/>
  <c r="W41" i="42"/>
  <c r="U41" i="42"/>
  <c r="Y30" i="42"/>
  <c r="U30" i="42"/>
  <c r="W30" i="42"/>
  <c r="W20" i="42"/>
  <c r="U20" i="42"/>
  <c r="Y20" i="42"/>
  <c r="W9" i="42"/>
  <c r="Y9" i="42"/>
  <c r="U9" i="42"/>
  <c r="Y39" i="42"/>
  <c r="W39" i="42"/>
  <c r="U39" i="42"/>
  <c r="W31" i="42"/>
  <c r="Y31" i="42"/>
  <c r="U31" i="42"/>
  <c r="Y23" i="42"/>
  <c r="U23" i="42"/>
  <c r="W23" i="42"/>
  <c r="W15" i="42"/>
  <c r="U15" i="42"/>
  <c r="Y15" i="42"/>
  <c r="Y7" i="42"/>
  <c r="W7" i="42"/>
  <c r="U7" i="42"/>
  <c r="W26" i="29"/>
  <c r="U26" i="29"/>
  <c r="Y26" i="29"/>
  <c r="Y10" i="29"/>
  <c r="U10" i="29"/>
  <c r="W10" i="29"/>
  <c r="W20" i="29"/>
  <c r="U20" i="29"/>
  <c r="Y20" i="29"/>
  <c r="Y24" i="29"/>
  <c r="W24" i="29"/>
  <c r="U24" i="29"/>
  <c r="W40" i="29"/>
  <c r="U40" i="29"/>
  <c r="Y40" i="29"/>
  <c r="Y18" i="29"/>
  <c r="U18" i="29"/>
  <c r="W18" i="29"/>
  <c r="W38" i="29"/>
  <c r="Y38" i="29"/>
  <c r="U38" i="29"/>
  <c r="W22" i="29"/>
  <c r="Y22" i="29"/>
  <c r="U22" i="29"/>
  <c r="W6" i="29"/>
  <c r="U6" i="29"/>
  <c r="Y6" i="29"/>
  <c r="Y43" i="29"/>
  <c r="W43" i="29"/>
  <c r="U43" i="29"/>
  <c r="W27" i="29"/>
  <c r="Y27" i="29"/>
  <c r="U27" i="29"/>
  <c r="W31" i="29"/>
  <c r="U31" i="29"/>
  <c r="Y31" i="29"/>
  <c r="U37" i="29"/>
  <c r="Y37" i="29"/>
  <c r="W37" i="29"/>
  <c r="W23" i="29"/>
  <c r="U23" i="29"/>
  <c r="Y23" i="29"/>
  <c r="Y19" i="29"/>
  <c r="W19" i="29"/>
  <c r="U19" i="29"/>
  <c r="U39" i="29"/>
  <c r="Y39" i="29"/>
  <c r="W39" i="29"/>
  <c r="Y17" i="29"/>
  <c r="W17" i="29"/>
  <c r="U17" i="29"/>
  <c r="W33" i="29"/>
  <c r="U33" i="29"/>
  <c r="Y33" i="29"/>
  <c r="W16" i="29"/>
  <c r="U16" i="29"/>
  <c r="Y16" i="29"/>
  <c r="W24" i="50"/>
  <c r="U24" i="50"/>
  <c r="Y24" i="50"/>
  <c r="W38" i="50"/>
  <c r="U38" i="50"/>
  <c r="Y38" i="50"/>
  <c r="W36" i="50"/>
  <c r="Y36" i="50"/>
  <c r="U36" i="50"/>
  <c r="Y15" i="50"/>
  <c r="W15" i="50"/>
  <c r="U15" i="50"/>
  <c r="Y29" i="50"/>
  <c r="W29" i="50"/>
  <c r="U29" i="50"/>
  <c r="Y39" i="50"/>
  <c r="W39" i="50"/>
  <c r="U39" i="50"/>
  <c r="W28" i="50"/>
  <c r="U28" i="50"/>
  <c r="Y28" i="50"/>
  <c r="W17" i="50"/>
  <c r="U17" i="50"/>
  <c r="Y17" i="50"/>
  <c r="Y16" i="50"/>
  <c r="W16" i="50"/>
  <c r="U16" i="50"/>
  <c r="W7" i="50"/>
  <c r="Y7" i="50"/>
  <c r="U7" i="50"/>
  <c r="W37" i="50"/>
  <c r="U37" i="50"/>
  <c r="Y37" i="50"/>
  <c r="Y20" i="50"/>
  <c r="W20" i="50"/>
  <c r="U20" i="50"/>
  <c r="Y40" i="50"/>
  <c r="W40" i="50"/>
  <c r="U40" i="50"/>
  <c r="Y23" i="50"/>
  <c r="W23" i="50"/>
  <c r="U23" i="50"/>
  <c r="W6" i="50"/>
  <c r="U6" i="50"/>
  <c r="Y6" i="50"/>
  <c r="Y18" i="50"/>
  <c r="W18" i="50"/>
  <c r="U18" i="50"/>
  <c r="U34" i="50"/>
  <c r="W34" i="50"/>
  <c r="Y34" i="50"/>
  <c r="W11" i="50"/>
  <c r="Y11" i="50"/>
  <c r="U11" i="50"/>
  <c r="Y27" i="50"/>
  <c r="U27" i="50"/>
  <c r="W27" i="50"/>
  <c r="Y43" i="50"/>
  <c r="U43" i="50"/>
  <c r="W43" i="50"/>
  <c r="W19" i="8"/>
  <c r="Y19" i="8"/>
  <c r="U19" i="8"/>
  <c r="Y35" i="8"/>
  <c r="U35" i="8"/>
  <c r="W35" i="8"/>
  <c r="U15" i="8"/>
  <c r="Y15" i="8"/>
  <c r="W15" i="8"/>
  <c r="Y31" i="8"/>
  <c r="W31" i="8"/>
  <c r="U31" i="8"/>
  <c r="Y42" i="8"/>
  <c r="U42" i="8"/>
  <c r="W42" i="8"/>
  <c r="U37" i="8"/>
  <c r="W37" i="8"/>
  <c r="Y37" i="8"/>
  <c r="Y32" i="8"/>
  <c r="W32" i="8"/>
  <c r="U32" i="8"/>
  <c r="W26" i="8"/>
  <c r="U26" i="8"/>
  <c r="Y26" i="8"/>
  <c r="U21" i="8"/>
  <c r="W21" i="8"/>
  <c r="Y21" i="8"/>
  <c r="Y16" i="8"/>
  <c r="W16" i="8"/>
  <c r="U16" i="8"/>
  <c r="Y10" i="8"/>
  <c r="U10" i="8"/>
  <c r="W10" i="8"/>
  <c r="R44" i="8"/>
  <c r="S5" i="8"/>
  <c r="Y38" i="8"/>
  <c r="W38" i="8"/>
  <c r="U38" i="8"/>
  <c r="U33" i="8"/>
  <c r="W33" i="8"/>
  <c r="Y33" i="8"/>
  <c r="W28" i="8"/>
  <c r="U28" i="8"/>
  <c r="Y28" i="8"/>
  <c r="W22" i="8"/>
  <c r="Y22" i="8"/>
  <c r="U22" i="8"/>
  <c r="Y17" i="8"/>
  <c r="U17" i="8"/>
  <c r="W17" i="8"/>
  <c r="U12" i="8"/>
  <c r="Y12" i="8"/>
  <c r="W12" i="8"/>
  <c r="U6" i="8"/>
  <c r="Y6" i="8"/>
  <c r="W6" i="8"/>
  <c r="Y25" i="26"/>
  <c r="W25" i="26"/>
  <c r="U25" i="26"/>
  <c r="Y9" i="26"/>
  <c r="W9" i="26"/>
  <c r="U9" i="26"/>
  <c r="W15" i="26"/>
  <c r="U15" i="26"/>
  <c r="Y15" i="26"/>
  <c r="Y21" i="26"/>
  <c r="W21" i="26"/>
  <c r="U21" i="26"/>
  <c r="W17" i="26"/>
  <c r="Y17" i="26"/>
  <c r="U17" i="26"/>
  <c r="U39" i="26"/>
  <c r="W39" i="26"/>
  <c r="Y39" i="26"/>
  <c r="W23" i="26"/>
  <c r="Y23" i="26"/>
  <c r="U23" i="26"/>
  <c r="U11" i="26"/>
  <c r="Y11" i="26"/>
  <c r="W11" i="26"/>
  <c r="U27" i="26"/>
  <c r="W27" i="26"/>
  <c r="Y27" i="26"/>
  <c r="U43" i="26"/>
  <c r="Y43" i="26"/>
  <c r="W43" i="26"/>
  <c r="W40" i="26"/>
  <c r="U40" i="26"/>
  <c r="Y40" i="26"/>
  <c r="Y30" i="26"/>
  <c r="U30" i="26"/>
  <c r="W30" i="26"/>
  <c r="W14" i="26"/>
  <c r="U14" i="26"/>
  <c r="Y14" i="26"/>
  <c r="R44" i="26"/>
  <c r="S5" i="26"/>
  <c r="Y28" i="26"/>
  <c r="W28" i="26"/>
  <c r="U28" i="26"/>
  <c r="U6" i="26"/>
  <c r="Y6" i="26"/>
  <c r="W6" i="26"/>
  <c r="Y22" i="26"/>
  <c r="U22" i="26"/>
  <c r="W22" i="26"/>
  <c r="W42" i="26"/>
  <c r="Y42" i="26"/>
  <c r="U42" i="26"/>
  <c r="Y26" i="26"/>
  <c r="U26" i="26"/>
  <c r="W26" i="26"/>
  <c r="Y10" i="26"/>
  <c r="U10" i="26"/>
  <c r="W10" i="26"/>
  <c r="W34" i="25"/>
  <c r="U34" i="25"/>
  <c r="Y34" i="25"/>
  <c r="W26" i="25"/>
  <c r="U26" i="25"/>
  <c r="Y26" i="25"/>
  <c r="Y12" i="25"/>
  <c r="U12" i="25"/>
  <c r="W12" i="25"/>
  <c r="Y16" i="25"/>
  <c r="W16" i="25"/>
  <c r="U16" i="25"/>
  <c r="Y24" i="25"/>
  <c r="W24" i="25"/>
  <c r="U24" i="25"/>
  <c r="Y40" i="25"/>
  <c r="U40" i="25"/>
  <c r="W40" i="25"/>
  <c r="Y18" i="25"/>
  <c r="U18" i="25"/>
  <c r="W18" i="25"/>
  <c r="U38" i="25"/>
  <c r="W38" i="25"/>
  <c r="Y38" i="25"/>
  <c r="U22" i="25"/>
  <c r="Y22" i="25"/>
  <c r="W22" i="25"/>
  <c r="W6" i="25"/>
  <c r="U6" i="25"/>
  <c r="Y6" i="25"/>
  <c r="W41" i="25"/>
  <c r="Y41" i="25"/>
  <c r="U41" i="25"/>
  <c r="U25" i="25"/>
  <c r="Y25" i="25"/>
  <c r="W25" i="25"/>
  <c r="Y31" i="25"/>
  <c r="W31" i="25"/>
  <c r="U31" i="25"/>
  <c r="Y37" i="25"/>
  <c r="W37" i="25"/>
  <c r="U37" i="25"/>
  <c r="W23" i="25"/>
  <c r="U23" i="25"/>
  <c r="Y23" i="25"/>
  <c r="U17" i="25"/>
  <c r="Y17" i="25"/>
  <c r="W17" i="25"/>
  <c r="W39" i="25"/>
  <c r="Y39" i="25"/>
  <c r="U39" i="25"/>
  <c r="U19" i="25"/>
  <c r="Y19" i="25"/>
  <c r="W19" i="25"/>
  <c r="Y35" i="25"/>
  <c r="W35" i="25"/>
  <c r="U35" i="25"/>
  <c r="R44" i="19"/>
  <c r="S5" i="19"/>
  <c r="U30" i="19"/>
  <c r="W30" i="19"/>
  <c r="Y30" i="19"/>
  <c r="W14" i="19"/>
  <c r="U14" i="19"/>
  <c r="Y14" i="19"/>
  <c r="U42" i="19"/>
  <c r="Y42" i="19"/>
  <c r="W42" i="19"/>
  <c r="W26" i="19"/>
  <c r="Y26" i="19"/>
  <c r="U26" i="19"/>
  <c r="W10" i="19"/>
  <c r="Y10" i="19"/>
  <c r="U10" i="19"/>
  <c r="U41" i="19"/>
  <c r="W41" i="19"/>
  <c r="Y41" i="19"/>
  <c r="W9" i="19"/>
  <c r="Y9" i="19"/>
  <c r="U9" i="19"/>
  <c r="W15" i="19"/>
  <c r="Y15" i="19"/>
  <c r="U15" i="19"/>
  <c r="Y11" i="19"/>
  <c r="W11" i="19"/>
  <c r="U11" i="19"/>
  <c r="U33" i="19"/>
  <c r="Y33" i="19"/>
  <c r="W33" i="19"/>
  <c r="W17" i="19"/>
  <c r="U17" i="19"/>
  <c r="Y17" i="19"/>
  <c r="Y39" i="19"/>
  <c r="W39" i="19"/>
  <c r="U39" i="19"/>
  <c r="U13" i="19"/>
  <c r="W13" i="19"/>
  <c r="Y13" i="19"/>
  <c r="U29" i="19"/>
  <c r="Y29" i="19"/>
  <c r="W29" i="19"/>
  <c r="Y24" i="19"/>
  <c r="W24" i="19"/>
  <c r="U24" i="19"/>
  <c r="W16" i="19"/>
  <c r="U16" i="19"/>
  <c r="Y16" i="19"/>
  <c r="Y8" i="19"/>
  <c r="W8" i="19"/>
  <c r="U8" i="19"/>
  <c r="Y12" i="19"/>
  <c r="W12" i="19"/>
  <c r="U12" i="19"/>
  <c r="Y20" i="19"/>
  <c r="U20" i="19"/>
  <c r="W20" i="19"/>
  <c r="Y40" i="21"/>
  <c r="U40" i="21"/>
  <c r="W40" i="21"/>
  <c r="Y24" i="21"/>
  <c r="W24" i="21"/>
  <c r="U24" i="21"/>
  <c r="Y8" i="21"/>
  <c r="W8" i="21"/>
  <c r="U8" i="21"/>
  <c r="W9" i="21"/>
  <c r="Y9" i="21"/>
  <c r="U9" i="21"/>
  <c r="Y31" i="21"/>
  <c r="W31" i="21"/>
  <c r="U31" i="21"/>
  <c r="Y33" i="21"/>
  <c r="W33" i="21"/>
  <c r="U33" i="21"/>
  <c r="W25" i="21"/>
  <c r="Y25" i="21"/>
  <c r="U25" i="21"/>
  <c r="Y17" i="21"/>
  <c r="U17" i="21"/>
  <c r="W17" i="21"/>
  <c r="W11" i="21"/>
  <c r="Y11" i="21"/>
  <c r="U11" i="21"/>
  <c r="Y27" i="21"/>
  <c r="U27" i="21"/>
  <c r="W27" i="21"/>
  <c r="W43" i="21"/>
  <c r="U43" i="21"/>
  <c r="Y43" i="21"/>
  <c r="W19" i="21"/>
  <c r="Y19" i="21"/>
  <c r="U19" i="21"/>
  <c r="W35" i="21"/>
  <c r="Y35" i="21"/>
  <c r="U35" i="21"/>
  <c r="W14" i="21"/>
  <c r="U14" i="21"/>
  <c r="Y14" i="21"/>
  <c r="Y22" i="21"/>
  <c r="U22" i="21"/>
  <c r="W22" i="21"/>
  <c r="W26" i="21"/>
  <c r="U26" i="21"/>
  <c r="Y26" i="21"/>
  <c r="W34" i="21"/>
  <c r="U34" i="21"/>
  <c r="Y34" i="21"/>
  <c r="Y36" i="21"/>
  <c r="W36" i="21"/>
  <c r="U36" i="21"/>
  <c r="W20" i="21"/>
  <c r="U20" i="21"/>
  <c r="Y20" i="21"/>
  <c r="Y17" i="43"/>
  <c r="U17" i="43"/>
  <c r="W17" i="43"/>
  <c r="W7" i="43"/>
  <c r="U7" i="43"/>
  <c r="Y7" i="43"/>
  <c r="Y28" i="43"/>
  <c r="W28" i="43"/>
  <c r="U28" i="43"/>
  <c r="Y31" i="43"/>
  <c r="W31" i="43"/>
  <c r="U31" i="43"/>
  <c r="W26" i="43"/>
  <c r="U26" i="43"/>
  <c r="Y26" i="43"/>
  <c r="Y19" i="43"/>
  <c r="W19" i="43"/>
  <c r="U19" i="43"/>
  <c r="R44" i="43"/>
  <c r="S5" i="43"/>
  <c r="Y32" i="43"/>
  <c r="U32" i="43"/>
  <c r="W32" i="43"/>
  <c r="W16" i="43"/>
  <c r="Y16" i="43"/>
  <c r="U16" i="43"/>
  <c r="W21" i="43"/>
  <c r="U21" i="43"/>
  <c r="Y21" i="43"/>
  <c r="Y18" i="43"/>
  <c r="W18" i="43"/>
  <c r="U18" i="43"/>
  <c r="Y11" i="43"/>
  <c r="U11" i="43"/>
  <c r="W11" i="43"/>
  <c r="W43" i="43"/>
  <c r="Y43" i="43"/>
  <c r="U43" i="43"/>
  <c r="Y15" i="43"/>
  <c r="U15" i="43"/>
  <c r="W15" i="43"/>
  <c r="W22" i="43"/>
  <c r="Y22" i="43"/>
  <c r="U22" i="43"/>
  <c r="W40" i="43"/>
  <c r="Y40" i="43"/>
  <c r="U40" i="43"/>
  <c r="W24" i="43"/>
  <c r="Y24" i="43"/>
  <c r="U24" i="43"/>
  <c r="Y39" i="43"/>
  <c r="U39" i="43"/>
  <c r="W39" i="43"/>
  <c r="U14" i="43"/>
  <c r="Y14" i="43"/>
  <c r="W14" i="43"/>
  <c r="Y25" i="43"/>
  <c r="W25" i="43"/>
  <c r="U25" i="43"/>
  <c r="Y25" i="41"/>
  <c r="U25" i="41"/>
  <c r="W25" i="41"/>
  <c r="Y22" i="41"/>
  <c r="W22" i="41"/>
  <c r="U22" i="41"/>
  <c r="U14" i="41"/>
  <c r="W14" i="41"/>
  <c r="Y14" i="41"/>
  <c r="Y31" i="41"/>
  <c r="W31" i="41"/>
  <c r="U31" i="41"/>
  <c r="W17" i="41"/>
  <c r="U17" i="41"/>
  <c r="Y17" i="41"/>
  <c r="W32" i="41"/>
  <c r="U32" i="41"/>
  <c r="Y32" i="41"/>
  <c r="W19" i="41"/>
  <c r="U19" i="41"/>
  <c r="Y19" i="41"/>
  <c r="W10" i="41"/>
  <c r="U10" i="41"/>
  <c r="Y10" i="41"/>
  <c r="Y38" i="41"/>
  <c r="U38" i="41"/>
  <c r="W38" i="41"/>
  <c r="Y27" i="41"/>
  <c r="W27" i="41"/>
  <c r="U27" i="41"/>
  <c r="W8" i="41"/>
  <c r="Y8" i="41"/>
  <c r="U8" i="41"/>
  <c r="W30" i="41"/>
  <c r="Y30" i="41"/>
  <c r="U30" i="41"/>
  <c r="Y11" i="41"/>
  <c r="U11" i="41"/>
  <c r="W11" i="41"/>
  <c r="Y33" i="41"/>
  <c r="W33" i="41"/>
  <c r="U33" i="41"/>
  <c r="Y12" i="41"/>
  <c r="U12" i="41"/>
  <c r="W12" i="41"/>
  <c r="W28" i="41"/>
  <c r="U28" i="41"/>
  <c r="Y28" i="41"/>
  <c r="R44" i="41"/>
  <c r="S5" i="41"/>
  <c r="W21" i="41"/>
  <c r="U21" i="41"/>
  <c r="Y21" i="41"/>
  <c r="Y37" i="41"/>
  <c r="U37" i="41"/>
  <c r="W37" i="41"/>
  <c r="Y13" i="40"/>
  <c r="U13" i="40"/>
  <c r="W13" i="40"/>
  <c r="W6" i="40"/>
  <c r="Y6" i="40"/>
  <c r="U6" i="40"/>
  <c r="W21" i="40"/>
  <c r="U21" i="40"/>
  <c r="Y21" i="40"/>
  <c r="Y33" i="40"/>
  <c r="W33" i="40"/>
  <c r="U33" i="40"/>
  <c r="Y7" i="40"/>
  <c r="U7" i="40"/>
  <c r="W7" i="40"/>
  <c r="Y19" i="40"/>
  <c r="W19" i="40"/>
  <c r="U19" i="40"/>
  <c r="U11" i="40"/>
  <c r="Y11" i="40"/>
  <c r="W11" i="40"/>
  <c r="W8" i="40"/>
  <c r="U8" i="40"/>
  <c r="Y8" i="40"/>
  <c r="W27" i="40"/>
  <c r="U27" i="40"/>
  <c r="Y27" i="40"/>
  <c r="Y26" i="40"/>
  <c r="U26" i="40"/>
  <c r="W26" i="40"/>
  <c r="Y17" i="40"/>
  <c r="W17" i="40"/>
  <c r="U17" i="40"/>
  <c r="W43" i="40"/>
  <c r="Y43" i="40"/>
  <c r="U43" i="40"/>
  <c r="Y34" i="40"/>
  <c r="U34" i="40"/>
  <c r="W34" i="40"/>
  <c r="W23" i="40"/>
  <c r="Y23" i="40"/>
  <c r="U23" i="40"/>
  <c r="W10" i="40"/>
  <c r="Y10" i="40"/>
  <c r="U10" i="40"/>
  <c r="Y32" i="40"/>
  <c r="W32" i="40"/>
  <c r="U32" i="40"/>
  <c r="W15" i="40"/>
  <c r="Y15" i="40"/>
  <c r="U15" i="40"/>
  <c r="W35" i="40"/>
  <c r="U35" i="40"/>
  <c r="Y35" i="40"/>
  <c r="Y20" i="40"/>
  <c r="W20" i="40"/>
  <c r="U20" i="40"/>
  <c r="Y36" i="40"/>
  <c r="W36" i="40"/>
  <c r="U36" i="40"/>
  <c r="U5" i="44"/>
  <c r="U44" i="44" s="1"/>
  <c r="E38" i="7" s="1"/>
  <c r="S44" i="44"/>
  <c r="D38" i="7" s="1"/>
  <c r="W5" i="44"/>
  <c r="W44" i="44" s="1"/>
  <c r="F38" i="7" s="1"/>
  <c r="Y5" i="44"/>
  <c r="Y44" i="44" s="1"/>
  <c r="G38" i="7" s="1"/>
  <c r="R36" i="13"/>
  <c r="S36" i="13" s="1"/>
  <c r="R20" i="13"/>
  <c r="S20" i="13" s="1"/>
  <c r="R43" i="13"/>
  <c r="S43" i="13" s="1"/>
  <c r="R35" i="13"/>
  <c r="S35" i="13" s="1"/>
  <c r="R27" i="13"/>
  <c r="S27" i="13" s="1"/>
  <c r="R19" i="13"/>
  <c r="S19" i="13" s="1"/>
  <c r="R11" i="13"/>
  <c r="S11" i="13" s="1"/>
  <c r="R12" i="13"/>
  <c r="S12" i="13" s="1"/>
  <c r="R33" i="13"/>
  <c r="S33" i="13" s="1"/>
  <c r="R23" i="13"/>
  <c r="S23" i="13" s="1"/>
  <c r="R13" i="13"/>
  <c r="S13" i="13" s="1"/>
  <c r="R39" i="13"/>
  <c r="S39" i="13" s="1"/>
  <c r="R29" i="13"/>
  <c r="S29" i="13" s="1"/>
  <c r="R17" i="13"/>
  <c r="S17" i="13" s="1"/>
  <c r="R31" i="13"/>
  <c r="S31" i="13" s="1"/>
  <c r="R9" i="13"/>
  <c r="S9" i="13" s="1"/>
  <c r="R25" i="13"/>
  <c r="S25" i="13" s="1"/>
  <c r="R7" i="13"/>
  <c r="S7" i="13" s="1"/>
  <c r="R41" i="13"/>
  <c r="S41" i="13" s="1"/>
  <c r="R21" i="13"/>
  <c r="S21" i="13" s="1"/>
  <c r="R37" i="13"/>
  <c r="S37" i="13" s="1"/>
  <c r="R15" i="13"/>
  <c r="S15" i="13" s="1"/>
  <c r="R6" i="13"/>
  <c r="S6" i="13" s="1"/>
  <c r="R14" i="13"/>
  <c r="S14" i="13" s="1"/>
  <c r="R22" i="13"/>
  <c r="S22" i="13" s="1"/>
  <c r="R30" i="13"/>
  <c r="S30" i="13" s="1"/>
  <c r="R38" i="13"/>
  <c r="S38" i="13" s="1"/>
  <c r="R10" i="13"/>
  <c r="S10" i="13" s="1"/>
  <c r="R18" i="13"/>
  <c r="S18" i="13" s="1"/>
  <c r="R26" i="13"/>
  <c r="S26" i="13" s="1"/>
  <c r="R34" i="13"/>
  <c r="S34" i="13" s="1"/>
  <c r="R42" i="13"/>
  <c r="S42" i="13" s="1"/>
  <c r="R8" i="13"/>
  <c r="S8" i="13" s="1"/>
  <c r="R24" i="13"/>
  <c r="S24" i="13" s="1"/>
  <c r="R40" i="13"/>
  <c r="S40" i="13" s="1"/>
  <c r="R16" i="13"/>
  <c r="S16" i="13" s="1"/>
  <c r="R32" i="13"/>
  <c r="S32" i="13" s="1"/>
  <c r="R28" i="13"/>
  <c r="S28" i="13" s="1"/>
  <c r="R5" i="13"/>
  <c r="R44" i="23"/>
  <c r="S5" i="23"/>
  <c r="Y42" i="23"/>
  <c r="U42" i="23"/>
  <c r="W42" i="23"/>
  <c r="W38" i="23"/>
  <c r="U38" i="23"/>
  <c r="Y38" i="23"/>
  <c r="W6" i="23"/>
  <c r="Y6" i="23"/>
  <c r="U6" i="23"/>
  <c r="U12" i="23"/>
  <c r="W12" i="23"/>
  <c r="Y12" i="23"/>
  <c r="Y10" i="23"/>
  <c r="U10" i="23"/>
  <c r="W10" i="23"/>
  <c r="Y14" i="23"/>
  <c r="W14" i="23"/>
  <c r="U14" i="23"/>
  <c r="Y37" i="23"/>
  <c r="W37" i="23"/>
  <c r="U37" i="23"/>
  <c r="Y43" i="23"/>
  <c r="W43" i="23"/>
  <c r="U43" i="23"/>
  <c r="U27" i="23"/>
  <c r="Y27" i="23"/>
  <c r="W27" i="23"/>
  <c r="Y33" i="23"/>
  <c r="W33" i="23"/>
  <c r="U33" i="23"/>
  <c r="W19" i="23"/>
  <c r="Y19" i="23"/>
  <c r="U19" i="23"/>
  <c r="Y41" i="23"/>
  <c r="W41" i="23"/>
  <c r="U41" i="23"/>
  <c r="W25" i="23"/>
  <c r="Y25" i="23"/>
  <c r="U25" i="23"/>
  <c r="Y15" i="23"/>
  <c r="U15" i="23"/>
  <c r="W15" i="23"/>
  <c r="Y31" i="23"/>
  <c r="U31" i="23"/>
  <c r="W31" i="23"/>
  <c r="Y8" i="23"/>
  <c r="U8" i="23"/>
  <c r="W8" i="23"/>
  <c r="W24" i="23"/>
  <c r="Y24" i="23"/>
  <c r="U24" i="23"/>
  <c r="W16" i="23"/>
  <c r="Y16" i="23"/>
  <c r="U16" i="23"/>
  <c r="W18" i="23"/>
  <c r="U18" i="23"/>
  <c r="Y18" i="23"/>
  <c r="W22" i="38"/>
  <c r="U22" i="38"/>
  <c r="Y22" i="38"/>
  <c r="W39" i="38"/>
  <c r="Y39" i="38"/>
  <c r="U39" i="38"/>
  <c r="W27" i="38"/>
  <c r="Y27" i="38"/>
  <c r="U27" i="38"/>
  <c r="W11" i="38"/>
  <c r="U11" i="38"/>
  <c r="Y11" i="38"/>
  <c r="W24" i="38"/>
  <c r="U24" i="38"/>
  <c r="Y24" i="38"/>
  <c r="Y25" i="38"/>
  <c r="U25" i="38"/>
  <c r="W25" i="38"/>
  <c r="Y18" i="38"/>
  <c r="W18" i="38"/>
  <c r="U18" i="38"/>
  <c r="U15" i="38"/>
  <c r="Y15" i="38"/>
  <c r="W15" i="38"/>
  <c r="Y14" i="38"/>
  <c r="U14" i="38"/>
  <c r="W14" i="38"/>
  <c r="U42" i="38"/>
  <c r="W42" i="38"/>
  <c r="Y42" i="38"/>
  <c r="U33" i="38"/>
  <c r="Y33" i="38"/>
  <c r="W33" i="38"/>
  <c r="Y16" i="38"/>
  <c r="U16" i="38"/>
  <c r="W16" i="38"/>
  <c r="Y38" i="38"/>
  <c r="U38" i="38"/>
  <c r="W38" i="38"/>
  <c r="Y19" i="38"/>
  <c r="W19" i="38"/>
  <c r="U19" i="38"/>
  <c r="Y41" i="38"/>
  <c r="W41" i="38"/>
  <c r="U41" i="38"/>
  <c r="W20" i="38"/>
  <c r="U20" i="38"/>
  <c r="Y20" i="38"/>
  <c r="W36" i="38"/>
  <c r="U36" i="38"/>
  <c r="Y36" i="38"/>
  <c r="W13" i="38"/>
  <c r="U13" i="38"/>
  <c r="Y13" i="38"/>
  <c r="Y29" i="38"/>
  <c r="W29" i="38"/>
  <c r="U29" i="38"/>
  <c r="R34" i="49"/>
  <c r="S34" i="49" s="1"/>
  <c r="R24" i="49"/>
  <c r="S24" i="49" s="1"/>
  <c r="R12" i="49"/>
  <c r="S12" i="49" s="1"/>
  <c r="R6" i="49"/>
  <c r="S6" i="49" s="1"/>
  <c r="R33" i="49"/>
  <c r="S33" i="49" s="1"/>
  <c r="R19" i="49"/>
  <c r="S19" i="49" s="1"/>
  <c r="R42" i="49"/>
  <c r="S42" i="49" s="1"/>
  <c r="R28" i="49"/>
  <c r="S28" i="49" s="1"/>
  <c r="R16" i="49"/>
  <c r="S16" i="49" s="1"/>
  <c r="R43" i="49"/>
  <c r="S43" i="49" s="1"/>
  <c r="R29" i="49"/>
  <c r="S29" i="49" s="1"/>
  <c r="R13" i="49"/>
  <c r="S13" i="49" s="1"/>
  <c r="R40" i="49"/>
  <c r="S40" i="49" s="1"/>
  <c r="R26" i="49"/>
  <c r="S26" i="49" s="1"/>
  <c r="R10" i="49"/>
  <c r="S10" i="49" s="1"/>
  <c r="R21" i="49"/>
  <c r="S21" i="49" s="1"/>
  <c r="R32" i="49"/>
  <c r="S32" i="49" s="1"/>
  <c r="R35" i="49"/>
  <c r="S35" i="49" s="1"/>
  <c r="R9" i="49"/>
  <c r="S9" i="49" s="1"/>
  <c r="R18" i="49"/>
  <c r="S18" i="49" s="1"/>
  <c r="R36" i="49"/>
  <c r="S36" i="49" s="1"/>
  <c r="R25" i="49"/>
  <c r="S25" i="49" s="1"/>
  <c r="R8" i="49"/>
  <c r="S8" i="49" s="1"/>
  <c r="R11" i="49"/>
  <c r="S11" i="49" s="1"/>
  <c r="R41" i="49"/>
  <c r="S41" i="49" s="1"/>
  <c r="R20" i="49"/>
  <c r="S20" i="49" s="1"/>
  <c r="R39" i="49"/>
  <c r="S39" i="49" s="1"/>
  <c r="R23" i="49"/>
  <c r="S23" i="49" s="1"/>
  <c r="R7" i="49"/>
  <c r="S7" i="49" s="1"/>
  <c r="R30" i="49"/>
  <c r="S30" i="49" s="1"/>
  <c r="R14" i="49"/>
  <c r="S14" i="49" s="1"/>
  <c r="R27" i="49"/>
  <c r="S27" i="49" s="1"/>
  <c r="R5" i="49"/>
  <c r="R31" i="49"/>
  <c r="S31" i="49" s="1"/>
  <c r="R15" i="49"/>
  <c r="S15" i="49" s="1"/>
  <c r="R38" i="49"/>
  <c r="S38" i="49" s="1"/>
  <c r="R22" i="49"/>
  <c r="S22" i="49" s="1"/>
  <c r="R37" i="49"/>
  <c r="S37" i="49" s="1"/>
  <c r="R17" i="49"/>
  <c r="S17" i="49" s="1"/>
  <c r="C39" i="46" l="1"/>
  <c r="C7" i="46"/>
  <c r="C38" i="46"/>
  <c r="C32" i="46"/>
  <c r="C14" i="46"/>
  <c r="C12" i="46"/>
  <c r="Y17" i="49"/>
  <c r="U17" i="49"/>
  <c r="W17" i="49"/>
  <c r="Y22" i="49"/>
  <c r="W22" i="49"/>
  <c r="U22" i="49"/>
  <c r="W15" i="49"/>
  <c r="U15" i="49"/>
  <c r="Y15" i="49"/>
  <c r="R44" i="49"/>
  <c r="S5" i="49"/>
  <c r="Y14" i="49"/>
  <c r="W14" i="49"/>
  <c r="U14" i="49"/>
  <c r="W7" i="49"/>
  <c r="U7" i="49"/>
  <c r="Y7" i="49"/>
  <c r="W39" i="49"/>
  <c r="Y39" i="49"/>
  <c r="U39" i="49"/>
  <c r="W41" i="49"/>
  <c r="Y41" i="49"/>
  <c r="U41" i="49"/>
  <c r="W8" i="49"/>
  <c r="U8" i="49"/>
  <c r="Y8" i="49"/>
  <c r="Y36" i="49"/>
  <c r="W36" i="49"/>
  <c r="U36" i="49"/>
  <c r="Y9" i="49"/>
  <c r="W9" i="49"/>
  <c r="U9" i="49"/>
  <c r="W32" i="49"/>
  <c r="U32" i="49"/>
  <c r="Y32" i="49"/>
  <c r="Y10" i="49"/>
  <c r="U10" i="49"/>
  <c r="W10" i="49"/>
  <c r="W40" i="49"/>
  <c r="U40" i="49"/>
  <c r="Y40" i="49"/>
  <c r="Y29" i="49"/>
  <c r="W29" i="49"/>
  <c r="U29" i="49"/>
  <c r="Y16" i="49"/>
  <c r="W16" i="49"/>
  <c r="U16" i="49"/>
  <c r="U42" i="49"/>
  <c r="Y42" i="49"/>
  <c r="W42" i="49"/>
  <c r="Y33" i="49"/>
  <c r="W33" i="49"/>
  <c r="U33" i="49"/>
  <c r="Y12" i="49"/>
  <c r="W12" i="49"/>
  <c r="U12" i="49"/>
  <c r="Y34" i="49"/>
  <c r="U34" i="49"/>
  <c r="W34" i="49"/>
  <c r="Y28" i="13"/>
  <c r="U28" i="13"/>
  <c r="W28" i="13"/>
  <c r="W16" i="13"/>
  <c r="Y16" i="13"/>
  <c r="U16" i="13"/>
  <c r="Y24" i="13"/>
  <c r="W24" i="13"/>
  <c r="U24" i="13"/>
  <c r="W42" i="13"/>
  <c r="U42" i="13"/>
  <c r="Y42" i="13"/>
  <c r="W26" i="13"/>
  <c r="U26" i="13"/>
  <c r="Y26" i="13"/>
  <c r="Y10" i="13"/>
  <c r="U10" i="13"/>
  <c r="W10" i="13"/>
  <c r="Y30" i="13"/>
  <c r="U30" i="13"/>
  <c r="W30" i="13"/>
  <c r="W14" i="13"/>
  <c r="U14" i="13"/>
  <c r="Y14" i="13"/>
  <c r="U15" i="13"/>
  <c r="W15" i="13"/>
  <c r="Y15" i="13"/>
  <c r="U21" i="13"/>
  <c r="W21" i="13"/>
  <c r="Y21" i="13"/>
  <c r="Y7" i="13"/>
  <c r="U7" i="13"/>
  <c r="W7" i="13"/>
  <c r="W9" i="13"/>
  <c r="U9" i="13"/>
  <c r="Y9" i="13"/>
  <c r="Y17" i="13"/>
  <c r="W17" i="13"/>
  <c r="U17" i="13"/>
  <c r="U39" i="13"/>
  <c r="Y39" i="13"/>
  <c r="W39" i="13"/>
  <c r="Y23" i="13"/>
  <c r="U23" i="13"/>
  <c r="W23" i="13"/>
  <c r="W12" i="13"/>
  <c r="U12" i="13"/>
  <c r="Y12" i="13"/>
  <c r="U19" i="13"/>
  <c r="Y19" i="13"/>
  <c r="W19" i="13"/>
  <c r="Y35" i="13"/>
  <c r="W35" i="13"/>
  <c r="U35" i="13"/>
  <c r="W20" i="13"/>
  <c r="U20" i="13"/>
  <c r="Y20" i="13"/>
  <c r="Y5" i="41"/>
  <c r="Y44" i="41" s="1"/>
  <c r="G36" i="7" s="1"/>
  <c r="S44" i="41"/>
  <c r="D36" i="7" s="1"/>
  <c r="W5" i="41"/>
  <c r="W44" i="41" s="1"/>
  <c r="F36" i="7" s="1"/>
  <c r="U5" i="41"/>
  <c r="U44" i="41" s="1"/>
  <c r="E36" i="7" s="1"/>
  <c r="S44" i="26"/>
  <c r="D21" i="7" s="1"/>
  <c r="W5" i="26"/>
  <c r="W44" i="26" s="1"/>
  <c r="F21" i="7" s="1"/>
  <c r="U5" i="26"/>
  <c r="U44" i="26" s="1"/>
  <c r="E21" i="7" s="1"/>
  <c r="Y5" i="26"/>
  <c r="Y44" i="26" s="1"/>
  <c r="G21" i="7" s="1"/>
  <c r="C13" i="46"/>
  <c r="C18" i="46"/>
  <c r="C23" i="46"/>
  <c r="C29" i="46"/>
  <c r="C34" i="46"/>
  <c r="C11" i="46"/>
  <c r="C17" i="46"/>
  <c r="C22" i="46"/>
  <c r="C27" i="46"/>
  <c r="C33" i="46"/>
  <c r="C43" i="46"/>
  <c r="C16" i="46"/>
  <c r="C36" i="46"/>
  <c r="C20" i="46"/>
  <c r="S44" i="42"/>
  <c r="D37" i="7" s="1"/>
  <c r="U5" i="42"/>
  <c r="U44" i="42" s="1"/>
  <c r="E37" i="7" s="1"/>
  <c r="Y5" i="42"/>
  <c r="Y44" i="42" s="1"/>
  <c r="G37" i="7" s="1"/>
  <c r="W5" i="42"/>
  <c r="W44" i="42" s="1"/>
  <c r="F37" i="7" s="1"/>
  <c r="Y5" i="22"/>
  <c r="Y44" i="22" s="1"/>
  <c r="G17" i="7" s="1"/>
  <c r="W5" i="22"/>
  <c r="W44" i="22" s="1"/>
  <c r="F17" i="7" s="1"/>
  <c r="S44" i="22"/>
  <c r="D17" i="7" s="1"/>
  <c r="U5" i="22"/>
  <c r="U44" i="22" s="1"/>
  <c r="E17" i="7" s="1"/>
  <c r="Y5" i="17"/>
  <c r="Y44" i="17" s="1"/>
  <c r="G12" i="7" s="1"/>
  <c r="W5" i="17"/>
  <c r="W44" i="17" s="1"/>
  <c r="F12" i="7" s="1"/>
  <c r="U5" i="17"/>
  <c r="U44" i="17" s="1"/>
  <c r="E12" i="7" s="1"/>
  <c r="S44" i="17"/>
  <c r="D12" i="7" s="1"/>
  <c r="U5" i="35"/>
  <c r="U44" i="35" s="1"/>
  <c r="E30" i="7" s="1"/>
  <c r="S44" i="35"/>
  <c r="D30" i="7" s="1"/>
  <c r="Y5" i="35"/>
  <c r="Y44" i="35" s="1"/>
  <c r="G30" i="7" s="1"/>
  <c r="W5" i="35"/>
  <c r="W44" i="35" s="1"/>
  <c r="F30" i="7" s="1"/>
  <c r="Y7" i="30"/>
  <c r="Y44" i="30" s="1"/>
  <c r="G25" i="7" s="1"/>
  <c r="W7" i="30"/>
  <c r="W44" i="30" s="1"/>
  <c r="F25" i="7" s="1"/>
  <c r="U7" i="30"/>
  <c r="U44" i="30" s="1"/>
  <c r="E25" i="7" s="1"/>
  <c r="W5" i="39"/>
  <c r="W44" i="39" s="1"/>
  <c r="F34" i="7" s="1"/>
  <c r="S44" i="39"/>
  <c r="D34" i="7" s="1"/>
  <c r="U5" i="39"/>
  <c r="U44" i="39" s="1"/>
  <c r="E34" i="7" s="1"/>
  <c r="Y5" i="39"/>
  <c r="Y44" i="39" s="1"/>
  <c r="G34" i="7" s="1"/>
  <c r="W5" i="52"/>
  <c r="W44" i="52" s="1"/>
  <c r="F40" i="7" s="1"/>
  <c r="Y5" i="52"/>
  <c r="Y44" i="52" s="1"/>
  <c r="G40" i="7" s="1"/>
  <c r="S44" i="52"/>
  <c r="D40" i="7" s="1"/>
  <c r="U5" i="52"/>
  <c r="U44" i="52" s="1"/>
  <c r="E40" i="7" s="1"/>
  <c r="S44" i="24"/>
  <c r="D19" i="7" s="1"/>
  <c r="W5" i="24"/>
  <c r="W44" i="24" s="1"/>
  <c r="F19" i="7" s="1"/>
  <c r="Y5" i="24"/>
  <c r="Y44" i="24" s="1"/>
  <c r="G19" i="7" s="1"/>
  <c r="U5" i="24"/>
  <c r="U44" i="24" s="1"/>
  <c r="E19" i="7" s="1"/>
  <c r="W5" i="31"/>
  <c r="W44" i="31" s="1"/>
  <c r="F26" i="7" s="1"/>
  <c r="S44" i="31"/>
  <c r="D26" i="7" s="1"/>
  <c r="Y5" i="31"/>
  <c r="Y44" i="31" s="1"/>
  <c r="G26" i="7" s="1"/>
  <c r="U5" i="31"/>
  <c r="U44" i="31" s="1"/>
  <c r="E26" i="7" s="1"/>
  <c r="U5" i="38"/>
  <c r="U44" i="38" s="1"/>
  <c r="E33" i="7" s="1"/>
  <c r="S44" i="38"/>
  <c r="D33" i="7" s="1"/>
  <c r="W5" i="38"/>
  <c r="W44" i="38" s="1"/>
  <c r="F33" i="7" s="1"/>
  <c r="Y5" i="38"/>
  <c r="Y44" i="38" s="1"/>
  <c r="G33" i="7" s="1"/>
  <c r="R44" i="16"/>
  <c r="S5" i="16"/>
  <c r="W20" i="16"/>
  <c r="U20" i="16"/>
  <c r="Y20" i="16"/>
  <c r="Y32" i="16"/>
  <c r="U32" i="16"/>
  <c r="W32" i="16"/>
  <c r="W40" i="16"/>
  <c r="Y40" i="16"/>
  <c r="U40" i="16"/>
  <c r="Y8" i="16"/>
  <c r="U8" i="16"/>
  <c r="W8" i="16"/>
  <c r="Y34" i="16"/>
  <c r="U34" i="16"/>
  <c r="W34" i="16"/>
  <c r="Y18" i="16"/>
  <c r="W18" i="16"/>
  <c r="U18" i="16"/>
  <c r="W38" i="16"/>
  <c r="U38" i="16"/>
  <c r="Y38" i="16"/>
  <c r="W22" i="16"/>
  <c r="U22" i="16"/>
  <c r="Y22" i="16"/>
  <c r="W6" i="16"/>
  <c r="Y6" i="16"/>
  <c r="U6" i="16"/>
  <c r="Y31" i="16"/>
  <c r="W31" i="16"/>
  <c r="U31" i="16"/>
  <c r="Y37" i="16"/>
  <c r="W37" i="16"/>
  <c r="U37" i="16"/>
  <c r="W43" i="16"/>
  <c r="U43" i="16"/>
  <c r="Y43" i="16"/>
  <c r="Y27" i="16"/>
  <c r="W27" i="16"/>
  <c r="U27" i="16"/>
  <c r="Y23" i="16"/>
  <c r="U23" i="16"/>
  <c r="W23" i="16"/>
  <c r="U19" i="16"/>
  <c r="W19" i="16"/>
  <c r="Y19" i="16"/>
  <c r="U39" i="16"/>
  <c r="Y39" i="16"/>
  <c r="W39" i="16"/>
  <c r="W17" i="16"/>
  <c r="Y17" i="16"/>
  <c r="U17" i="16"/>
  <c r="U33" i="16"/>
  <c r="W33" i="16"/>
  <c r="Y33" i="16"/>
  <c r="W28" i="16"/>
  <c r="Y28" i="16"/>
  <c r="U28" i="16"/>
  <c r="Y5" i="40"/>
  <c r="Y44" i="40" s="1"/>
  <c r="G35" i="7" s="1"/>
  <c r="U5" i="40"/>
  <c r="U44" i="40" s="1"/>
  <c r="E35" i="7" s="1"/>
  <c r="W5" i="40"/>
  <c r="W44" i="40" s="1"/>
  <c r="F35" i="7" s="1"/>
  <c r="S44" i="40"/>
  <c r="D35" i="7" s="1"/>
  <c r="U39" i="27"/>
  <c r="W39" i="27"/>
  <c r="Y39" i="27"/>
  <c r="Y23" i="27"/>
  <c r="W23" i="27"/>
  <c r="U23" i="27"/>
  <c r="U27" i="27"/>
  <c r="Y27" i="27"/>
  <c r="W27" i="27"/>
  <c r="Y33" i="27"/>
  <c r="W33" i="27"/>
  <c r="U33" i="27"/>
  <c r="W19" i="27"/>
  <c r="Y19" i="27"/>
  <c r="U19" i="27"/>
  <c r="Y41" i="27"/>
  <c r="U41" i="27"/>
  <c r="W41" i="27"/>
  <c r="U25" i="27"/>
  <c r="Y25" i="27"/>
  <c r="W25" i="27"/>
  <c r="U7" i="27"/>
  <c r="Y7" i="27"/>
  <c r="W7" i="27"/>
  <c r="W21" i="27"/>
  <c r="Y21" i="27"/>
  <c r="U21" i="27"/>
  <c r="Y37" i="27"/>
  <c r="U37" i="27"/>
  <c r="W37" i="27"/>
  <c r="Y40" i="27"/>
  <c r="U40" i="27"/>
  <c r="W40" i="27"/>
  <c r="W28" i="27"/>
  <c r="Y28" i="27"/>
  <c r="U28" i="27"/>
  <c r="Y12" i="27"/>
  <c r="U12" i="27"/>
  <c r="W12" i="27"/>
  <c r="Y36" i="27"/>
  <c r="W36" i="27"/>
  <c r="U36" i="27"/>
  <c r="U16" i="27"/>
  <c r="Y16" i="27"/>
  <c r="W16" i="27"/>
  <c r="W42" i="27"/>
  <c r="Y42" i="27"/>
  <c r="U42" i="27"/>
  <c r="Y20" i="27"/>
  <c r="U20" i="27"/>
  <c r="W20" i="27"/>
  <c r="W38" i="27"/>
  <c r="U38" i="27"/>
  <c r="Y38" i="27"/>
  <c r="Y22" i="27"/>
  <c r="U22" i="27"/>
  <c r="W22" i="27"/>
  <c r="W6" i="27"/>
  <c r="Y6" i="27"/>
  <c r="U6" i="27"/>
  <c r="C8" i="46"/>
  <c r="C10" i="46"/>
  <c r="C15" i="46"/>
  <c r="C21" i="46"/>
  <c r="C26" i="46"/>
  <c r="C31" i="46"/>
  <c r="C37" i="46"/>
  <c r="C42" i="46"/>
  <c r="C9" i="46"/>
  <c r="C19" i="46"/>
  <c r="C25" i="46"/>
  <c r="C30" i="46"/>
  <c r="C35" i="46"/>
  <c r="C41" i="46"/>
  <c r="C40" i="46"/>
  <c r="C24" i="46"/>
  <c r="C44" i="46"/>
  <c r="C28" i="46"/>
  <c r="S44" i="29"/>
  <c r="D24" i="7" s="1"/>
  <c r="Y5" i="29"/>
  <c r="Y44" i="29" s="1"/>
  <c r="G24" i="7" s="1"/>
  <c r="U5" i="29"/>
  <c r="U44" i="29" s="1"/>
  <c r="E24" i="7" s="1"/>
  <c r="W5" i="29"/>
  <c r="W44" i="29" s="1"/>
  <c r="F24" i="7" s="1"/>
  <c r="W5" i="51"/>
  <c r="W44" i="51" s="1"/>
  <c r="F41" i="7" s="1"/>
  <c r="S44" i="51"/>
  <c r="D41" i="7" s="1"/>
  <c r="Y5" i="51"/>
  <c r="Y44" i="51" s="1"/>
  <c r="G41" i="7" s="1"/>
  <c r="U5" i="51"/>
  <c r="U44" i="51" s="1"/>
  <c r="E41" i="7" s="1"/>
  <c r="S44" i="32"/>
  <c r="D27" i="7" s="1"/>
  <c r="Y5" i="32"/>
  <c r="Y44" i="32" s="1"/>
  <c r="G27" i="7" s="1"/>
  <c r="W5" i="32"/>
  <c r="W44" i="32" s="1"/>
  <c r="F27" i="7" s="1"/>
  <c r="U5" i="32"/>
  <c r="U44" i="32" s="1"/>
  <c r="E27" i="7" s="1"/>
  <c r="Y5" i="37"/>
  <c r="Y44" i="37" s="1"/>
  <c r="G32" i="7" s="1"/>
  <c r="W5" i="37"/>
  <c r="W44" i="37" s="1"/>
  <c r="F32" i="7" s="1"/>
  <c r="S44" i="37"/>
  <c r="D32" i="7" s="1"/>
  <c r="U5" i="37"/>
  <c r="U44" i="37" s="1"/>
  <c r="E32" i="7" s="1"/>
  <c r="Y13" i="18"/>
  <c r="U13" i="18"/>
  <c r="W13" i="18"/>
  <c r="Y23" i="18"/>
  <c r="W23" i="18"/>
  <c r="U23" i="18"/>
  <c r="Y41" i="18"/>
  <c r="U41" i="18"/>
  <c r="W41" i="18"/>
  <c r="U33" i="18"/>
  <c r="W33" i="18"/>
  <c r="Y33" i="18"/>
  <c r="U9" i="18"/>
  <c r="W9" i="18"/>
  <c r="Y9" i="18"/>
  <c r="R44" i="18"/>
  <c r="S5" i="18"/>
  <c r="U15" i="18"/>
  <c r="Y15" i="18"/>
  <c r="W15" i="18"/>
  <c r="W37" i="18"/>
  <c r="U37" i="18"/>
  <c r="Y37" i="18"/>
  <c r="U19" i="18"/>
  <c r="Y19" i="18"/>
  <c r="W19" i="18"/>
  <c r="W35" i="18"/>
  <c r="U35" i="18"/>
  <c r="Y35" i="18"/>
  <c r="W36" i="18"/>
  <c r="Y36" i="18"/>
  <c r="U36" i="18"/>
  <c r="W28" i="18"/>
  <c r="Y28" i="18"/>
  <c r="U28" i="18"/>
  <c r="Y40" i="18"/>
  <c r="U40" i="18"/>
  <c r="W40" i="18"/>
  <c r="Y8" i="18"/>
  <c r="W8" i="18"/>
  <c r="U8" i="18"/>
  <c r="W16" i="18"/>
  <c r="Y16" i="18"/>
  <c r="U16" i="18"/>
  <c r="W34" i="18"/>
  <c r="U34" i="18"/>
  <c r="Y34" i="18"/>
  <c r="Y18" i="18"/>
  <c r="U18" i="18"/>
  <c r="W18" i="18"/>
  <c r="Y38" i="18"/>
  <c r="W38" i="18"/>
  <c r="U38" i="18"/>
  <c r="U22" i="18"/>
  <c r="W22" i="18"/>
  <c r="Y22" i="18"/>
  <c r="Y6" i="18"/>
  <c r="W6" i="18"/>
  <c r="U6" i="18"/>
  <c r="Y31" i="14"/>
  <c r="U31" i="14"/>
  <c r="W31" i="14"/>
  <c r="U37" i="14"/>
  <c r="Y37" i="14"/>
  <c r="W37" i="14"/>
  <c r="Y41" i="14"/>
  <c r="W41" i="14"/>
  <c r="U41" i="14"/>
  <c r="Y25" i="14"/>
  <c r="U25" i="14"/>
  <c r="W25" i="14"/>
  <c r="W23" i="14"/>
  <c r="U23" i="14"/>
  <c r="Y23" i="14"/>
  <c r="U17" i="14"/>
  <c r="W17" i="14"/>
  <c r="Y17" i="14"/>
  <c r="U39" i="14"/>
  <c r="Y39" i="14"/>
  <c r="W39" i="14"/>
  <c r="U19" i="14"/>
  <c r="W19" i="14"/>
  <c r="Y19" i="14"/>
  <c r="W35" i="14"/>
  <c r="U35" i="14"/>
  <c r="Y35" i="14"/>
  <c r="Y20" i="14"/>
  <c r="W20" i="14"/>
  <c r="U20" i="14"/>
  <c r="Y12" i="14"/>
  <c r="W12" i="14"/>
  <c r="U12" i="14"/>
  <c r="R44" i="14"/>
  <c r="S5" i="14"/>
  <c r="W24" i="14"/>
  <c r="U24" i="14"/>
  <c r="Y24" i="14"/>
  <c r="Y32" i="14"/>
  <c r="U32" i="14"/>
  <c r="W32" i="14"/>
  <c r="Y42" i="14"/>
  <c r="W42" i="14"/>
  <c r="U42" i="14"/>
  <c r="W26" i="14"/>
  <c r="Y26" i="14"/>
  <c r="U26" i="14"/>
  <c r="W10" i="14"/>
  <c r="U10" i="14"/>
  <c r="Y10" i="14"/>
  <c r="Y30" i="14"/>
  <c r="U30" i="14"/>
  <c r="W30" i="14"/>
  <c r="W14" i="14"/>
  <c r="Y14" i="14"/>
  <c r="U14" i="14"/>
  <c r="U5" i="33"/>
  <c r="U44" i="33" s="1"/>
  <c r="E28" i="7" s="1"/>
  <c r="Y5" i="33"/>
  <c r="Y44" i="33" s="1"/>
  <c r="G28" i="7" s="1"/>
  <c r="S44" i="33"/>
  <c r="D28" i="7" s="1"/>
  <c r="W5" i="33"/>
  <c r="W44" i="33" s="1"/>
  <c r="F28" i="7" s="1"/>
  <c r="Y28" i="48"/>
  <c r="W28" i="48"/>
  <c r="U28" i="48"/>
  <c r="W25" i="48"/>
  <c r="U25" i="48"/>
  <c r="Y25" i="48"/>
  <c r="W12" i="48"/>
  <c r="Y12" i="48"/>
  <c r="U12" i="48"/>
  <c r="W18" i="48"/>
  <c r="U18" i="48"/>
  <c r="Y18" i="48"/>
  <c r="W35" i="48"/>
  <c r="Y35" i="48"/>
  <c r="U35" i="48"/>
  <c r="W13" i="48"/>
  <c r="U13" i="48"/>
  <c r="Y13" i="48"/>
  <c r="Y14" i="48"/>
  <c r="W14" i="48"/>
  <c r="U14" i="48"/>
  <c r="Y31" i="48"/>
  <c r="U31" i="48"/>
  <c r="W31" i="48"/>
  <c r="Y24" i="48"/>
  <c r="W24" i="48"/>
  <c r="U24" i="48"/>
  <c r="Y6" i="48"/>
  <c r="U6" i="48"/>
  <c r="W6" i="48"/>
  <c r="W7" i="48"/>
  <c r="U7" i="48"/>
  <c r="Y7" i="48"/>
  <c r="Y20" i="48"/>
  <c r="W20" i="48"/>
  <c r="U20" i="48"/>
  <c r="W30" i="48"/>
  <c r="Y30" i="48"/>
  <c r="U30" i="48"/>
  <c r="W34" i="48"/>
  <c r="Y34" i="48"/>
  <c r="U34" i="48"/>
  <c r="W10" i="48"/>
  <c r="U10" i="48"/>
  <c r="Y10" i="48"/>
  <c r="W21" i="48"/>
  <c r="Y21" i="48"/>
  <c r="U21" i="48"/>
  <c r="Y26" i="48"/>
  <c r="W26" i="48"/>
  <c r="U26" i="48"/>
  <c r="Y39" i="48"/>
  <c r="U39" i="48"/>
  <c r="W39" i="48"/>
  <c r="W32" i="48"/>
  <c r="U32" i="48"/>
  <c r="Y32" i="48"/>
  <c r="W5" i="28"/>
  <c r="W44" i="28" s="1"/>
  <c r="F23" i="7" s="1"/>
  <c r="U5" i="28"/>
  <c r="U44" i="28" s="1"/>
  <c r="E23" i="7" s="1"/>
  <c r="Y5" i="28"/>
  <c r="Y44" i="28" s="1"/>
  <c r="G23" i="7" s="1"/>
  <c r="S44" i="28"/>
  <c r="D23" i="7" s="1"/>
  <c r="W7" i="34"/>
  <c r="W44" i="34" s="1"/>
  <c r="F29" i="7" s="1"/>
  <c r="Y7" i="34"/>
  <c r="Y44" i="34" s="1"/>
  <c r="G29" i="7" s="1"/>
  <c r="U7" i="34"/>
  <c r="U44" i="34" s="1"/>
  <c r="E29" i="7" s="1"/>
  <c r="Y37" i="49"/>
  <c r="U37" i="49"/>
  <c r="W37" i="49"/>
  <c r="U38" i="49"/>
  <c r="W38" i="49"/>
  <c r="Y38" i="49"/>
  <c r="Y31" i="49"/>
  <c r="W31" i="49"/>
  <c r="U31" i="49"/>
  <c r="W27" i="49"/>
  <c r="Y27" i="49"/>
  <c r="U27" i="49"/>
  <c r="Y30" i="49"/>
  <c r="U30" i="49"/>
  <c r="W30" i="49"/>
  <c r="W23" i="49"/>
  <c r="Y23" i="49"/>
  <c r="U23" i="49"/>
  <c r="W20" i="49"/>
  <c r="U20" i="49"/>
  <c r="Y20" i="49"/>
  <c r="W11" i="49"/>
  <c r="Y11" i="49"/>
  <c r="U11" i="49"/>
  <c r="W25" i="49"/>
  <c r="Y25" i="49"/>
  <c r="U25" i="49"/>
  <c r="Y18" i="49"/>
  <c r="W18" i="49"/>
  <c r="U18" i="49"/>
  <c r="Y35" i="49"/>
  <c r="U35" i="49"/>
  <c r="W35" i="49"/>
  <c r="Y21" i="49"/>
  <c r="W21" i="49"/>
  <c r="U21" i="49"/>
  <c r="W26" i="49"/>
  <c r="Y26" i="49"/>
  <c r="U26" i="49"/>
  <c r="W13" i="49"/>
  <c r="U13" i="49"/>
  <c r="Y13" i="49"/>
  <c r="W43" i="49"/>
  <c r="U43" i="49"/>
  <c r="Y43" i="49"/>
  <c r="Y28" i="49"/>
  <c r="W28" i="49"/>
  <c r="U28" i="49"/>
  <c r="Y19" i="49"/>
  <c r="W19" i="49"/>
  <c r="U19" i="49"/>
  <c r="W6" i="49"/>
  <c r="Y6" i="49"/>
  <c r="U6" i="49"/>
  <c r="Y24" i="49"/>
  <c r="U24" i="49"/>
  <c r="W24" i="49"/>
  <c r="Y5" i="23"/>
  <c r="Y44" i="23" s="1"/>
  <c r="G18" i="7" s="1"/>
  <c r="S44" i="23"/>
  <c r="D18" i="7" s="1"/>
  <c r="W5" i="23"/>
  <c r="W44" i="23" s="1"/>
  <c r="F18" i="7" s="1"/>
  <c r="U5" i="23"/>
  <c r="U44" i="23" s="1"/>
  <c r="E18" i="7" s="1"/>
  <c r="R44" i="13"/>
  <c r="S5" i="13"/>
  <c r="Y32" i="13"/>
  <c r="W32" i="13"/>
  <c r="U32" i="13"/>
  <c r="W40" i="13"/>
  <c r="U40" i="13"/>
  <c r="Y40" i="13"/>
  <c r="W8" i="13"/>
  <c r="U8" i="13"/>
  <c r="Y8" i="13"/>
  <c r="W34" i="13"/>
  <c r="Y34" i="13"/>
  <c r="U34" i="13"/>
  <c r="Y18" i="13"/>
  <c r="U18" i="13"/>
  <c r="W18" i="13"/>
  <c r="W38" i="13"/>
  <c r="U38" i="13"/>
  <c r="Y38" i="13"/>
  <c r="Y22" i="13"/>
  <c r="U22" i="13"/>
  <c r="W22" i="13"/>
  <c r="U6" i="13"/>
  <c r="W6" i="13"/>
  <c r="Y6" i="13"/>
  <c r="Y37" i="13"/>
  <c r="U37" i="13"/>
  <c r="W37" i="13"/>
  <c r="W41" i="13"/>
  <c r="U41" i="13"/>
  <c r="Y41" i="13"/>
  <c r="W25" i="13"/>
  <c r="Y25" i="13"/>
  <c r="U25" i="13"/>
  <c r="Y31" i="13"/>
  <c r="W31" i="13"/>
  <c r="U31" i="13"/>
  <c r="W29" i="13"/>
  <c r="Y29" i="13"/>
  <c r="U29" i="13"/>
  <c r="U13" i="13"/>
  <c r="Y13" i="13"/>
  <c r="W13" i="13"/>
  <c r="W33" i="13"/>
  <c r="Y33" i="13"/>
  <c r="U33" i="13"/>
  <c r="W11" i="13"/>
  <c r="U11" i="13"/>
  <c r="Y11" i="13"/>
  <c r="U27" i="13"/>
  <c r="W27" i="13"/>
  <c r="Y27" i="13"/>
  <c r="W43" i="13"/>
  <c r="U43" i="13"/>
  <c r="Y43" i="13"/>
  <c r="Y36" i="13"/>
  <c r="U36" i="13"/>
  <c r="W36" i="13"/>
  <c r="U5" i="43"/>
  <c r="U44" i="43" s="1"/>
  <c r="E39" i="7" s="1"/>
  <c r="S44" i="43"/>
  <c r="D39" i="7" s="1"/>
  <c r="Y5" i="43"/>
  <c r="Y44" i="43" s="1"/>
  <c r="G39" i="7" s="1"/>
  <c r="W5" i="43"/>
  <c r="W44" i="43" s="1"/>
  <c r="F39" i="7" s="1"/>
  <c r="W5" i="19"/>
  <c r="W44" i="19" s="1"/>
  <c r="F14" i="7" s="1"/>
  <c r="Y5" i="19"/>
  <c r="Y44" i="19" s="1"/>
  <c r="G14" i="7" s="1"/>
  <c r="U5" i="19"/>
  <c r="U44" i="19" s="1"/>
  <c r="E14" i="7" s="1"/>
  <c r="S44" i="19"/>
  <c r="D14" i="7" s="1"/>
  <c r="Y5" i="8"/>
  <c r="S44" i="8"/>
  <c r="D6" i="7" s="1"/>
  <c r="W5" i="8"/>
  <c r="U5" i="8"/>
  <c r="S44" i="34"/>
  <c r="D29" i="7" s="1"/>
  <c r="W36" i="16"/>
  <c r="U36" i="16"/>
  <c r="Y36" i="16"/>
  <c r="W12" i="16"/>
  <c r="U12" i="16"/>
  <c r="Y12" i="16"/>
  <c r="Y16" i="16"/>
  <c r="U16" i="16"/>
  <c r="W16" i="16"/>
  <c r="W24" i="16"/>
  <c r="U24" i="16"/>
  <c r="Y24" i="16"/>
  <c r="Y42" i="16"/>
  <c r="W42" i="16"/>
  <c r="U42" i="16"/>
  <c r="W26" i="16"/>
  <c r="U26" i="16"/>
  <c r="Y26" i="16"/>
  <c r="Y10" i="16"/>
  <c r="U10" i="16"/>
  <c r="W10" i="16"/>
  <c r="W30" i="16"/>
  <c r="Y30" i="16"/>
  <c r="U30" i="16"/>
  <c r="W14" i="16"/>
  <c r="U14" i="16"/>
  <c r="Y14" i="16"/>
  <c r="Y11" i="16"/>
  <c r="W11" i="16"/>
  <c r="U11" i="16"/>
  <c r="W15" i="16"/>
  <c r="U15" i="16"/>
  <c r="Y15" i="16"/>
  <c r="W21" i="16"/>
  <c r="U21" i="16"/>
  <c r="Y21" i="16"/>
  <c r="Y7" i="16"/>
  <c r="U7" i="16"/>
  <c r="W7" i="16"/>
  <c r="W13" i="16"/>
  <c r="Y13" i="16"/>
  <c r="U13" i="16"/>
  <c r="W35" i="16"/>
  <c r="Y35" i="16"/>
  <c r="U35" i="16"/>
  <c r="Y29" i="16"/>
  <c r="U29" i="16"/>
  <c r="W29" i="16"/>
  <c r="W9" i="16"/>
  <c r="Y9" i="16"/>
  <c r="U9" i="16"/>
  <c r="W25" i="16"/>
  <c r="U25" i="16"/>
  <c r="Y25" i="16"/>
  <c r="U41" i="16"/>
  <c r="Y41" i="16"/>
  <c r="W41" i="16"/>
  <c r="S44" i="21"/>
  <c r="D16" i="7" s="1"/>
  <c r="W5" i="21"/>
  <c r="W44" i="21" s="1"/>
  <c r="F16" i="7" s="1"/>
  <c r="Y5" i="21"/>
  <c r="Y44" i="21" s="1"/>
  <c r="G16" i="7" s="1"/>
  <c r="U5" i="21"/>
  <c r="U44" i="21" s="1"/>
  <c r="E16" i="7" s="1"/>
  <c r="Y5" i="25"/>
  <c r="Y44" i="25" s="1"/>
  <c r="G20" i="7" s="1"/>
  <c r="W5" i="25"/>
  <c r="W44" i="25" s="1"/>
  <c r="F20" i="7" s="1"/>
  <c r="S44" i="25"/>
  <c r="D20" i="7" s="1"/>
  <c r="U5" i="25"/>
  <c r="U44" i="25" s="1"/>
  <c r="E20" i="7" s="1"/>
  <c r="U17" i="27"/>
  <c r="W17" i="27"/>
  <c r="Y17" i="27"/>
  <c r="Y43" i="27"/>
  <c r="U43" i="27"/>
  <c r="W43" i="27"/>
  <c r="Y11" i="27"/>
  <c r="W11" i="27"/>
  <c r="U11" i="27"/>
  <c r="W9" i="27"/>
  <c r="U9" i="27"/>
  <c r="Y9" i="27"/>
  <c r="U31" i="27"/>
  <c r="W31" i="27"/>
  <c r="Y31" i="27"/>
  <c r="U15" i="27"/>
  <c r="W15" i="27"/>
  <c r="Y15" i="27"/>
  <c r="Y35" i="27"/>
  <c r="U35" i="27"/>
  <c r="W35" i="27"/>
  <c r="W13" i="27"/>
  <c r="Y13" i="27"/>
  <c r="U13" i="27"/>
  <c r="U29" i="27"/>
  <c r="Y29" i="27"/>
  <c r="W29" i="27"/>
  <c r="Y18" i="27"/>
  <c r="U18" i="27"/>
  <c r="W18" i="27"/>
  <c r="Y8" i="27"/>
  <c r="U8" i="27"/>
  <c r="W8" i="27"/>
  <c r="Y34" i="27"/>
  <c r="U34" i="27"/>
  <c r="W34" i="27"/>
  <c r="W24" i="27"/>
  <c r="U24" i="27"/>
  <c r="Y24" i="27"/>
  <c r="W26" i="27"/>
  <c r="Y26" i="27"/>
  <c r="U26" i="27"/>
  <c r="R44" i="27"/>
  <c r="S5" i="27"/>
  <c r="Y32" i="27"/>
  <c r="U32" i="27"/>
  <c r="W32" i="27"/>
  <c r="W10" i="27"/>
  <c r="U10" i="27"/>
  <c r="Y10" i="27"/>
  <c r="W30" i="27"/>
  <c r="U30" i="27"/>
  <c r="Y30" i="27"/>
  <c r="W14" i="27"/>
  <c r="U14" i="27"/>
  <c r="Y14" i="27"/>
  <c r="U5" i="50"/>
  <c r="U44" i="50" s="1"/>
  <c r="E42" i="7" s="1"/>
  <c r="S44" i="50"/>
  <c r="D42" i="7" s="1"/>
  <c r="Y5" i="50"/>
  <c r="Y44" i="50" s="1"/>
  <c r="G42" i="7" s="1"/>
  <c r="W5" i="50"/>
  <c r="W44" i="50" s="1"/>
  <c r="F42" i="7" s="1"/>
  <c r="S44" i="20"/>
  <c r="D15" i="7" s="1"/>
  <c r="W5" i="20"/>
  <c r="W44" i="20" s="1"/>
  <c r="F15" i="7" s="1"/>
  <c r="Y5" i="20"/>
  <c r="Y44" i="20" s="1"/>
  <c r="G15" i="7" s="1"/>
  <c r="U5" i="20"/>
  <c r="U44" i="20" s="1"/>
  <c r="E15" i="7" s="1"/>
  <c r="W17" i="18"/>
  <c r="Y17" i="18"/>
  <c r="U17" i="18"/>
  <c r="U21" i="18"/>
  <c r="Y21" i="18"/>
  <c r="W21" i="18"/>
  <c r="Y29" i="18"/>
  <c r="W29" i="18"/>
  <c r="U29" i="18"/>
  <c r="Y39" i="18"/>
  <c r="W39" i="18"/>
  <c r="U39" i="18"/>
  <c r="W31" i="18"/>
  <c r="Y31" i="18"/>
  <c r="U31" i="18"/>
  <c r="U7" i="18"/>
  <c r="W7" i="18"/>
  <c r="Y7" i="18"/>
  <c r="Y25" i="18"/>
  <c r="W25" i="18"/>
  <c r="U25" i="18"/>
  <c r="Y11" i="18"/>
  <c r="W11" i="18"/>
  <c r="U11" i="18"/>
  <c r="Y27" i="18"/>
  <c r="W27" i="18"/>
  <c r="U27" i="18"/>
  <c r="W43" i="18"/>
  <c r="U43" i="18"/>
  <c r="Y43" i="18"/>
  <c r="W12" i="18"/>
  <c r="Y12" i="18"/>
  <c r="U12" i="18"/>
  <c r="Y20" i="18"/>
  <c r="U20" i="18"/>
  <c r="W20" i="18"/>
  <c r="W24" i="18"/>
  <c r="U24" i="18"/>
  <c r="Y24" i="18"/>
  <c r="W32" i="18"/>
  <c r="Y32" i="18"/>
  <c r="U32" i="18"/>
  <c r="U42" i="18"/>
  <c r="W42" i="18"/>
  <c r="Y42" i="18"/>
  <c r="W26" i="18"/>
  <c r="U26" i="18"/>
  <c r="Y26" i="18"/>
  <c r="Y10" i="18"/>
  <c r="U10" i="18"/>
  <c r="W10" i="18"/>
  <c r="Y30" i="18"/>
  <c r="W30" i="18"/>
  <c r="U30" i="18"/>
  <c r="W14" i="18"/>
  <c r="Y14" i="18"/>
  <c r="U14" i="18"/>
  <c r="W9" i="14"/>
  <c r="U9" i="14"/>
  <c r="Y9" i="14"/>
  <c r="Y15" i="14"/>
  <c r="U15" i="14"/>
  <c r="W15" i="14"/>
  <c r="U21" i="14"/>
  <c r="W21" i="14"/>
  <c r="Y21" i="14"/>
  <c r="Y7" i="14"/>
  <c r="U7" i="14"/>
  <c r="W7" i="14"/>
  <c r="W13" i="14"/>
  <c r="U13" i="14"/>
  <c r="Y13" i="14"/>
  <c r="W33" i="14"/>
  <c r="Y33" i="14"/>
  <c r="U33" i="14"/>
  <c r="Y29" i="14"/>
  <c r="U29" i="14"/>
  <c r="W29" i="14"/>
  <c r="Y11" i="14"/>
  <c r="W11" i="14"/>
  <c r="U11" i="14"/>
  <c r="W27" i="14"/>
  <c r="Y27" i="14"/>
  <c r="U27" i="14"/>
  <c r="U43" i="14"/>
  <c r="Y43" i="14"/>
  <c r="W43" i="14"/>
  <c r="Y28" i="14"/>
  <c r="U28" i="14"/>
  <c r="W28" i="14"/>
  <c r="Y36" i="14"/>
  <c r="U36" i="14"/>
  <c r="W36" i="14"/>
  <c r="Y40" i="14"/>
  <c r="W40" i="14"/>
  <c r="U40" i="14"/>
  <c r="Y8" i="14"/>
  <c r="W8" i="14"/>
  <c r="U8" i="14"/>
  <c r="Y16" i="14"/>
  <c r="U16" i="14"/>
  <c r="W16" i="14"/>
  <c r="Y34" i="14"/>
  <c r="U34" i="14"/>
  <c r="W34" i="14"/>
  <c r="W18" i="14"/>
  <c r="U18" i="14"/>
  <c r="Y18" i="14"/>
  <c r="Y38" i="14"/>
  <c r="U38" i="14"/>
  <c r="W38" i="14"/>
  <c r="Y22" i="14"/>
  <c r="U22" i="14"/>
  <c r="W22" i="14"/>
  <c r="W6" i="14"/>
  <c r="U6" i="14"/>
  <c r="Y6" i="14"/>
  <c r="W5" i="15"/>
  <c r="W44" i="15" s="1"/>
  <c r="F10" i="7" s="1"/>
  <c r="S44" i="15"/>
  <c r="D10" i="7" s="1"/>
  <c r="Y5" i="15"/>
  <c r="Y44" i="15" s="1"/>
  <c r="G10" i="7" s="1"/>
  <c r="U5" i="15"/>
  <c r="U44" i="15" s="1"/>
  <c r="E10" i="7" s="1"/>
  <c r="S44" i="36"/>
  <c r="D31" i="7" s="1"/>
  <c r="W5" i="36"/>
  <c r="W44" i="36" s="1"/>
  <c r="F31" i="7" s="1"/>
  <c r="U5" i="36"/>
  <c r="U44" i="36" s="1"/>
  <c r="E31" i="7" s="1"/>
  <c r="Y5" i="36"/>
  <c r="Y44" i="36" s="1"/>
  <c r="G31" i="7" s="1"/>
  <c r="Y11" i="48"/>
  <c r="W11" i="48"/>
  <c r="U11" i="48"/>
  <c r="W41" i="48"/>
  <c r="Y41" i="48"/>
  <c r="U41" i="48"/>
  <c r="W15" i="48"/>
  <c r="Y15" i="48"/>
  <c r="U15" i="48"/>
  <c r="W17" i="48"/>
  <c r="Y17" i="48"/>
  <c r="U17" i="48"/>
  <c r="Y9" i="48"/>
  <c r="U9" i="48"/>
  <c r="W9" i="48"/>
  <c r="Y22" i="48"/>
  <c r="W22" i="48"/>
  <c r="U22" i="48"/>
  <c r="Y33" i="48"/>
  <c r="W33" i="48"/>
  <c r="U33" i="48"/>
  <c r="W36" i="48"/>
  <c r="Y36" i="48"/>
  <c r="U36" i="48"/>
  <c r="W8" i="48"/>
  <c r="U8" i="48"/>
  <c r="Y8" i="48"/>
  <c r="W40" i="48"/>
  <c r="U40" i="48"/>
  <c r="Y40" i="48"/>
  <c r="Y27" i="48"/>
  <c r="W27" i="48"/>
  <c r="U27" i="48"/>
  <c r="U42" i="48"/>
  <c r="W42" i="48"/>
  <c r="Y42" i="48"/>
  <c r="Y29" i="48"/>
  <c r="W29" i="48"/>
  <c r="U29" i="48"/>
  <c r="Y37" i="48"/>
  <c r="U37" i="48"/>
  <c r="W37" i="48"/>
  <c r="U19" i="48"/>
  <c r="W19" i="48"/>
  <c r="Y19" i="48"/>
  <c r="Y38" i="48"/>
  <c r="U38" i="48"/>
  <c r="W38" i="48"/>
  <c r="W43" i="48"/>
  <c r="Y43" i="48"/>
  <c r="U43" i="48"/>
  <c r="Y23" i="48"/>
  <c r="U23" i="48"/>
  <c r="D24" i="46" s="1"/>
  <c r="W23" i="48"/>
  <c r="Y16" i="48"/>
  <c r="W16" i="48"/>
  <c r="U16" i="48"/>
  <c r="R44" i="48"/>
  <c r="S5" i="48"/>
  <c r="D44" i="46" l="1"/>
  <c r="D7" i="46"/>
  <c r="F27" i="46"/>
  <c r="D8" i="46"/>
  <c r="F21" i="46"/>
  <c r="D32" i="46"/>
  <c r="D19" i="46"/>
  <c r="F29" i="46"/>
  <c r="D20" i="46"/>
  <c r="D40" i="46"/>
  <c r="E19" i="46"/>
  <c r="D33" i="46"/>
  <c r="E35" i="46"/>
  <c r="F35" i="46"/>
  <c r="F38" i="46"/>
  <c r="E25" i="46"/>
  <c r="D30" i="46"/>
  <c r="F26" i="46"/>
  <c r="E8" i="46"/>
  <c r="E31" i="46"/>
  <c r="F28" i="46"/>
  <c r="F9" i="46"/>
  <c r="F37" i="46"/>
  <c r="F14" i="46"/>
  <c r="E21" i="46"/>
  <c r="D17" i="46"/>
  <c r="D34" i="46"/>
  <c r="F42" i="46"/>
  <c r="E29" i="46"/>
  <c r="E14" i="46"/>
  <c r="F22" i="46"/>
  <c r="F8" i="46"/>
  <c r="E22" i="46"/>
  <c r="E15" i="46"/>
  <c r="F39" i="46"/>
  <c r="E41" i="46"/>
  <c r="F41" i="46"/>
  <c r="D37" i="46"/>
  <c r="F44" i="46"/>
  <c r="E28" i="46"/>
  <c r="E12" i="46"/>
  <c r="F34" i="46"/>
  <c r="D16" i="46"/>
  <c r="F10" i="46"/>
  <c r="E10" i="46"/>
  <c r="E43" i="46"/>
  <c r="D12" i="46"/>
  <c r="F18" i="46"/>
  <c r="E27" i="46"/>
  <c r="E37" i="46"/>
  <c r="D28" i="46"/>
  <c r="E34" i="46"/>
  <c r="E30" i="46"/>
  <c r="E32" i="46"/>
  <c r="D26" i="46"/>
  <c r="E26" i="46"/>
  <c r="D42" i="46"/>
  <c r="E38" i="46"/>
  <c r="E7" i="46"/>
  <c r="F23" i="46"/>
  <c r="D39" i="46"/>
  <c r="F19" i="46"/>
  <c r="E9" i="46"/>
  <c r="D41" i="46"/>
  <c r="F33" i="46"/>
  <c r="J14" i="46"/>
  <c r="J15" i="46" s="1"/>
  <c r="D15" i="46"/>
  <c r="D31" i="46"/>
  <c r="D43" i="46"/>
  <c r="F25" i="46"/>
  <c r="F40" i="46"/>
  <c r="D18" i="46"/>
  <c r="E42" i="46"/>
  <c r="D38" i="46"/>
  <c r="E20" i="46"/>
  <c r="E24" i="46"/>
  <c r="F32" i="46"/>
  <c r="F7" i="46"/>
  <c r="E23" i="46"/>
  <c r="F17" i="46"/>
  <c r="F30" i="46"/>
  <c r="D23" i="46"/>
  <c r="D9" i="46"/>
  <c r="F16" i="46"/>
  <c r="D10" i="46"/>
  <c r="D14" i="46"/>
  <c r="E36" i="46"/>
  <c r="E16" i="46"/>
  <c r="F31" i="46"/>
  <c r="E11" i="46"/>
  <c r="D13" i="46"/>
  <c r="E44" i="46"/>
  <c r="F12" i="46"/>
  <c r="E39" i="46"/>
  <c r="D35" i="46"/>
  <c r="E33" i="46"/>
  <c r="D11" i="46"/>
  <c r="D25" i="46"/>
  <c r="F24" i="46"/>
  <c r="D21" i="46"/>
  <c r="D36" i="46"/>
  <c r="F36" i="46"/>
  <c r="F20" i="46"/>
  <c r="F13" i="46"/>
  <c r="E13" i="46"/>
  <c r="E40" i="46"/>
  <c r="E18" i="46"/>
  <c r="D22" i="46"/>
  <c r="F15" i="46"/>
  <c r="F11" i="46"/>
  <c r="D27" i="46"/>
  <c r="F43" i="46"/>
  <c r="E17" i="46"/>
  <c r="D29" i="46"/>
  <c r="W5" i="48"/>
  <c r="W44" i="48" s="1"/>
  <c r="F44" i="7" s="1"/>
  <c r="U5" i="48"/>
  <c r="U44" i="48" s="1"/>
  <c r="E44" i="7" s="1"/>
  <c r="Y5" i="48"/>
  <c r="Y44" i="48" s="1"/>
  <c r="G44" i="7" s="1"/>
  <c r="S44" i="48"/>
  <c r="D44" i="7" s="1"/>
  <c r="W5" i="27"/>
  <c r="W44" i="27" s="1"/>
  <c r="F22" i="7" s="1"/>
  <c r="Y5" i="27"/>
  <c r="Y44" i="27" s="1"/>
  <c r="G22" i="7" s="1"/>
  <c r="S44" i="27"/>
  <c r="D22" i="7" s="1"/>
  <c r="U5" i="27"/>
  <c r="U44" i="27" s="1"/>
  <c r="E22" i="7" s="1"/>
  <c r="U44" i="8"/>
  <c r="E6" i="7" s="1"/>
  <c r="Y5" i="18"/>
  <c r="Y44" i="18" s="1"/>
  <c r="G13" i="7" s="1"/>
  <c r="S44" i="18"/>
  <c r="D13" i="7" s="1"/>
  <c r="W5" i="18"/>
  <c r="W44" i="18" s="1"/>
  <c r="F13" i="7" s="1"/>
  <c r="U5" i="18"/>
  <c r="U44" i="18" s="1"/>
  <c r="E13" i="7" s="1"/>
  <c r="W5" i="16"/>
  <c r="W44" i="16" s="1"/>
  <c r="F11" i="7" s="1"/>
  <c r="Y5" i="16"/>
  <c r="Y44" i="16" s="1"/>
  <c r="G11" i="7" s="1"/>
  <c r="U5" i="16"/>
  <c r="U44" i="16" s="1"/>
  <c r="E11" i="7" s="1"/>
  <c r="S44" i="16"/>
  <c r="D11" i="7" s="1"/>
  <c r="W5" i="49"/>
  <c r="W44" i="49" s="1"/>
  <c r="F43" i="7" s="1"/>
  <c r="Y5" i="49"/>
  <c r="Y44" i="49" s="1"/>
  <c r="G43" i="7" s="1"/>
  <c r="S44" i="49"/>
  <c r="D43" i="7" s="1"/>
  <c r="U5" i="49"/>
  <c r="U44" i="49" s="1"/>
  <c r="E43" i="7" s="1"/>
  <c r="C6" i="46"/>
  <c r="C45" i="46" s="1"/>
  <c r="J6" i="46" s="1"/>
  <c r="J8" i="46" s="1"/>
  <c r="W44" i="8"/>
  <c r="F6" i="7" s="1"/>
  <c r="Y44" i="8"/>
  <c r="G6" i="7" s="1"/>
  <c r="U5" i="13"/>
  <c r="U44" i="13" s="1"/>
  <c r="E7" i="7" s="1"/>
  <c r="S44" i="13"/>
  <c r="D7" i="7" s="1"/>
  <c r="Y5" i="13"/>
  <c r="Y44" i="13" s="1"/>
  <c r="G7" i="7" s="1"/>
  <c r="W5" i="13"/>
  <c r="W44" i="13" s="1"/>
  <c r="F7" i="7" s="1"/>
  <c r="U5" i="14"/>
  <c r="U44" i="14" s="1"/>
  <c r="E9" i="7" s="1"/>
  <c r="S44" i="14"/>
  <c r="D9" i="7" s="1"/>
  <c r="W5" i="14"/>
  <c r="W44" i="14" s="1"/>
  <c r="F9" i="7" s="1"/>
  <c r="Y5" i="14"/>
  <c r="Y44" i="14" s="1"/>
  <c r="G9" i="7" s="1"/>
  <c r="D45" i="7" l="1"/>
  <c r="G45" i="7"/>
  <c r="F45" i="7"/>
  <c r="E45" i="7"/>
  <c r="F6" i="46"/>
  <c r="F45" i="46" s="1"/>
  <c r="M6" i="46" s="1"/>
  <c r="E6" i="46"/>
  <c r="E45" i="46" s="1"/>
  <c r="L6" i="46" s="1"/>
  <c r="D6" i="46"/>
  <c r="D45" i="46" s="1"/>
  <c r="K6" i="46" s="1"/>
  <c r="K8" i="46" s="1"/>
</calcChain>
</file>

<file path=xl/sharedStrings.xml><?xml version="1.0" encoding="utf-8"?>
<sst xmlns="http://schemas.openxmlformats.org/spreadsheetml/2006/main" count="7817" uniqueCount="613">
  <si>
    <t>（単位：百万円）</t>
  </si>
  <si>
    <t>　</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</si>
  <si>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</si>
  <si>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</si>
  <si>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</si>
  <si>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</si>
  <si>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</si>
  <si>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</si>
  <si>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</si>
  <si>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</si>
  <si>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</si>
  <si>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</si>
  <si>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</si>
  <si>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</si>
  <si>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</si>
  <si>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</si>
  <si>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</si>
  <si>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</si>
  <si>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</si>
  <si>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</si>
  <si>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</si>
  <si>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</si>
  <si>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</si>
  <si>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</si>
  <si>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</si>
  <si>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</si>
  <si>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</si>
  <si>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鉱業</t>
  </si>
  <si>
    <t>繊維製品</t>
  </si>
  <si>
    <t>化学製品</t>
  </si>
  <si>
    <t>石油・石炭製品</t>
  </si>
  <si>
    <t>窯業・土石製品</t>
  </si>
  <si>
    <t>鉄鋼</t>
  </si>
  <si>
    <t>非鉄金属</t>
  </si>
  <si>
    <t>金属製品</t>
  </si>
  <si>
    <t>電気機械</t>
  </si>
  <si>
    <t>建設</t>
  </si>
  <si>
    <t>金融・保険</t>
  </si>
  <si>
    <t>不動産</t>
  </si>
  <si>
    <t>公務</t>
  </si>
  <si>
    <t>教育・研究</t>
  </si>
  <si>
    <t>対事業所サービス</t>
  </si>
  <si>
    <t>対個人サービス</t>
  </si>
  <si>
    <t>内生部門計</t>
  </si>
  <si>
    <t>民間消費支出</t>
  </si>
  <si>
    <t>一般政府消費支出</t>
  </si>
  <si>
    <t>在庫純増</t>
  </si>
  <si>
    <t>最終需要計</t>
  </si>
  <si>
    <t>需要合計</t>
  </si>
  <si>
    <t>最終需要部門計</t>
  </si>
  <si>
    <t>その他の製造工業製品</t>
  </si>
  <si>
    <t>35</t>
  </si>
  <si>
    <t>家計外消費支出（行）</t>
  </si>
  <si>
    <t>雇用者所得</t>
  </si>
  <si>
    <t>営業余剰</t>
  </si>
  <si>
    <t>資本減耗引当</t>
  </si>
  <si>
    <t>間接税(除関税)</t>
  </si>
  <si>
    <t>（控除）経常補助金</t>
  </si>
  <si>
    <t>粗付加価値部門計</t>
  </si>
  <si>
    <t>各種係数表</t>
  </si>
  <si>
    <t>第８表　その他の分析係数表（その３）　粗付加価値率・雇用者所得率</t>
  </si>
  <si>
    <t>第８表　その他の分析係数表（その４）　民間消費支出構成比</t>
  </si>
  <si>
    <t>※取引基本表より</t>
    <rPh sb="1" eb="3">
      <t>トリヒキ</t>
    </rPh>
    <rPh sb="3" eb="6">
      <t>キホンヒョウ</t>
    </rPh>
    <phoneticPr fontId="5"/>
  </si>
  <si>
    <t>※就業・雇用者・・・雇用表より、県内生産額・・・取引基本表より</t>
    <rPh sb="1" eb="3">
      <t>シュウギョウ</t>
    </rPh>
    <rPh sb="4" eb="6">
      <t>コヨウ</t>
    </rPh>
    <rPh sb="6" eb="7">
      <t>シャ</t>
    </rPh>
    <rPh sb="10" eb="12">
      <t>コヨウ</t>
    </rPh>
    <rPh sb="12" eb="13">
      <t>ヒョウ</t>
    </rPh>
    <rPh sb="16" eb="18">
      <t>ケンナイ</t>
    </rPh>
    <rPh sb="18" eb="21">
      <t>セイサンガク</t>
    </rPh>
    <rPh sb="24" eb="26">
      <t>トリヒキ</t>
    </rPh>
    <rPh sb="26" eb="29">
      <t>キホンヒョウ</t>
    </rPh>
    <phoneticPr fontId="5"/>
  </si>
  <si>
    <t>※取引基本表より</t>
  </si>
  <si>
    <t>※粗付加価値率は、SNAに合わせるため家計外消費を除いている。</t>
    <rPh sb="1" eb="4">
      <t>ソフカ</t>
    </rPh>
    <rPh sb="4" eb="6">
      <t>カチ</t>
    </rPh>
    <rPh sb="6" eb="7">
      <t>リツ</t>
    </rPh>
    <rPh sb="13" eb="14">
      <t>ア</t>
    </rPh>
    <rPh sb="19" eb="22">
      <t>カケイガイ</t>
    </rPh>
    <rPh sb="22" eb="24">
      <t>ショウヒ</t>
    </rPh>
    <rPh sb="25" eb="26">
      <t>ノゾ</t>
    </rPh>
    <phoneticPr fontId="5"/>
  </si>
  <si>
    <t>（百万円）</t>
  </si>
  <si>
    <t>（人／百万円）</t>
  </si>
  <si>
    <t>粗付加価値率</t>
  </si>
  <si>
    <t>雇用者所得率</t>
  </si>
  <si>
    <t>民間消費支出構成比</t>
  </si>
  <si>
    <t>移輸入計</t>
  </si>
  <si>
    <t>移輸入率</t>
  </si>
  <si>
    <t>粗付加価値率</t>
    <rPh sb="0" eb="3">
      <t>ソフカ</t>
    </rPh>
    <rPh sb="3" eb="5">
      <t>カチ</t>
    </rPh>
    <rPh sb="5" eb="6">
      <t>リツ</t>
    </rPh>
    <phoneticPr fontId="5"/>
  </si>
  <si>
    <t>雇用者所得率</t>
    <rPh sb="0" eb="3">
      <t>コヨウシャ</t>
    </rPh>
    <rPh sb="3" eb="6">
      <t>ショトクリツ</t>
    </rPh>
    <phoneticPr fontId="5"/>
  </si>
  <si>
    <t>民間消費支出構成比</t>
    <rPh sb="0" eb="2">
      <t>ミンカン</t>
    </rPh>
    <rPh sb="2" eb="4">
      <t>ショウヒ</t>
    </rPh>
    <rPh sb="4" eb="6">
      <t>シシュツ</t>
    </rPh>
    <rPh sb="6" eb="9">
      <t>コウセイヒ</t>
    </rPh>
    <phoneticPr fontId="5"/>
  </si>
  <si>
    <t>Ａ</t>
  </si>
  <si>
    <t>Ｂ</t>
  </si>
  <si>
    <t>Ｃ＝Ｂ／Ａ</t>
  </si>
  <si>
    <t>Ｄ＝１－Ｃ</t>
  </si>
  <si>
    <t>Ｃ</t>
    <phoneticPr fontId="5"/>
  </si>
  <si>
    <t>Ｄ＝Ａ／Ｃ</t>
    <phoneticPr fontId="5"/>
  </si>
  <si>
    <t>Ｅ＝Ｂ／Ｃ</t>
    <phoneticPr fontId="5"/>
  </si>
  <si>
    <t>合計</t>
    <rPh sb="0" eb="2">
      <t>ゴウケイ</t>
    </rPh>
    <phoneticPr fontId="5"/>
  </si>
  <si>
    <t>A</t>
    <phoneticPr fontId="5"/>
  </si>
  <si>
    <t>B</t>
    <phoneticPr fontId="5"/>
  </si>
  <si>
    <t>C</t>
    <phoneticPr fontId="5"/>
  </si>
  <si>
    <t>D</t>
    <phoneticPr fontId="5"/>
  </si>
  <si>
    <t>E</t>
    <phoneticPr fontId="5"/>
  </si>
  <si>
    <t>F</t>
    <phoneticPr fontId="5"/>
  </si>
  <si>
    <t>G=Σ(A:E)/Ｆ</t>
    <phoneticPr fontId="5"/>
  </si>
  <si>
    <t>H=A/F</t>
    <phoneticPr fontId="5"/>
  </si>
  <si>
    <t>B=A/ΣA</t>
    <phoneticPr fontId="5"/>
  </si>
  <si>
    <t>ﾜｰｸｼｰﾄ名</t>
  </si>
  <si>
    <t>説明</t>
  </si>
  <si>
    <t>備考</t>
  </si>
  <si>
    <t>③ 企業に過剰在庫が存在せず、需要に対しては、常に生産を行って供給する。</t>
  </si>
  <si>
    <t>④ 企業の生産能力に限界がなく、あらゆる需要にこたえられる。</t>
  </si>
  <si>
    <t>⑤ 一つの生産物は、ただ一つの生産部門（産業）から供給される。</t>
  </si>
  <si>
    <t>⑥ 原材料等の投入量は、その部門の生産量に比例する。</t>
  </si>
  <si>
    <t>⑧ 生産波及効果が達成される期間は、不明である。</t>
  </si>
  <si>
    <t>（４）その他</t>
  </si>
  <si>
    <t>平成9年平均</t>
  </si>
  <si>
    <t>利用上の注意</t>
    <rPh sb="0" eb="3">
      <t>リヨウジョウ</t>
    </rPh>
    <rPh sb="4" eb="6">
      <t>チュウイ</t>
    </rPh>
    <phoneticPr fontId="5"/>
  </si>
  <si>
    <t>推計フロー図</t>
    <rPh sb="0" eb="2">
      <t>スイケイ</t>
    </rPh>
    <rPh sb="5" eb="6">
      <t>ズ</t>
    </rPh>
    <phoneticPr fontId="5"/>
  </si>
  <si>
    <t>最終需要推計＿まとめ</t>
    <rPh sb="0" eb="2">
      <t>サイシュウ</t>
    </rPh>
    <rPh sb="2" eb="4">
      <t>ジュヨウ</t>
    </rPh>
    <rPh sb="4" eb="6">
      <t>スイケイ</t>
    </rPh>
    <phoneticPr fontId="5"/>
  </si>
  <si>
    <t>データ入力</t>
    <rPh sb="3" eb="5">
      <t>ニュウリョク</t>
    </rPh>
    <phoneticPr fontId="5"/>
  </si>
  <si>
    <t>経済波及効果推計値</t>
    <rPh sb="0" eb="2">
      <t>ケイザイ</t>
    </rPh>
    <rPh sb="2" eb="4">
      <t>ハキュウ</t>
    </rPh>
    <rPh sb="4" eb="6">
      <t>コウカ</t>
    </rPh>
    <rPh sb="6" eb="8">
      <t>スイケイ</t>
    </rPh>
    <rPh sb="8" eb="9">
      <t>アタイ</t>
    </rPh>
    <phoneticPr fontId="5"/>
  </si>
  <si>
    <t>投入係数表</t>
    <rPh sb="0" eb="2">
      <t>トウニュウ</t>
    </rPh>
    <rPh sb="2" eb="4">
      <t>ケイスウ</t>
    </rPh>
    <rPh sb="4" eb="5">
      <t>ヒョウ</t>
    </rPh>
    <phoneticPr fontId="5"/>
  </si>
  <si>
    <t>逆行列係数表</t>
    <rPh sb="0" eb="3">
      <t>ギャクギョウレツ</t>
    </rPh>
    <rPh sb="3" eb="5">
      <t>ケイスウ</t>
    </rPh>
    <rPh sb="5" eb="6">
      <t>ヒョウ</t>
    </rPh>
    <phoneticPr fontId="5"/>
  </si>
  <si>
    <t>分析係数</t>
    <rPh sb="0" eb="2">
      <t>ブンセキ</t>
    </rPh>
    <rPh sb="2" eb="4">
      <t>ケイスウ</t>
    </rPh>
    <phoneticPr fontId="5"/>
  </si>
  <si>
    <t>産業連関分析上の留意点</t>
    <rPh sb="0" eb="2">
      <t>サンギョウ</t>
    </rPh>
    <rPh sb="2" eb="4">
      <t>レンカン</t>
    </rPh>
    <phoneticPr fontId="5"/>
  </si>
  <si>
    <t xml:space="preserve">産業連関表による経済波及効果の分析は、あくまでも経済モデル分析の一つであり、そこにはいくつかの基本的仮定・前提条件などの留意点がある。 </t>
    <rPh sb="47" eb="50">
      <t>キホンテキ</t>
    </rPh>
    <rPh sb="50" eb="52">
      <t>カテイ</t>
    </rPh>
    <rPh sb="53" eb="55">
      <t>ゼンテイ</t>
    </rPh>
    <rPh sb="55" eb="57">
      <t>ジョウケン</t>
    </rPh>
    <rPh sb="60" eb="63">
      <t>リュウイテン</t>
    </rPh>
    <phoneticPr fontId="5"/>
  </si>
  <si>
    <t>（２）分析の基本的仮定</t>
    <rPh sb="3" eb="5">
      <t>ブンセキ</t>
    </rPh>
    <phoneticPr fontId="5"/>
  </si>
  <si>
    <t>（３）分析の前提条件</t>
    <rPh sb="3" eb="5">
      <t>ブンセキ</t>
    </rPh>
    <phoneticPr fontId="5"/>
  </si>
  <si>
    <r>
      <t>①</t>
    </r>
    <r>
      <rPr>
        <sz val="10.5"/>
        <color indexed="8"/>
        <rFont val="ＭＳ 明朝"/>
        <family val="1"/>
        <charset val="128"/>
      </rPr>
      <t>本事例では、各産業部門の平均的な投入構造によることとする。例えば、建設業であれば「建設部門」を１部門とする「投入係数」を用いて推計する。</t>
    </r>
    <rPh sb="7" eb="8">
      <t>カク</t>
    </rPh>
    <rPh sb="8" eb="10">
      <t>サンギョウ</t>
    </rPh>
    <rPh sb="10" eb="12">
      <t>ブモン</t>
    </rPh>
    <rPh sb="30" eb="31">
      <t>タト</t>
    </rPh>
    <rPh sb="34" eb="36">
      <t>ケンセツ</t>
    </rPh>
    <rPh sb="36" eb="37">
      <t>ギョウ</t>
    </rPh>
    <phoneticPr fontId="5"/>
  </si>
  <si>
    <r>
      <t>④</t>
    </r>
    <r>
      <rPr>
        <sz val="10.5"/>
        <color indexed="8"/>
        <rFont val="ＭＳ 明朝"/>
        <family val="1"/>
        <charset val="128"/>
      </rPr>
      <t>粗付加価値については、雇用者報酬の一定割合が、最終需要（消費）にまわるものとする。</t>
    </r>
    <rPh sb="15" eb="17">
      <t>ホウシュウ</t>
    </rPh>
    <phoneticPr fontId="5"/>
  </si>
  <si>
    <t>（注）雇用者報酬の消費への転換比率は、一般的に使われる「平均消費性向」（資料：総務省「家計調査」）を用いた。</t>
    <rPh sb="6" eb="8">
      <t>ホウシュウ</t>
    </rPh>
    <rPh sb="36" eb="38">
      <t>シリョウ</t>
    </rPh>
    <rPh sb="39" eb="42">
      <t>ソウムショウ</t>
    </rPh>
    <rPh sb="43" eb="45">
      <t>カケイ</t>
    </rPh>
    <rPh sb="45" eb="47">
      <t>チョウサ</t>
    </rPh>
    <phoneticPr fontId="5"/>
  </si>
  <si>
    <r>
      <t>②</t>
    </r>
    <r>
      <rPr>
        <sz val="10.5"/>
        <color indexed="8"/>
        <rFont val="ＭＳ 明朝"/>
        <family val="1"/>
        <charset val="128"/>
      </rPr>
      <t>雇用者報酬の外に営業余剰なども、一部、消費や投資に向って新たな需要を喚起する。</t>
    </r>
    <rPh sb="4" eb="6">
      <t>ホウシュウ</t>
    </rPh>
    <phoneticPr fontId="5"/>
  </si>
  <si>
    <t>部門別最終需要額</t>
    <rPh sb="0" eb="3">
      <t>ブモンベツ</t>
    </rPh>
    <rPh sb="3" eb="5">
      <t>サイシュウ</t>
    </rPh>
    <rPh sb="5" eb="7">
      <t>ジュヨウ</t>
    </rPh>
    <rPh sb="7" eb="8">
      <t>ガク</t>
    </rPh>
    <phoneticPr fontId="5"/>
  </si>
  <si>
    <t>ﾃﾞｰﾀ入力欄</t>
    <rPh sb="4" eb="6">
      <t>ニュウリョク</t>
    </rPh>
    <rPh sb="6" eb="7">
      <t>ラン</t>
    </rPh>
    <phoneticPr fontId="5"/>
  </si>
  <si>
    <t>雇用者報酬への転換比率</t>
    <rPh sb="0" eb="3">
      <t>コヨウシャ</t>
    </rPh>
    <rPh sb="3" eb="5">
      <t>ホウシュウ</t>
    </rPh>
    <rPh sb="7" eb="9">
      <t>テンカン</t>
    </rPh>
    <rPh sb="9" eb="11">
      <t>ヒリツ</t>
    </rPh>
    <phoneticPr fontId="5"/>
  </si>
  <si>
    <t>最終需要額</t>
    <rPh sb="0" eb="2">
      <t>サイシュウ</t>
    </rPh>
    <rPh sb="2" eb="5">
      <t>ジュヨウガク</t>
    </rPh>
    <phoneticPr fontId="5"/>
  </si>
  <si>
    <t>経済波及効果（まとめ）</t>
    <rPh sb="0" eb="2">
      <t>ケイザイ</t>
    </rPh>
    <rPh sb="2" eb="4">
      <t>ハキュウ</t>
    </rPh>
    <rPh sb="4" eb="6">
      <t>コウカ</t>
    </rPh>
    <phoneticPr fontId="5"/>
  </si>
  <si>
    <t>（百万円、人）</t>
    <rPh sb="1" eb="2">
      <t>ヒャク</t>
    </rPh>
    <rPh sb="2" eb="4">
      <t>マンエン</t>
    </rPh>
    <rPh sb="5" eb="6">
      <t>ニン</t>
    </rPh>
    <phoneticPr fontId="5"/>
  </si>
  <si>
    <t>備考</t>
    <rPh sb="0" eb="2">
      <t>ビコウ</t>
    </rPh>
    <phoneticPr fontId="5"/>
  </si>
  <si>
    <t>平均消費性向（勤労者世帯）</t>
    <rPh sb="0" eb="2">
      <t>ヘイキン</t>
    </rPh>
    <rPh sb="7" eb="10">
      <t>キンロウシャ</t>
    </rPh>
    <rPh sb="10" eb="12">
      <t>セタイ</t>
    </rPh>
    <phoneticPr fontId="5"/>
  </si>
  <si>
    <t>（百万円）</t>
    <rPh sb="1" eb="2">
      <t>ヒャク</t>
    </rPh>
    <rPh sb="2" eb="4">
      <t>マンエン</t>
    </rPh>
    <phoneticPr fontId="5"/>
  </si>
  <si>
    <t>生産誘発額</t>
    <rPh sb="0" eb="2">
      <t>セイサン</t>
    </rPh>
    <rPh sb="2" eb="5">
      <t>ユウハツガク</t>
    </rPh>
    <phoneticPr fontId="5"/>
  </si>
  <si>
    <t>付加価値誘発額</t>
    <rPh sb="0" eb="2">
      <t>フカ</t>
    </rPh>
    <rPh sb="2" eb="4">
      <t>カチ</t>
    </rPh>
    <rPh sb="4" eb="7">
      <t>ユウハツガク</t>
    </rPh>
    <phoneticPr fontId="5"/>
  </si>
  <si>
    <t>就業者誘発数</t>
    <rPh sb="0" eb="3">
      <t>シュウギョウシャ</t>
    </rPh>
    <rPh sb="3" eb="5">
      <t>ユウハツ</t>
    </rPh>
    <rPh sb="5" eb="6">
      <t>スウ</t>
    </rPh>
    <phoneticPr fontId="5"/>
  </si>
  <si>
    <t>雇用者誘発数</t>
    <rPh sb="0" eb="3">
      <t>コヨウシャ</t>
    </rPh>
    <rPh sb="3" eb="5">
      <t>ユウハツ</t>
    </rPh>
    <rPh sb="5" eb="6">
      <t>スウ</t>
    </rPh>
    <phoneticPr fontId="5"/>
  </si>
  <si>
    <t>ﾜｰｸｼｰﾄ</t>
    <phoneticPr fontId="5"/>
  </si>
  <si>
    <t>神戸市</t>
    <rPh sb="0" eb="3">
      <t>コウベシ</t>
    </rPh>
    <phoneticPr fontId="5"/>
  </si>
  <si>
    <t>近畿</t>
    <rPh sb="0" eb="2">
      <t>キンキ</t>
    </rPh>
    <phoneticPr fontId="5"/>
  </si>
  <si>
    <t>平成10年平均</t>
    <rPh sb="0" eb="2">
      <t>ヘイセイ</t>
    </rPh>
    <rPh sb="4" eb="5">
      <t>ネン</t>
    </rPh>
    <rPh sb="5" eb="7">
      <t>ヘイキン</t>
    </rPh>
    <phoneticPr fontId="5"/>
  </si>
  <si>
    <t>平成11年平均</t>
    <rPh sb="0" eb="2">
      <t>ヘイセイ</t>
    </rPh>
    <rPh sb="4" eb="5">
      <t>ネン</t>
    </rPh>
    <rPh sb="5" eb="7">
      <t>ヘイキン</t>
    </rPh>
    <phoneticPr fontId="5"/>
  </si>
  <si>
    <t>平成12年平均</t>
    <rPh sb="0" eb="2">
      <t>ヘイセイ</t>
    </rPh>
    <rPh sb="4" eb="5">
      <t>ネン</t>
    </rPh>
    <rPh sb="5" eb="7">
      <t>ヘイキン</t>
    </rPh>
    <phoneticPr fontId="5"/>
  </si>
  <si>
    <t>平成13年平均</t>
    <rPh sb="0" eb="2">
      <t>ヘイセイ</t>
    </rPh>
    <rPh sb="4" eb="5">
      <t>ネン</t>
    </rPh>
    <rPh sb="5" eb="7">
      <t>ヘイキン</t>
    </rPh>
    <phoneticPr fontId="5"/>
  </si>
  <si>
    <t>平成14年平均</t>
    <rPh sb="0" eb="2">
      <t>ヘイセイ</t>
    </rPh>
    <rPh sb="4" eb="5">
      <t>ネン</t>
    </rPh>
    <rPh sb="5" eb="7">
      <t>ヘイキン</t>
    </rPh>
    <phoneticPr fontId="5"/>
  </si>
  <si>
    <t>平成15年平均</t>
    <rPh sb="0" eb="2">
      <t>ヘイセイ</t>
    </rPh>
    <rPh sb="4" eb="5">
      <t>ネン</t>
    </rPh>
    <rPh sb="5" eb="7">
      <t>ヘイキン</t>
    </rPh>
    <phoneticPr fontId="5"/>
  </si>
  <si>
    <t>（資料）総務省「家計調査」</t>
    <rPh sb="1" eb="3">
      <t>シリョウ</t>
    </rPh>
    <rPh sb="4" eb="7">
      <t>ソウムショウ</t>
    </rPh>
    <rPh sb="8" eb="10">
      <t>カケイ</t>
    </rPh>
    <rPh sb="10" eb="12">
      <t>チョウサ</t>
    </rPh>
    <phoneticPr fontId="5"/>
  </si>
  <si>
    <t>需要増加額</t>
  </si>
  <si>
    <t>1次間接
波及効果</t>
  </si>
  <si>
    <t>直接+1次間接波及効果</t>
  </si>
  <si>
    <t>雇用者
所得率</t>
  </si>
  <si>
    <t>雇用者所得誘発額（直接+1次間接波及効果）</t>
  </si>
  <si>
    <t>民間消費による需要
増加額</t>
  </si>
  <si>
    <t>2次間接
波及効果</t>
  </si>
  <si>
    <t>総合効果（直接+1次+2次間接波及効果）</t>
  </si>
  <si>
    <t>合計</t>
  </si>
  <si>
    <t>※四捨五入の関係で合計と内訳が一致しない場合があります。</t>
  </si>
  <si>
    <t>生産誘発額</t>
    <rPh sb="0" eb="2">
      <t>セイサン</t>
    </rPh>
    <rPh sb="2" eb="4">
      <t>ユウハツ</t>
    </rPh>
    <rPh sb="4" eb="5">
      <t>ガク</t>
    </rPh>
    <phoneticPr fontId="5"/>
  </si>
  <si>
    <t>雇用誘発数</t>
    <rPh sb="0" eb="2">
      <t>コヨウ</t>
    </rPh>
    <rPh sb="2" eb="4">
      <t>ユウハツ</t>
    </rPh>
    <rPh sb="4" eb="5">
      <t>スウ</t>
    </rPh>
    <phoneticPr fontId="5"/>
  </si>
  <si>
    <t>就業者創出（人）</t>
    <rPh sb="0" eb="3">
      <t>シュウギョウシャ</t>
    </rPh>
    <phoneticPr fontId="5"/>
  </si>
  <si>
    <t>雇用係数（百万円当り）</t>
    <rPh sb="0" eb="2">
      <t>コヨウ</t>
    </rPh>
    <rPh sb="2" eb="4">
      <t>ケイスウ</t>
    </rPh>
    <phoneticPr fontId="5"/>
  </si>
  <si>
    <t>雇用者創出（人）</t>
    <rPh sb="0" eb="3">
      <t>コヨウシャ</t>
    </rPh>
    <rPh sb="3" eb="5">
      <t>ソウシュツ</t>
    </rPh>
    <phoneticPr fontId="5"/>
  </si>
  <si>
    <t>C=A×B</t>
    <phoneticPr fontId="5"/>
  </si>
  <si>
    <t>E=C×D</t>
    <phoneticPr fontId="5"/>
  </si>
  <si>
    <t>F=逆行列係数×E</t>
    <rPh sb="2" eb="5">
      <t>ギャクギョウレツ</t>
    </rPh>
    <rPh sb="5" eb="7">
      <t>ケイスウ</t>
    </rPh>
    <phoneticPr fontId="5"/>
  </si>
  <si>
    <t>G=A+F</t>
    <phoneticPr fontId="5"/>
  </si>
  <si>
    <t>H</t>
    <phoneticPr fontId="5"/>
  </si>
  <si>
    <t>I=G×H</t>
    <phoneticPr fontId="5"/>
  </si>
  <si>
    <t>J</t>
    <phoneticPr fontId="5"/>
  </si>
  <si>
    <t>Ｋ=I×J</t>
    <phoneticPr fontId="5"/>
  </si>
  <si>
    <t>L</t>
    <phoneticPr fontId="5"/>
  </si>
  <si>
    <t>M=K×L</t>
    <phoneticPr fontId="5"/>
  </si>
  <si>
    <t>N</t>
    <phoneticPr fontId="5"/>
  </si>
  <si>
    <t>O=M×N</t>
    <phoneticPr fontId="5"/>
  </si>
  <si>
    <t>P=逆行列係数×O</t>
    <rPh sb="2" eb="5">
      <t>ギャクギョウレツ</t>
    </rPh>
    <rPh sb="5" eb="7">
      <t>ケイスウ</t>
    </rPh>
    <phoneticPr fontId="5"/>
  </si>
  <si>
    <t>Q=G+P</t>
    <phoneticPr fontId="5"/>
  </si>
  <si>
    <t>R</t>
    <phoneticPr fontId="5"/>
  </si>
  <si>
    <t>S=Q×R</t>
    <phoneticPr fontId="5"/>
  </si>
  <si>
    <t>T</t>
    <phoneticPr fontId="5"/>
  </si>
  <si>
    <t>U=Q×T</t>
    <phoneticPr fontId="5"/>
  </si>
  <si>
    <t>V</t>
    <phoneticPr fontId="5"/>
  </si>
  <si>
    <t>W=Q×V</t>
    <phoneticPr fontId="5"/>
  </si>
  <si>
    <t xml:space="preserve"> </t>
    <phoneticPr fontId="5"/>
  </si>
  <si>
    <t>備考（参照WS)</t>
    <rPh sb="0" eb="2">
      <t>ビコウ</t>
    </rPh>
    <rPh sb="3" eb="5">
      <t>サンショウ</t>
    </rPh>
    <phoneticPr fontId="5"/>
  </si>
  <si>
    <t>最終需要推計</t>
    <rPh sb="0" eb="2">
      <t>サイシュウ</t>
    </rPh>
    <rPh sb="2" eb="4">
      <t>ジュヨウ</t>
    </rPh>
    <rPh sb="4" eb="6">
      <t>スイケイ</t>
    </rPh>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</si>
  <si>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</si>
  <si>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</si>
  <si>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</si>
  <si>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</si>
  <si>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</si>
  <si>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</si>
  <si>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</si>
  <si>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</si>
  <si>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第８表　その他の分析係数表（その１）　県内自給率・移輸入係数表</t>
    <rPh sb="10" eb="12">
      <t>ケイスウ</t>
    </rPh>
    <phoneticPr fontId="5"/>
  </si>
  <si>
    <t>逆行列係数表</t>
  </si>
  <si>
    <t>飲食料品　　　　　　　</t>
  </si>
  <si>
    <t>輸送機械  　　　　　</t>
  </si>
  <si>
    <t>電力・ガス・熱供給　</t>
  </si>
  <si>
    <t>情報通信</t>
  </si>
  <si>
    <t>36</t>
  </si>
  <si>
    <t>平成16年平均</t>
    <rPh sb="0" eb="2">
      <t>ヘイセイ</t>
    </rPh>
    <rPh sb="4" eb="5">
      <t>ネン</t>
    </rPh>
    <rPh sb="5" eb="7">
      <t>ヘイキン</t>
    </rPh>
    <phoneticPr fontId="5"/>
  </si>
  <si>
    <t>平成17年平均</t>
    <rPh sb="0" eb="2">
      <t>ヘイセイ</t>
    </rPh>
    <rPh sb="4" eb="5">
      <t>ネン</t>
    </rPh>
    <rPh sb="5" eb="7">
      <t>ヘイキン</t>
    </rPh>
    <phoneticPr fontId="5"/>
  </si>
  <si>
    <t>平成18年平均</t>
    <rPh sb="0" eb="2">
      <t>ヘイセイ</t>
    </rPh>
    <rPh sb="4" eb="5">
      <t>ネン</t>
    </rPh>
    <rPh sb="5" eb="7">
      <t>ヘイキン</t>
    </rPh>
    <phoneticPr fontId="5"/>
  </si>
  <si>
    <t>平成19年平均</t>
    <rPh sb="0" eb="2">
      <t>ヘイセイ</t>
    </rPh>
    <rPh sb="4" eb="5">
      <t>ネン</t>
    </rPh>
    <rPh sb="5" eb="7">
      <t>ヘイキン</t>
    </rPh>
    <phoneticPr fontId="5"/>
  </si>
  <si>
    <t>平成20年平均</t>
    <rPh sb="0" eb="2">
      <t>ヘイセイ</t>
    </rPh>
    <rPh sb="4" eb="5">
      <t>ネン</t>
    </rPh>
    <rPh sb="5" eb="7">
      <t>ヘイキン</t>
    </rPh>
    <phoneticPr fontId="5"/>
  </si>
  <si>
    <t>37</t>
  </si>
  <si>
    <t>38</t>
  </si>
  <si>
    <t>39</t>
  </si>
  <si>
    <t>40</t>
  </si>
  <si>
    <t>(控除)補助金</t>
  </si>
  <si>
    <t>37</t>
    <phoneticPr fontId="5"/>
  </si>
  <si>
    <t>輸送機械  　　　　　</t>
    <phoneticPr fontId="5"/>
  </si>
  <si>
    <t>投入係数表</t>
  </si>
  <si>
    <t>粗付加価値　　　　　　　　　　率</t>
    <rPh sb="0" eb="1">
      <t>ソ</t>
    </rPh>
    <rPh sb="1" eb="3">
      <t>フカ</t>
    </rPh>
    <rPh sb="3" eb="5">
      <t>カチ</t>
    </rPh>
    <rPh sb="15" eb="16">
      <t>リツ</t>
    </rPh>
    <phoneticPr fontId="5"/>
  </si>
  <si>
    <t>粗付加価値誘発額</t>
    <rPh sb="0" eb="1">
      <t>ソ</t>
    </rPh>
    <rPh sb="1" eb="3">
      <t>フカ</t>
    </rPh>
    <rPh sb="3" eb="5">
      <t>カチ</t>
    </rPh>
    <rPh sb="5" eb="8">
      <t>ユウハツガク</t>
    </rPh>
    <phoneticPr fontId="5"/>
  </si>
  <si>
    <t>就業係数（百万円当り）</t>
    <rPh sb="0" eb="2">
      <t>シュウギョウ</t>
    </rPh>
    <rPh sb="2" eb="4">
      <t>ケイスウ</t>
    </rPh>
    <phoneticPr fontId="5"/>
  </si>
  <si>
    <t>就業係数</t>
    <phoneticPr fontId="5"/>
  </si>
  <si>
    <t>雇用係数</t>
    <phoneticPr fontId="5"/>
  </si>
  <si>
    <t>雇用係数</t>
    <rPh sb="0" eb="2">
      <t>コヨウ</t>
    </rPh>
    <phoneticPr fontId="5"/>
  </si>
  <si>
    <t>第８表　その他の分析係数表（その２）　就業・雇用係数表</t>
    <phoneticPr fontId="5"/>
  </si>
  <si>
    <t>平成21年平均</t>
    <rPh sb="0" eb="2">
      <t>ヘイセイ</t>
    </rPh>
    <rPh sb="4" eb="5">
      <t>ネン</t>
    </rPh>
    <rPh sb="5" eb="7">
      <t>ヘイキン</t>
    </rPh>
    <phoneticPr fontId="5"/>
  </si>
  <si>
    <t>平成22年平均</t>
    <rPh sb="0" eb="2">
      <t>ヘイセイ</t>
    </rPh>
    <rPh sb="4" eb="5">
      <t>ネン</t>
    </rPh>
    <rPh sb="5" eb="7">
      <t>ヘイキン</t>
    </rPh>
    <phoneticPr fontId="5"/>
  </si>
  <si>
    <t>平成23年平均</t>
    <rPh sb="0" eb="2">
      <t>ヘイセイ</t>
    </rPh>
    <rPh sb="4" eb="5">
      <t>ネン</t>
    </rPh>
    <rPh sb="5" eb="7">
      <t>ヘイキン</t>
    </rPh>
    <phoneticPr fontId="5"/>
  </si>
  <si>
    <t>平成24年平均</t>
    <rPh sb="0" eb="2">
      <t>ヘイセイ</t>
    </rPh>
    <rPh sb="4" eb="5">
      <t>ネン</t>
    </rPh>
    <rPh sb="5" eb="7">
      <t>ヘイキン</t>
    </rPh>
    <phoneticPr fontId="5"/>
  </si>
  <si>
    <t>2</t>
  </si>
  <si>
    <t>3</t>
  </si>
  <si>
    <t>4</t>
  </si>
  <si>
    <t>5</t>
  </si>
  <si>
    <t>6</t>
  </si>
  <si>
    <t>7</t>
  </si>
  <si>
    <t>8</t>
  </si>
  <si>
    <t>9</t>
  </si>
  <si>
    <t>域内最終需要増加額
（直接効果）</t>
    <rPh sb="0" eb="1">
      <t>イキ</t>
    </rPh>
    <phoneticPr fontId="5"/>
  </si>
  <si>
    <t>投入係数（対事業所サービス）</t>
    <rPh sb="5" eb="6">
      <t>タイ</t>
    </rPh>
    <rPh sb="6" eb="9">
      <t>ジギョウショ</t>
    </rPh>
    <phoneticPr fontId="5"/>
  </si>
  <si>
    <t>投入係数（教育・研究）</t>
    <rPh sb="5" eb="7">
      <t>キョウイク</t>
    </rPh>
    <rPh sb="8" eb="10">
      <t>ケンキュウ</t>
    </rPh>
    <phoneticPr fontId="5"/>
  </si>
  <si>
    <t>投入係数（公務）</t>
    <rPh sb="5" eb="7">
      <t>コウム</t>
    </rPh>
    <phoneticPr fontId="5"/>
  </si>
  <si>
    <t>投入係数（情報通信）</t>
    <rPh sb="5" eb="7">
      <t>ジョウホウ</t>
    </rPh>
    <rPh sb="7" eb="9">
      <t>ツウシン</t>
    </rPh>
    <phoneticPr fontId="5"/>
  </si>
  <si>
    <t>投入係数（不動産）</t>
    <rPh sb="5" eb="8">
      <t>フドウサン</t>
    </rPh>
    <phoneticPr fontId="5"/>
  </si>
  <si>
    <t>投入係数（金融・保険）</t>
    <rPh sb="5" eb="7">
      <t>キンユウ</t>
    </rPh>
    <rPh sb="8" eb="10">
      <t>ホケン</t>
    </rPh>
    <phoneticPr fontId="5"/>
  </si>
  <si>
    <t>投入係数（その他の製造工業製品）</t>
    <rPh sb="7" eb="8">
      <t>タ</t>
    </rPh>
    <rPh sb="9" eb="11">
      <t>セイゾウ</t>
    </rPh>
    <rPh sb="11" eb="13">
      <t>コウギョウ</t>
    </rPh>
    <rPh sb="13" eb="15">
      <t>セイヒン</t>
    </rPh>
    <phoneticPr fontId="5"/>
  </si>
  <si>
    <t>投入係数（建設）</t>
    <rPh sb="5" eb="7">
      <t>ケンセツ</t>
    </rPh>
    <phoneticPr fontId="5"/>
  </si>
  <si>
    <t>投入係数（輸送機械）</t>
    <rPh sb="5" eb="7">
      <t>ユソウ</t>
    </rPh>
    <rPh sb="7" eb="9">
      <t>キカイ</t>
    </rPh>
    <phoneticPr fontId="5"/>
  </si>
  <si>
    <t>投入係数（電子部品）</t>
    <rPh sb="5" eb="7">
      <t>デンシ</t>
    </rPh>
    <rPh sb="7" eb="9">
      <t>ブヒン</t>
    </rPh>
    <phoneticPr fontId="5"/>
  </si>
  <si>
    <t>投入係数（金属製品）</t>
    <rPh sb="5" eb="7">
      <t>キンゾク</t>
    </rPh>
    <rPh sb="7" eb="9">
      <t>セイヒン</t>
    </rPh>
    <phoneticPr fontId="5"/>
  </si>
  <si>
    <t>投入係数（非鉄金属）</t>
    <rPh sb="5" eb="7">
      <t>ヒテツ</t>
    </rPh>
    <rPh sb="7" eb="9">
      <t>キンゾク</t>
    </rPh>
    <phoneticPr fontId="5"/>
  </si>
  <si>
    <t>投入係数（鉄鋼）</t>
    <rPh sb="5" eb="7">
      <t>テッコウ</t>
    </rPh>
    <phoneticPr fontId="5"/>
  </si>
  <si>
    <t>窯業・土石製品</t>
    <phoneticPr fontId="5"/>
  </si>
  <si>
    <t>投入係数（窯業・土石製品）</t>
    <rPh sb="5" eb="7">
      <t>ヨウギョウ</t>
    </rPh>
    <rPh sb="8" eb="10">
      <t>ドセキ</t>
    </rPh>
    <rPh sb="10" eb="12">
      <t>セイヒン</t>
    </rPh>
    <phoneticPr fontId="5"/>
  </si>
  <si>
    <t>投入係数（石油・石炭製品）</t>
    <rPh sb="5" eb="7">
      <t>セキユ</t>
    </rPh>
    <rPh sb="8" eb="10">
      <t>セキタン</t>
    </rPh>
    <rPh sb="10" eb="12">
      <t>セイヒン</t>
    </rPh>
    <phoneticPr fontId="5"/>
  </si>
  <si>
    <t>化学製品</t>
    <phoneticPr fontId="5"/>
  </si>
  <si>
    <t>投入係数（化学製品）</t>
    <rPh sb="5" eb="7">
      <t>カガク</t>
    </rPh>
    <rPh sb="7" eb="9">
      <t>セイヒン</t>
    </rPh>
    <phoneticPr fontId="5"/>
  </si>
  <si>
    <t>投入係数（繊維製品）</t>
    <rPh sb="5" eb="7">
      <t>センイ</t>
    </rPh>
    <rPh sb="7" eb="9">
      <t>セイヒン</t>
    </rPh>
    <phoneticPr fontId="5"/>
  </si>
  <si>
    <t>飲食料品　　　　　　　</t>
    <phoneticPr fontId="5"/>
  </si>
  <si>
    <t>投入係数（鉱業）</t>
    <rPh sb="5" eb="7">
      <t>コウギョウ</t>
    </rPh>
    <phoneticPr fontId="5"/>
  </si>
  <si>
    <t>漁業</t>
    <rPh sb="0" eb="2">
      <t>ギョギョウ</t>
    </rPh>
    <phoneticPr fontId="5"/>
  </si>
  <si>
    <t>投入係数（漁業）</t>
    <rPh sb="5" eb="7">
      <t>ギョギョウ</t>
    </rPh>
    <phoneticPr fontId="5"/>
  </si>
  <si>
    <t>・2次波及試算にあたっては、域内産品自給率（純粋の域内への波及効果）を考慮</t>
    <rPh sb="14" eb="16">
      <t>イキナイ</t>
    </rPh>
    <rPh sb="25" eb="26">
      <t>イキ</t>
    </rPh>
    <phoneticPr fontId="5"/>
  </si>
  <si>
    <t>平成25年平均</t>
    <rPh sb="0" eb="2">
      <t>ヘイセイ</t>
    </rPh>
    <rPh sb="4" eb="5">
      <t>ネン</t>
    </rPh>
    <rPh sb="5" eb="7">
      <t>ヘイキン</t>
    </rPh>
    <phoneticPr fontId="5"/>
  </si>
  <si>
    <t>経済波及効果まとめ</t>
    <rPh sb="0" eb="2">
      <t>ケイザイ</t>
    </rPh>
    <rPh sb="2" eb="4">
      <t>ハキュウ</t>
    </rPh>
    <rPh sb="4" eb="6">
      <t>コウカ</t>
    </rPh>
    <phoneticPr fontId="5"/>
  </si>
  <si>
    <t>うち雇用者誘発数</t>
    <rPh sb="2" eb="5">
      <t>コヨウシャ</t>
    </rPh>
    <rPh sb="5" eb="7">
      <t>ユウハツ</t>
    </rPh>
    <rPh sb="7" eb="8">
      <t>スウ</t>
    </rPh>
    <phoneticPr fontId="5"/>
  </si>
  <si>
    <t>（人）</t>
    <rPh sb="1" eb="2">
      <t>ニン</t>
    </rPh>
    <phoneticPr fontId="5"/>
  </si>
  <si>
    <t>経済波及効果(A)</t>
    <rPh sb="0" eb="2">
      <t>ケイザイ</t>
    </rPh>
    <rPh sb="2" eb="4">
      <t>ハキュウ</t>
    </rPh>
    <rPh sb="4" eb="6">
      <t>コウカ</t>
    </rPh>
    <phoneticPr fontId="5"/>
  </si>
  <si>
    <t>当初需要額・域内GDP(B)</t>
    <rPh sb="0" eb="2">
      <t>トウショ</t>
    </rPh>
    <rPh sb="2" eb="4">
      <t>ジュヨウ</t>
    </rPh>
    <rPh sb="4" eb="5">
      <t>ガク</t>
    </rPh>
    <rPh sb="6" eb="8">
      <t>イキナイ</t>
    </rPh>
    <phoneticPr fontId="5"/>
  </si>
  <si>
    <t>－</t>
    <phoneticPr fontId="5"/>
  </si>
  <si>
    <t>当初比（C=A/B）</t>
    <rPh sb="0" eb="2">
      <t>トウショ</t>
    </rPh>
    <rPh sb="2" eb="3">
      <t>ヒ</t>
    </rPh>
    <phoneticPr fontId="5"/>
  </si>
  <si>
    <t>（資料）兵庫県統計課「市町民経済計算」</t>
    <rPh sb="1" eb="3">
      <t>シリョウ</t>
    </rPh>
    <rPh sb="4" eb="7">
      <t>ヒョウゴケン</t>
    </rPh>
    <rPh sb="7" eb="9">
      <t>トウケイ</t>
    </rPh>
    <rPh sb="9" eb="10">
      <t>カ</t>
    </rPh>
    <rPh sb="11" eb="13">
      <t>シチョウ</t>
    </rPh>
    <rPh sb="13" eb="14">
      <t>ミン</t>
    </rPh>
    <rPh sb="14" eb="16">
      <t>ケイザイ</t>
    </rPh>
    <rPh sb="16" eb="18">
      <t>ケイサン</t>
    </rPh>
    <phoneticPr fontId="5"/>
  </si>
  <si>
    <t>－</t>
    <phoneticPr fontId="5"/>
  </si>
  <si>
    <t>平成26年平均</t>
    <rPh sb="0" eb="2">
      <t>ヘイセイ</t>
    </rPh>
    <rPh sb="4" eb="5">
      <t>ネン</t>
    </rPh>
    <rPh sb="5" eb="7">
      <t>ヘイキン</t>
    </rPh>
    <phoneticPr fontId="5"/>
  </si>
  <si>
    <t>１</t>
  </si>
  <si>
    <t>農業</t>
    <rPh sb="0" eb="2">
      <t>ノウギョウ</t>
    </rPh>
    <phoneticPr fontId="2"/>
  </si>
  <si>
    <t>林業</t>
    <rPh sb="0" eb="2">
      <t>リンギョウ</t>
    </rPh>
    <phoneticPr fontId="8"/>
  </si>
  <si>
    <t>漁業</t>
    <rPh sb="0" eb="2">
      <t>ギョギョウ</t>
    </rPh>
    <phoneticPr fontId="8"/>
  </si>
  <si>
    <t>パルプ・紙・木製品</t>
  </si>
  <si>
    <t>はん用機械</t>
  </si>
  <si>
    <t>生産用機械</t>
  </si>
  <si>
    <t>業務用機械</t>
  </si>
  <si>
    <t>電子部品</t>
    <rPh sb="0" eb="2">
      <t>デンシ</t>
    </rPh>
    <rPh sb="2" eb="4">
      <t>ブヒン</t>
    </rPh>
    <phoneticPr fontId="8"/>
  </si>
  <si>
    <t>水道　　</t>
  </si>
  <si>
    <t>廃棄物処理</t>
    <rPh sb="0" eb="3">
      <t>ハイキブツ</t>
    </rPh>
    <rPh sb="3" eb="5">
      <t>ショリ</t>
    </rPh>
    <phoneticPr fontId="8"/>
  </si>
  <si>
    <t>商業</t>
    <rPh sb="0" eb="2">
      <t>ショウギョウ</t>
    </rPh>
    <phoneticPr fontId="8"/>
  </si>
  <si>
    <t>運輸、郵便</t>
    <rPh sb="3" eb="5">
      <t>ユウビン</t>
    </rPh>
    <phoneticPr fontId="8"/>
  </si>
  <si>
    <t>医療・福祉</t>
    <rPh sb="3" eb="5">
      <t>フクシ</t>
    </rPh>
    <phoneticPr fontId="8"/>
  </si>
  <si>
    <t>その他対個人サービス</t>
    <rPh sb="2" eb="3">
      <t>タ</t>
    </rPh>
    <phoneticPr fontId="8"/>
  </si>
  <si>
    <t>事務用品</t>
    <rPh sb="0" eb="2">
      <t>ジム</t>
    </rPh>
    <rPh sb="2" eb="4">
      <t>ヨウヒン</t>
    </rPh>
    <phoneticPr fontId="8"/>
  </si>
  <si>
    <t>分類不明</t>
    <rPh sb="0" eb="2">
      <t>ブンルイ</t>
    </rPh>
    <rPh sb="2" eb="4">
      <t>フメイ</t>
    </rPh>
    <phoneticPr fontId="8"/>
  </si>
  <si>
    <t>電子部品</t>
    <rPh sb="0" eb="2">
      <t>デンシ</t>
    </rPh>
    <rPh sb="2" eb="4">
      <t>ブヒン</t>
    </rPh>
    <phoneticPr fontId="5"/>
  </si>
  <si>
    <t>廃棄物処理</t>
    <rPh sb="0" eb="3">
      <t>ハイキブツ</t>
    </rPh>
    <rPh sb="3" eb="5">
      <t>ショリ</t>
    </rPh>
    <phoneticPr fontId="5"/>
  </si>
  <si>
    <t>事務用品</t>
    <rPh sb="0" eb="2">
      <t>ジム</t>
    </rPh>
    <rPh sb="2" eb="4">
      <t>ヨウヒン</t>
    </rPh>
    <phoneticPr fontId="5"/>
  </si>
  <si>
    <t>分類不明</t>
    <rPh sb="0" eb="2">
      <t>ブンルイ</t>
    </rPh>
    <rPh sb="2" eb="4">
      <t>フメイ</t>
    </rPh>
    <phoneticPr fontId="5"/>
  </si>
  <si>
    <t>パルプ・紙・木製品</t>
    <phoneticPr fontId="5"/>
  </si>
  <si>
    <t>水道　　</t>
    <phoneticPr fontId="5"/>
  </si>
  <si>
    <t>対事業所サービス</t>
    <phoneticPr fontId="5"/>
  </si>
  <si>
    <t>教育・研究</t>
    <phoneticPr fontId="5"/>
  </si>
  <si>
    <t>公務</t>
    <phoneticPr fontId="5"/>
  </si>
  <si>
    <t>情報通信</t>
    <rPh sb="0" eb="2">
      <t>ジョウホウ</t>
    </rPh>
    <phoneticPr fontId="5"/>
  </si>
  <si>
    <t>不動産</t>
    <phoneticPr fontId="5"/>
  </si>
  <si>
    <t>金融・保険</t>
    <phoneticPr fontId="5"/>
  </si>
  <si>
    <t>電力・ガス・熱供給　</t>
    <phoneticPr fontId="5"/>
  </si>
  <si>
    <t>建設</t>
    <phoneticPr fontId="5"/>
  </si>
  <si>
    <t>その他の製造工業製品</t>
    <phoneticPr fontId="5"/>
  </si>
  <si>
    <t>電気機械</t>
    <rPh sb="0" eb="2">
      <t>デンキ</t>
    </rPh>
    <phoneticPr fontId="5"/>
  </si>
  <si>
    <t>業務用機械</t>
    <phoneticPr fontId="5"/>
  </si>
  <si>
    <t>生産用機械</t>
    <phoneticPr fontId="5"/>
  </si>
  <si>
    <t>はん用機械</t>
    <phoneticPr fontId="5"/>
  </si>
  <si>
    <t>金属製品</t>
    <phoneticPr fontId="5"/>
  </si>
  <si>
    <t>非鉄金属</t>
    <phoneticPr fontId="5"/>
  </si>
  <si>
    <t>鉄鋼</t>
    <phoneticPr fontId="5"/>
  </si>
  <si>
    <t>石油・石炭製品</t>
    <phoneticPr fontId="5"/>
  </si>
  <si>
    <t>繊維製品</t>
    <phoneticPr fontId="5"/>
  </si>
  <si>
    <t>鉱業</t>
    <phoneticPr fontId="5"/>
  </si>
  <si>
    <t>農業</t>
    <rPh sb="0" eb="2">
      <t>ノウギョウ</t>
    </rPh>
    <phoneticPr fontId="3"/>
  </si>
  <si>
    <t>投入係数（農業）</t>
    <rPh sb="5" eb="7">
      <t>ノウギョウ</t>
    </rPh>
    <phoneticPr fontId="5"/>
  </si>
  <si>
    <t>投入係数（林業）</t>
    <rPh sb="5" eb="7">
      <t>リンギョウ</t>
    </rPh>
    <phoneticPr fontId="5"/>
  </si>
  <si>
    <t>投入係数（飲食料品）</t>
    <rPh sb="5" eb="7">
      <t>インショク</t>
    </rPh>
    <rPh sb="7" eb="8">
      <t>リョウ</t>
    </rPh>
    <rPh sb="8" eb="9">
      <t>ヒン</t>
    </rPh>
    <phoneticPr fontId="5"/>
  </si>
  <si>
    <t>投入係数（パルプ・紙・木製品）</t>
    <rPh sb="9" eb="10">
      <t>カミ</t>
    </rPh>
    <rPh sb="11" eb="12">
      <t>キ</t>
    </rPh>
    <rPh sb="12" eb="14">
      <t>セイヒン</t>
    </rPh>
    <phoneticPr fontId="5"/>
  </si>
  <si>
    <t>投入係数（はん用機械）</t>
    <rPh sb="7" eb="8">
      <t>ヨウ</t>
    </rPh>
    <rPh sb="8" eb="10">
      <t>キカイ</t>
    </rPh>
    <phoneticPr fontId="5"/>
  </si>
  <si>
    <t>投入係数（生産用機械）</t>
    <rPh sb="5" eb="8">
      <t>セイサンヨウ</t>
    </rPh>
    <rPh sb="8" eb="10">
      <t>キカイ</t>
    </rPh>
    <phoneticPr fontId="5"/>
  </si>
  <si>
    <t>投入係数（業務用機械）</t>
    <rPh sb="5" eb="8">
      <t>ギョウムヨウ</t>
    </rPh>
    <rPh sb="8" eb="10">
      <t>キカイ</t>
    </rPh>
    <phoneticPr fontId="5"/>
  </si>
  <si>
    <t>投入係数（電気機械）</t>
    <rPh sb="5" eb="7">
      <t>デンキ</t>
    </rPh>
    <rPh sb="7" eb="9">
      <t>キカイ</t>
    </rPh>
    <phoneticPr fontId="5"/>
  </si>
  <si>
    <t>投入係数（電気・ガス・熱供給）</t>
    <rPh sb="5" eb="7">
      <t>デンキ</t>
    </rPh>
    <rPh sb="11" eb="12">
      <t>ネツ</t>
    </rPh>
    <rPh sb="12" eb="14">
      <t>キョウキュウ</t>
    </rPh>
    <phoneticPr fontId="5"/>
  </si>
  <si>
    <t>投入係数（水道）</t>
    <rPh sb="5" eb="7">
      <t>スイドウ</t>
    </rPh>
    <phoneticPr fontId="5"/>
  </si>
  <si>
    <t>投入係数（廃棄物処理）</t>
    <rPh sb="5" eb="8">
      <t>ハイキブツ</t>
    </rPh>
    <rPh sb="8" eb="10">
      <t>ショリ</t>
    </rPh>
    <phoneticPr fontId="5"/>
  </si>
  <si>
    <t>投入係数（医療・福祉）</t>
    <rPh sb="5" eb="7">
      <t>イリョウ</t>
    </rPh>
    <rPh sb="8" eb="10">
      <t>フクシ</t>
    </rPh>
    <phoneticPr fontId="5"/>
  </si>
  <si>
    <t>投入係数（事務用品）</t>
    <rPh sb="5" eb="7">
      <t>ジム</t>
    </rPh>
    <rPh sb="7" eb="9">
      <t>ヨウヒン</t>
    </rPh>
    <phoneticPr fontId="5"/>
  </si>
  <si>
    <t>直接効果</t>
    <rPh sb="0" eb="2">
      <t>チョクセツ</t>
    </rPh>
    <rPh sb="2" eb="4">
      <t>コウカ</t>
    </rPh>
    <phoneticPr fontId="5"/>
  </si>
  <si>
    <t>第一次間接効果</t>
    <rPh sb="0" eb="3">
      <t>ダイイチジ</t>
    </rPh>
    <rPh sb="3" eb="5">
      <t>カンセツ</t>
    </rPh>
    <rPh sb="5" eb="7">
      <t>コウカ</t>
    </rPh>
    <phoneticPr fontId="5"/>
  </si>
  <si>
    <t>第二次間接効果</t>
    <rPh sb="0" eb="3">
      <t>ダイニジ</t>
    </rPh>
    <rPh sb="3" eb="5">
      <t>カンセツ</t>
    </rPh>
    <rPh sb="5" eb="7">
      <t>コウカ</t>
    </rPh>
    <phoneticPr fontId="5"/>
  </si>
  <si>
    <t>計</t>
    <rPh sb="0" eb="1">
      <t>ケイ</t>
    </rPh>
    <phoneticPr fontId="5"/>
  </si>
  <si>
    <t>（１）「生産波及効果」とは</t>
    <phoneticPr fontId="5"/>
  </si>
  <si>
    <t xml:space="preserve">  ある産業部門の生産物に対する最終需要（投資・消費・移輸出）の変化が、直接・間接のルートを通じて、他の産業部門の生産に影響を及ぼしていくことを「生産波及効果」という。</t>
    <phoneticPr fontId="5"/>
  </si>
  <si>
    <t>生産波及効果分析では、産業間の因果連鎖に起因する生産波及効果のメカニズムを基に、最終的に各産業部門において誘発される生産額を測定する。</t>
    <phoneticPr fontId="5"/>
  </si>
  <si>
    <t>測定の道具として、「投入係数」と「逆行列係数」を使用する。</t>
    <phoneticPr fontId="5"/>
  </si>
  <si>
    <t>　生産波及効果には、「生産誘発効果」と「粗付加価値誘発効果」とがある。</t>
    <phoneticPr fontId="5"/>
  </si>
  <si>
    <t>このうち「生産誘発効果」には、原材料消費による誘発効果と雇用者所得（賃金・給与等）など家計を通じて消費支出される最終需要の増加による誘発効果などがある。</t>
    <phoneticPr fontId="5"/>
  </si>
  <si>
    <t xml:space="preserve">  波及効果（誘発効果）は、直接効果と間接波及効果（第１次、第２次……）に分けられる。</t>
    <phoneticPr fontId="5"/>
  </si>
  <si>
    <t>例えば、ある産業で 100億円の生産があった場合、直接効果は 100億円の生産そのものであり、間接波及効果は 100億円の生産活動に伴う原材料消費や民間消費支出による誘発効果である。</t>
    <phoneticPr fontId="5"/>
  </si>
  <si>
    <t>⑦ 各部門が生産活動を個別に行った効果の和は、それら部門が同時に行ったときの総効果に等しい。</t>
    <phoneticPr fontId="5"/>
  </si>
  <si>
    <r>
      <t>③</t>
    </r>
    <r>
      <rPr>
        <sz val="10.5"/>
        <color indexed="8"/>
        <rFont val="ＭＳ 明朝"/>
        <family val="1"/>
        <charset val="128"/>
      </rPr>
      <t>就業者数は、生産額に比例して増加することとする。</t>
    </r>
    <phoneticPr fontId="5"/>
  </si>
  <si>
    <t>　これを所得の消費への転換と呼び、その一定割合を「消費への転換比率」という。</t>
    <phoneticPr fontId="5"/>
  </si>
  <si>
    <t>①生産波及効果分析では、新しく生み出された雇用者所得が、新たに消費需要の増加となって再び生産を誘発する過程を対象にした。</t>
    <phoneticPr fontId="5"/>
  </si>
  <si>
    <t>　計算上は次々に効果が波及していき、誘発される生産額が０になるまで分析は可能である。</t>
    <phoneticPr fontId="5"/>
  </si>
  <si>
    <t>　　実際には、生産波及過程で、「波及の中断」やタイム・ラグの問題などもあると考えられるが、分析の対象を、第２次間接波及効果までに限定した。</t>
    <phoneticPr fontId="5"/>
  </si>
  <si>
    <t>　その転換比率となる指標に資料上の制約があり、比率が明確か、推定可能な特別の場合を除き、あまり計算されないため、計測の対象外とした。</t>
    <phoneticPr fontId="5"/>
  </si>
  <si>
    <t xml:space="preserve"> </t>
    <phoneticPr fontId="5"/>
  </si>
  <si>
    <t>平成27年平均</t>
    <rPh sb="0" eb="2">
      <t>ヘイセイ</t>
    </rPh>
    <rPh sb="4" eb="5">
      <t>ネン</t>
    </rPh>
    <rPh sb="5" eb="7">
      <t>ヘイキン</t>
    </rPh>
    <phoneticPr fontId="5"/>
  </si>
  <si>
    <t>37</t>
    <phoneticPr fontId="5"/>
  </si>
  <si>
    <t>38</t>
    <phoneticPr fontId="5"/>
  </si>
  <si>
    <t>39</t>
    <phoneticPr fontId="5"/>
  </si>
  <si>
    <t>経済波及効果計算プロセス</t>
    <phoneticPr fontId="5"/>
  </si>
  <si>
    <t>対個人サービス</t>
    <rPh sb="0" eb="1">
      <t>タイ</t>
    </rPh>
    <rPh sb="1" eb="3">
      <t>コジン</t>
    </rPh>
    <phoneticPr fontId="5"/>
  </si>
  <si>
    <t>対個人サービス</t>
    <phoneticPr fontId="8"/>
  </si>
  <si>
    <t>投入係数（対個人サービス）</t>
    <rPh sb="5" eb="6">
      <t>タイ</t>
    </rPh>
    <rPh sb="6" eb="8">
      <t>コジン</t>
    </rPh>
    <phoneticPr fontId="5"/>
  </si>
  <si>
    <t>40</t>
    <phoneticPr fontId="5"/>
  </si>
  <si>
    <t>投入係数表</t>
    <rPh sb="0" eb="2">
      <t>トウニュウ</t>
    </rPh>
    <rPh sb="2" eb="4">
      <t>ケイスウ</t>
    </rPh>
    <phoneticPr fontId="5"/>
  </si>
  <si>
    <t>統合大分類（39部門）</t>
    <rPh sb="2" eb="3">
      <t>ダイ</t>
    </rPh>
    <phoneticPr fontId="5"/>
  </si>
  <si>
    <t>従業者</t>
    <rPh sb="0" eb="3">
      <t>ジュウギョウシャ</t>
    </rPh>
    <phoneticPr fontId="5"/>
  </si>
  <si>
    <t>雇用者</t>
    <rPh sb="0" eb="3">
      <t>コヨウシャ</t>
    </rPh>
    <phoneticPr fontId="5"/>
  </si>
  <si>
    <t>移輸出計</t>
    <rPh sb="0" eb="1">
      <t>イ</t>
    </rPh>
    <rPh sb="1" eb="3">
      <t>ユシュツ</t>
    </rPh>
    <rPh sb="3" eb="4">
      <t>ケイ</t>
    </rPh>
    <phoneticPr fontId="5"/>
  </si>
  <si>
    <t>投入係数（分類不明）</t>
    <rPh sb="5" eb="7">
      <t>ブンルイ</t>
    </rPh>
    <rPh sb="7" eb="9">
      <t>フメイ</t>
    </rPh>
    <phoneticPr fontId="5"/>
  </si>
  <si>
    <t xml:space="preserve"> </t>
    <phoneticPr fontId="5"/>
  </si>
  <si>
    <t>県内需要
増加額</t>
    <rPh sb="0" eb="1">
      <t>ケン</t>
    </rPh>
    <phoneticPr fontId="5"/>
  </si>
  <si>
    <t>民間消費による県内需要増加額</t>
    <rPh sb="7" eb="8">
      <t>ケン</t>
    </rPh>
    <phoneticPr fontId="5"/>
  </si>
  <si>
    <t>各部門(39部門）の生産額（最終需要額）が増加した場合の域内への経済波及効果</t>
    <rPh sb="0" eb="3">
      <t>カクブモン</t>
    </rPh>
    <rPh sb="6" eb="8">
      <t>ブモン</t>
    </rPh>
    <rPh sb="10" eb="12">
      <t>セイサン</t>
    </rPh>
    <rPh sb="12" eb="13">
      <t>ガク</t>
    </rPh>
    <rPh sb="14" eb="16">
      <t>サイシュウ</t>
    </rPh>
    <rPh sb="16" eb="19">
      <t>ジュヨウガク</t>
    </rPh>
    <rPh sb="21" eb="23">
      <t>ゾウカ</t>
    </rPh>
    <rPh sb="25" eb="27">
      <t>バアイ</t>
    </rPh>
    <rPh sb="28" eb="29">
      <t>イキ</t>
    </rPh>
    <rPh sb="29" eb="30">
      <t>ナイ</t>
    </rPh>
    <rPh sb="32" eb="34">
      <t>ケイザイ</t>
    </rPh>
    <rPh sb="34" eb="36">
      <t>ハキュウ</t>
    </rPh>
    <rPh sb="36" eb="38">
      <t>コウカ</t>
    </rPh>
    <phoneticPr fontId="5"/>
  </si>
  <si>
    <t>事例1　産業連関分析（39部門別ワークシート）</t>
    <rPh sb="0" eb="2">
      <t>ジレイ</t>
    </rPh>
    <rPh sb="4" eb="6">
      <t>サンギョウ</t>
    </rPh>
    <rPh sb="6" eb="8">
      <t>レンカン</t>
    </rPh>
    <rPh sb="8" eb="10">
      <t>ブンセキ</t>
    </rPh>
    <rPh sb="13" eb="16">
      <t>ブモンベツ</t>
    </rPh>
    <phoneticPr fontId="5"/>
  </si>
  <si>
    <t>事例1　産業連関分析（39部門別ワークシート）目次</t>
    <rPh sb="0" eb="2">
      <t>ジレイ</t>
    </rPh>
    <rPh sb="4" eb="6">
      <t>サンギョウ</t>
    </rPh>
    <rPh sb="6" eb="8">
      <t>レンカン</t>
    </rPh>
    <rPh sb="8" eb="10">
      <t>ブンセキ</t>
    </rPh>
    <rPh sb="13" eb="16">
      <t>ブモンベツ</t>
    </rPh>
    <rPh sb="23" eb="25">
      <t>モクジ</t>
    </rPh>
    <phoneticPr fontId="5"/>
  </si>
  <si>
    <t>対個人サービス</t>
    <phoneticPr fontId="8"/>
  </si>
  <si>
    <t>① 平成27年の産業構造において分析しており、「投入係数」「逆行列係数」を一定と仮定している。</t>
    <phoneticPr fontId="5"/>
  </si>
  <si>
    <r>
      <t>②</t>
    </r>
    <r>
      <rPr>
        <sz val="10.5"/>
        <color indexed="8"/>
        <rFont val="ＭＳ 明朝"/>
        <family val="1"/>
        <charset val="128"/>
      </rPr>
      <t>波及効果の測定には、39部門表（平成27年表）を用い、最終需要増加に伴う原材料による波及効果、付加価値による波及効果の２段階に分けて行う。</t>
    </r>
    <rPh sb="28" eb="30">
      <t>サイシュウ</t>
    </rPh>
    <rPh sb="30" eb="32">
      <t>ジュヨウ</t>
    </rPh>
    <rPh sb="32" eb="34">
      <t>ゾウカ</t>
    </rPh>
    <rPh sb="35" eb="36">
      <t>トモナ</t>
    </rPh>
    <phoneticPr fontId="5"/>
  </si>
  <si>
    <t>② 価格は平成27年価格である。</t>
    <phoneticPr fontId="5"/>
  </si>
  <si>
    <t>プラスチック・ゴム製品</t>
    <rPh sb="9" eb="11">
      <t>セイヒン</t>
    </rPh>
    <phoneticPr fontId="5"/>
  </si>
  <si>
    <t>情報通信機器</t>
  </si>
  <si>
    <t>情報通信機器</t>
    <phoneticPr fontId="5"/>
  </si>
  <si>
    <t>他に分類されない会員制団体</t>
    <rPh sb="0" eb="1">
      <t>ホカ</t>
    </rPh>
    <rPh sb="2" eb="4">
      <t>ブンルイ</t>
    </rPh>
    <rPh sb="8" eb="11">
      <t>カイインセイ</t>
    </rPh>
    <rPh sb="11" eb="13">
      <t>ダンタイ</t>
    </rPh>
    <phoneticPr fontId="8"/>
  </si>
  <si>
    <t>平成28年平均</t>
    <rPh sb="0" eb="2">
      <t>ヘイセイ</t>
    </rPh>
    <rPh sb="4" eb="5">
      <t>ネン</t>
    </rPh>
    <rPh sb="5" eb="7">
      <t>ヘイキン</t>
    </rPh>
    <phoneticPr fontId="5"/>
  </si>
  <si>
    <t>平成29年平均</t>
    <rPh sb="0" eb="2">
      <t>ヘイセイ</t>
    </rPh>
    <rPh sb="4" eb="5">
      <t>ネン</t>
    </rPh>
    <rPh sb="5" eb="7">
      <t>ヘイキン</t>
    </rPh>
    <phoneticPr fontId="5"/>
  </si>
  <si>
    <t>平成30年平均</t>
    <rPh sb="0" eb="2">
      <t>ヘイセイ</t>
    </rPh>
    <rPh sb="4" eb="5">
      <t>ネン</t>
    </rPh>
    <rPh sb="5" eb="7">
      <t>ヘイキン</t>
    </rPh>
    <phoneticPr fontId="5"/>
  </si>
  <si>
    <t>37</t>
    <phoneticPr fontId="5"/>
  </si>
  <si>
    <t>38</t>
    <phoneticPr fontId="5"/>
  </si>
  <si>
    <t>39</t>
    <phoneticPr fontId="5"/>
  </si>
  <si>
    <t>プラスチック・ゴム製品</t>
    <rPh sb="9" eb="11">
      <t>セイヒン</t>
    </rPh>
    <phoneticPr fontId="5"/>
  </si>
  <si>
    <t>情報通信機器</t>
    <phoneticPr fontId="5"/>
  </si>
  <si>
    <t>情報通信機器</t>
    <phoneticPr fontId="5"/>
  </si>
  <si>
    <t>運輸・郵便</t>
    <rPh sb="3" eb="5">
      <t>ユウビン</t>
    </rPh>
    <phoneticPr fontId="8"/>
  </si>
  <si>
    <t>投入係数（プラスチック・ゴム製品）</t>
    <rPh sb="14" eb="16">
      <t>セイヒン</t>
    </rPh>
    <phoneticPr fontId="5"/>
  </si>
  <si>
    <t>投入係数（情報通信機器）</t>
    <rPh sb="5" eb="7">
      <t>ジョウホウ</t>
    </rPh>
    <rPh sb="7" eb="9">
      <t>ツウシン</t>
    </rPh>
    <rPh sb="9" eb="11">
      <t>キキ</t>
    </rPh>
    <phoneticPr fontId="5"/>
  </si>
  <si>
    <t>投入係数（商業）</t>
    <rPh sb="5" eb="7">
      <t>ショウギョウ</t>
    </rPh>
    <phoneticPr fontId="5"/>
  </si>
  <si>
    <t>投入係数（運輸・郵便）</t>
    <rPh sb="5" eb="7">
      <t>ウンユ</t>
    </rPh>
    <rPh sb="8" eb="10">
      <t>ユウビン</t>
    </rPh>
    <phoneticPr fontId="5"/>
  </si>
  <si>
    <t>投入係数（他に分類されない会員制団体）</t>
    <rPh sb="5" eb="6">
      <t>ホカ</t>
    </rPh>
    <rPh sb="7" eb="9">
      <t>ブンルイ</t>
    </rPh>
    <rPh sb="13" eb="16">
      <t>カイインセイ</t>
    </rPh>
    <rPh sb="16" eb="18">
      <t>ダンタイ</t>
    </rPh>
    <phoneticPr fontId="5"/>
  </si>
  <si>
    <t>情報通信機器</t>
    <rPh sb="0" eb="2">
      <t>ジョウホウ</t>
    </rPh>
    <phoneticPr fontId="5"/>
  </si>
  <si>
    <t>商業</t>
    <rPh sb="0" eb="2">
      <t>ショウギョウ</t>
    </rPh>
    <phoneticPr fontId="5"/>
  </si>
  <si>
    <t>(単位：百万円）</t>
    <rPh sb="1" eb="3">
      <t>タンイ</t>
    </rPh>
    <rPh sb="4" eb="5">
      <t>ヒャク</t>
    </rPh>
    <rPh sb="5" eb="7">
      <t>マンエン</t>
    </rPh>
    <phoneticPr fontId="5"/>
  </si>
  <si>
    <t>　</t>
    <phoneticPr fontId="5"/>
  </si>
  <si>
    <t>A</t>
    <phoneticPr fontId="5"/>
  </si>
  <si>
    <t>B</t>
    <phoneticPr fontId="5"/>
  </si>
  <si>
    <t>C</t>
    <phoneticPr fontId="5"/>
  </si>
  <si>
    <t>D=B-C</t>
    <phoneticPr fontId="5"/>
  </si>
  <si>
    <t>E=C/A</t>
    <phoneticPr fontId="5"/>
  </si>
  <si>
    <t>F=1-E</t>
    <phoneticPr fontId="5"/>
  </si>
  <si>
    <t>製造業</t>
    <rPh sb="0" eb="3">
      <t>セイゾウギョウ</t>
    </rPh>
    <phoneticPr fontId="5"/>
  </si>
  <si>
    <t>非製造業</t>
    <rPh sb="0" eb="1">
      <t>ヒ</t>
    </rPh>
    <rPh sb="1" eb="4">
      <t>セイゾウギョウ</t>
    </rPh>
    <phoneticPr fontId="5"/>
  </si>
  <si>
    <t xml:space="preserve"> </t>
    <phoneticPr fontId="5"/>
  </si>
  <si>
    <t>部門別最終需要額（39部門別）</t>
    <rPh sb="0" eb="3">
      <t>ブモンベツ</t>
    </rPh>
    <rPh sb="3" eb="5">
      <t>サイシュウ</t>
    </rPh>
    <rPh sb="5" eb="7">
      <t>ジュヨウ</t>
    </rPh>
    <rPh sb="7" eb="8">
      <t>ガク</t>
    </rPh>
    <rPh sb="11" eb="14">
      <t>ブモンベツ</t>
    </rPh>
    <phoneticPr fontId="5"/>
  </si>
  <si>
    <t>2015年産業連関表（試算表）</t>
    <rPh sb="5" eb="7">
      <t>サンギョウ</t>
    </rPh>
    <rPh sb="11" eb="13">
      <t>シサン</t>
    </rPh>
    <rPh sb="13" eb="14">
      <t>ヒョウ</t>
    </rPh>
    <phoneticPr fontId="9"/>
  </si>
  <si>
    <t>2015年地域産業連関表（試算表）</t>
    <rPh sb="5" eb="7">
      <t>チイキ</t>
    </rPh>
    <rPh sb="7" eb="9">
      <t>サンギョウ</t>
    </rPh>
    <rPh sb="13" eb="15">
      <t>シサン</t>
    </rPh>
    <rPh sb="15" eb="16">
      <t>ヒョウ</t>
    </rPh>
    <phoneticPr fontId="9"/>
  </si>
  <si>
    <t>2015年地域産業連関表（試算表）</t>
    <rPh sb="4" eb="5">
      <t>ネン</t>
    </rPh>
    <rPh sb="5" eb="7">
      <t>チイキ</t>
    </rPh>
    <rPh sb="7" eb="9">
      <t>サンギョウ</t>
    </rPh>
    <rPh sb="13" eb="15">
      <t>シサン</t>
    </rPh>
    <rPh sb="15" eb="16">
      <t>ヒョウ</t>
    </rPh>
    <phoneticPr fontId="9"/>
  </si>
  <si>
    <t>取引基本表（生産者価格表）</t>
    <phoneticPr fontId="9"/>
  </si>
  <si>
    <t>域内自給率</t>
    <rPh sb="0" eb="2">
      <t>イキナイ</t>
    </rPh>
    <phoneticPr fontId="9"/>
  </si>
  <si>
    <t>域際収支</t>
    <rPh sb="0" eb="1">
      <t>イキ</t>
    </rPh>
    <rPh sb="1" eb="2">
      <t>サイ</t>
    </rPh>
    <rPh sb="2" eb="4">
      <t>シュウシ</t>
    </rPh>
    <phoneticPr fontId="5"/>
  </si>
  <si>
    <t>01</t>
  </si>
  <si>
    <t>02</t>
  </si>
  <si>
    <t>03</t>
  </si>
  <si>
    <t>04</t>
  </si>
  <si>
    <t>05</t>
  </si>
  <si>
    <t>06</t>
  </si>
  <si>
    <t>07</t>
  </si>
  <si>
    <t>08</t>
  </si>
  <si>
    <t>09</t>
  </si>
  <si>
    <t>地域内需要合計</t>
    <rPh sb="0" eb="2">
      <t>チイキ</t>
    </rPh>
    <phoneticPr fontId="9"/>
  </si>
  <si>
    <t>域内自給率</t>
    <rPh sb="0" eb="2">
      <t>イキナイ</t>
    </rPh>
    <rPh sb="2" eb="5">
      <t>ジキュウリツ</t>
    </rPh>
    <phoneticPr fontId="5"/>
  </si>
  <si>
    <t>移輸出</t>
    <rPh sb="0" eb="1">
      <t>ウツリ</t>
    </rPh>
    <rPh sb="1" eb="3">
      <t>ユシュツ</t>
    </rPh>
    <phoneticPr fontId="5"/>
  </si>
  <si>
    <t>移輸入</t>
    <rPh sb="0" eb="1">
      <t>ウツリ</t>
    </rPh>
    <rPh sb="1" eb="3">
      <t>ユニュウ</t>
    </rPh>
    <phoneticPr fontId="5"/>
  </si>
  <si>
    <t>統合大分類（39部門）</t>
    <rPh sb="0" eb="2">
      <t>トウゴウ</t>
    </rPh>
    <rPh sb="2" eb="3">
      <t>ダイ</t>
    </rPh>
    <rPh sb="3" eb="5">
      <t>ブンルイ</t>
    </rPh>
    <phoneticPr fontId="5"/>
  </si>
  <si>
    <t>農業</t>
  </si>
  <si>
    <t>林業</t>
    <rPh sb="0" eb="2">
      <t>リンギョウ</t>
    </rPh>
    <phoneticPr fontId="2"/>
  </si>
  <si>
    <t>漁業</t>
    <rPh sb="0" eb="2">
      <t>ギョギョウ</t>
    </rPh>
    <phoneticPr fontId="2"/>
  </si>
  <si>
    <t>飲食料品</t>
  </si>
  <si>
    <t>プラスチック・ゴム製品</t>
    <rPh sb="9" eb="11">
      <t>セイヒン</t>
    </rPh>
    <phoneticPr fontId="9"/>
  </si>
  <si>
    <t>電子部品</t>
  </si>
  <si>
    <t>輸送機械</t>
  </si>
  <si>
    <t>電力・ガス・熱供給</t>
  </si>
  <si>
    <t>水道</t>
  </si>
  <si>
    <t>廃棄物処理</t>
  </si>
  <si>
    <t>商業</t>
  </si>
  <si>
    <t>運輸・郵便</t>
  </si>
  <si>
    <t>医療・福祉</t>
  </si>
  <si>
    <t>他に分類されない会員制団体</t>
    <rPh sb="0" eb="1">
      <t>ホカ</t>
    </rPh>
    <rPh sb="2" eb="4">
      <t>ブンルイ</t>
    </rPh>
    <rPh sb="8" eb="11">
      <t>カイインセイ</t>
    </rPh>
    <rPh sb="11" eb="13">
      <t>ダンタイ</t>
    </rPh>
    <phoneticPr fontId="9"/>
  </si>
  <si>
    <t>事務用品</t>
  </si>
  <si>
    <t>分類不明</t>
  </si>
  <si>
    <t>域内総固定資本形成（公的）</t>
    <rPh sb="0" eb="1">
      <t>イキ</t>
    </rPh>
    <phoneticPr fontId="5"/>
  </si>
  <si>
    <t>域内総固定資本形成（民間）</t>
    <rPh sb="0" eb="1">
      <t>イキ</t>
    </rPh>
    <phoneticPr fontId="5"/>
  </si>
  <si>
    <t>域内最終需要計</t>
    <rPh sb="0" eb="1">
      <t>イキ</t>
    </rPh>
    <phoneticPr fontId="5"/>
  </si>
  <si>
    <t>域内需要合計</t>
    <rPh sb="0" eb="1">
      <t>イキ</t>
    </rPh>
    <phoneticPr fontId="5"/>
  </si>
  <si>
    <t>移輸出</t>
    <rPh sb="1" eb="2">
      <t>ユ</t>
    </rPh>
    <phoneticPr fontId="5"/>
  </si>
  <si>
    <t>（控除）移輸入</t>
    <rPh sb="5" eb="6">
      <t>ユ</t>
    </rPh>
    <phoneticPr fontId="5"/>
  </si>
  <si>
    <t>域内生産額</t>
    <rPh sb="0" eb="1">
      <t>イキ</t>
    </rPh>
    <phoneticPr fontId="5"/>
  </si>
  <si>
    <t>D=1-C</t>
    <phoneticPr fontId="5"/>
  </si>
  <si>
    <t>C=A-B</t>
    <phoneticPr fontId="5"/>
  </si>
  <si>
    <t>１</t>
    <phoneticPr fontId="5"/>
  </si>
  <si>
    <t>農業</t>
    <rPh sb="0" eb="2">
      <t>ノウギョウ</t>
    </rPh>
    <phoneticPr fontId="5"/>
  </si>
  <si>
    <t>2</t>
    <phoneticPr fontId="5"/>
  </si>
  <si>
    <t>林業</t>
    <rPh sb="0" eb="2">
      <t>リンギョウ</t>
    </rPh>
    <phoneticPr fontId="5"/>
  </si>
  <si>
    <t>3</t>
    <phoneticPr fontId="5"/>
  </si>
  <si>
    <t>4</t>
    <phoneticPr fontId="5"/>
  </si>
  <si>
    <t>5</t>
    <phoneticPr fontId="5"/>
  </si>
  <si>
    <t>6</t>
    <phoneticPr fontId="5"/>
  </si>
  <si>
    <t>7</t>
    <phoneticPr fontId="5"/>
  </si>
  <si>
    <t>8</t>
    <phoneticPr fontId="5"/>
  </si>
  <si>
    <t>9</t>
    <phoneticPr fontId="5"/>
  </si>
  <si>
    <t>10</t>
    <phoneticPr fontId="5"/>
  </si>
  <si>
    <t>プラスチック・ゴム</t>
    <phoneticPr fontId="5"/>
  </si>
  <si>
    <t>11</t>
    <phoneticPr fontId="5"/>
  </si>
  <si>
    <t>12</t>
    <phoneticPr fontId="5"/>
  </si>
  <si>
    <t>13</t>
    <phoneticPr fontId="5"/>
  </si>
  <si>
    <t>14</t>
    <phoneticPr fontId="5"/>
  </si>
  <si>
    <t>15</t>
    <phoneticPr fontId="5"/>
  </si>
  <si>
    <t>16</t>
    <phoneticPr fontId="5"/>
  </si>
  <si>
    <t>17</t>
    <phoneticPr fontId="5"/>
  </si>
  <si>
    <t>18</t>
    <phoneticPr fontId="5"/>
  </si>
  <si>
    <t>19</t>
    <phoneticPr fontId="5"/>
  </si>
  <si>
    <t>20</t>
    <phoneticPr fontId="5"/>
  </si>
  <si>
    <t>情報・通信機器</t>
  </si>
  <si>
    <t>21</t>
    <phoneticPr fontId="5"/>
  </si>
  <si>
    <t>22</t>
    <phoneticPr fontId="5"/>
  </si>
  <si>
    <t>23</t>
    <phoneticPr fontId="5"/>
  </si>
  <si>
    <t>24</t>
    <phoneticPr fontId="5"/>
  </si>
  <si>
    <t>25</t>
    <phoneticPr fontId="5"/>
  </si>
  <si>
    <t>26</t>
    <phoneticPr fontId="5"/>
  </si>
  <si>
    <t>27</t>
    <phoneticPr fontId="5"/>
  </si>
  <si>
    <t>28</t>
    <phoneticPr fontId="5"/>
  </si>
  <si>
    <t>29</t>
    <phoneticPr fontId="5"/>
  </si>
  <si>
    <t>30</t>
    <phoneticPr fontId="5"/>
  </si>
  <si>
    <t>運輸、郵便</t>
    <rPh sb="3" eb="5">
      <t>ユウビン</t>
    </rPh>
    <phoneticPr fontId="5"/>
  </si>
  <si>
    <t>31</t>
    <phoneticPr fontId="5"/>
  </si>
  <si>
    <t>32</t>
    <phoneticPr fontId="5"/>
  </si>
  <si>
    <t>33</t>
    <phoneticPr fontId="5"/>
  </si>
  <si>
    <t>34</t>
    <phoneticPr fontId="5"/>
  </si>
  <si>
    <t>医療・福祉</t>
    <rPh sb="3" eb="5">
      <t>フクシ</t>
    </rPh>
    <phoneticPr fontId="5"/>
  </si>
  <si>
    <t>35</t>
    <phoneticPr fontId="5"/>
  </si>
  <si>
    <t>その他の非営利団体サービス</t>
    <rPh sb="2" eb="3">
      <t>タ</t>
    </rPh>
    <rPh sb="4" eb="7">
      <t>ヒエイリ</t>
    </rPh>
    <rPh sb="7" eb="9">
      <t>ダンタイ</t>
    </rPh>
    <phoneticPr fontId="5"/>
  </si>
  <si>
    <t>36</t>
    <phoneticPr fontId="5"/>
  </si>
  <si>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</si>
  <si>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r>
      <t>逆行列係数　〔I-(I-M)A〕</t>
    </r>
    <r>
      <rPr>
        <vertAlign val="superscript"/>
        <sz val="10"/>
        <rFont val="ＭＳ Ｐゴシック"/>
        <family val="3"/>
        <charset val="128"/>
      </rPr>
      <t>-1</t>
    </r>
    <r>
      <rPr>
        <sz val="10"/>
        <rFont val="ＭＳ Ｐゴシック"/>
        <family val="3"/>
        <charset val="128"/>
      </rPr>
      <t>型</t>
    </r>
    <phoneticPr fontId="5"/>
  </si>
  <si>
    <t>2015年尼崎市産業連関表</t>
  </si>
  <si>
    <t>平成27年市町雇用表(兵庫県雇用表調整後）</t>
    <rPh sb="5" eb="7">
      <t>シチョウ</t>
    </rPh>
    <rPh sb="7" eb="9">
      <t>コヨウ</t>
    </rPh>
    <rPh sb="9" eb="10">
      <t>ヒョウ</t>
    </rPh>
    <rPh sb="11" eb="14">
      <t>ヒョウゴケン</t>
    </rPh>
    <rPh sb="14" eb="16">
      <t>コヨウ</t>
    </rPh>
    <rPh sb="16" eb="17">
      <t>ヒョウ</t>
    </rPh>
    <rPh sb="17" eb="19">
      <t>チョウセイ</t>
    </rPh>
    <rPh sb="19" eb="20">
      <t>ゴ</t>
    </rPh>
    <phoneticPr fontId="5"/>
  </si>
  <si>
    <t>（単位：人）</t>
    <rPh sb="1" eb="3">
      <t>タンイ</t>
    </rPh>
    <rPh sb="4" eb="5">
      <t>ニン</t>
    </rPh>
    <phoneticPr fontId="5"/>
  </si>
  <si>
    <t>統合大分類（39部門）</t>
    <rPh sb="0" eb="2">
      <t>トウゴウ</t>
    </rPh>
    <rPh sb="2" eb="5">
      <t>ダイブンルイ</t>
    </rPh>
    <rPh sb="8" eb="10">
      <t>ブモン</t>
    </rPh>
    <phoneticPr fontId="5"/>
  </si>
  <si>
    <t>兵庫県</t>
    <rPh sb="0" eb="3">
      <t>ヒョウゴケン</t>
    </rPh>
    <phoneticPr fontId="5"/>
  </si>
  <si>
    <t>姫路市</t>
    <rPh sb="0" eb="3">
      <t>ヒメジシ</t>
    </rPh>
    <phoneticPr fontId="5"/>
  </si>
  <si>
    <t>尼崎市</t>
    <rPh sb="0" eb="3">
      <t>アマガサキシ</t>
    </rPh>
    <phoneticPr fontId="5"/>
  </si>
  <si>
    <t>明石市</t>
    <rPh sb="0" eb="3">
      <t>アカシシ</t>
    </rPh>
    <phoneticPr fontId="5"/>
  </si>
  <si>
    <t>西宮市</t>
    <rPh sb="0" eb="3">
      <t>ニシノミヤシ</t>
    </rPh>
    <phoneticPr fontId="5"/>
  </si>
  <si>
    <t>洲本市</t>
    <rPh sb="0" eb="3">
      <t>スモトシ</t>
    </rPh>
    <phoneticPr fontId="5"/>
  </si>
  <si>
    <t>芦屋市</t>
    <rPh sb="0" eb="3">
      <t>アシヤシ</t>
    </rPh>
    <phoneticPr fontId="5"/>
  </si>
  <si>
    <t>伊丹市</t>
    <rPh sb="0" eb="3">
      <t>イタミシ</t>
    </rPh>
    <phoneticPr fontId="5"/>
  </si>
  <si>
    <t>相生市</t>
    <rPh sb="0" eb="3">
      <t>アイオイシ</t>
    </rPh>
    <phoneticPr fontId="5"/>
  </si>
  <si>
    <t>豊岡市</t>
    <rPh sb="0" eb="3">
      <t>トヨオカシ</t>
    </rPh>
    <phoneticPr fontId="5"/>
  </si>
  <si>
    <t>加古川市</t>
    <rPh sb="0" eb="4">
      <t>カコガワシ</t>
    </rPh>
    <phoneticPr fontId="5"/>
  </si>
  <si>
    <t>赤穂市</t>
    <rPh sb="0" eb="3">
      <t>アコウシ</t>
    </rPh>
    <phoneticPr fontId="5"/>
  </si>
  <si>
    <t>西脇市</t>
    <rPh sb="0" eb="3">
      <t>ニシワキシ</t>
    </rPh>
    <phoneticPr fontId="5"/>
  </si>
  <si>
    <t>宝塚市</t>
    <rPh sb="0" eb="3">
      <t>タカラヅカシ</t>
    </rPh>
    <phoneticPr fontId="5"/>
  </si>
  <si>
    <t>三木市</t>
    <rPh sb="0" eb="3">
      <t>ミキシ</t>
    </rPh>
    <phoneticPr fontId="5"/>
  </si>
  <si>
    <t>高砂市</t>
    <rPh sb="0" eb="3">
      <t>タカサゴシ</t>
    </rPh>
    <phoneticPr fontId="5"/>
  </si>
  <si>
    <t>川西市</t>
    <rPh sb="0" eb="3">
      <t>カワニシシ</t>
    </rPh>
    <phoneticPr fontId="5"/>
  </si>
  <si>
    <t>小野市</t>
    <rPh sb="0" eb="3">
      <t>オノシ</t>
    </rPh>
    <phoneticPr fontId="5"/>
  </si>
  <si>
    <t>三田市</t>
    <rPh sb="0" eb="3">
      <t>サンダシ</t>
    </rPh>
    <phoneticPr fontId="5"/>
  </si>
  <si>
    <t>加西市</t>
    <rPh sb="0" eb="2">
      <t>カサイ</t>
    </rPh>
    <rPh sb="2" eb="3">
      <t>シ</t>
    </rPh>
    <phoneticPr fontId="5"/>
  </si>
  <si>
    <t>篠山市</t>
    <rPh sb="0" eb="3">
      <t>ササヤマシ</t>
    </rPh>
    <phoneticPr fontId="5"/>
  </si>
  <si>
    <t>養父市</t>
    <rPh sb="0" eb="3">
      <t>ヤブシ</t>
    </rPh>
    <phoneticPr fontId="5"/>
  </si>
  <si>
    <t>丹波市</t>
    <rPh sb="0" eb="3">
      <t>タンバシ</t>
    </rPh>
    <phoneticPr fontId="5"/>
  </si>
  <si>
    <t>南あわじ市</t>
    <rPh sb="0" eb="1">
      <t>ミナミ</t>
    </rPh>
    <rPh sb="4" eb="5">
      <t>シ</t>
    </rPh>
    <phoneticPr fontId="5"/>
  </si>
  <si>
    <t>朝来市</t>
    <rPh sb="0" eb="1">
      <t>アサ</t>
    </rPh>
    <rPh sb="1" eb="2">
      <t>ク</t>
    </rPh>
    <rPh sb="2" eb="3">
      <t>シ</t>
    </rPh>
    <phoneticPr fontId="5"/>
  </si>
  <si>
    <t>淡路市</t>
    <rPh sb="0" eb="3">
      <t>アワジシ</t>
    </rPh>
    <phoneticPr fontId="5"/>
  </si>
  <si>
    <t>宍粟市</t>
    <rPh sb="0" eb="2">
      <t>シソウ</t>
    </rPh>
    <rPh sb="2" eb="3">
      <t>シ</t>
    </rPh>
    <phoneticPr fontId="5"/>
  </si>
  <si>
    <t>加東市</t>
    <rPh sb="0" eb="2">
      <t>カトウ</t>
    </rPh>
    <rPh sb="2" eb="3">
      <t>シ</t>
    </rPh>
    <phoneticPr fontId="5"/>
  </si>
  <si>
    <t>たつの市</t>
    <rPh sb="3" eb="4">
      <t>シ</t>
    </rPh>
    <phoneticPr fontId="5"/>
  </si>
  <si>
    <t>猪名川町</t>
    <rPh sb="0" eb="3">
      <t>イナガワ</t>
    </rPh>
    <rPh sb="3" eb="4">
      <t>チョウ</t>
    </rPh>
    <phoneticPr fontId="5"/>
  </si>
  <si>
    <t>多可町</t>
    <rPh sb="0" eb="2">
      <t>タカ</t>
    </rPh>
    <rPh sb="2" eb="3">
      <t>チョウ</t>
    </rPh>
    <phoneticPr fontId="5"/>
  </si>
  <si>
    <t>稲美町</t>
    <rPh sb="0" eb="2">
      <t>イナミ</t>
    </rPh>
    <rPh sb="2" eb="3">
      <t>チョウ</t>
    </rPh>
    <phoneticPr fontId="5"/>
  </si>
  <si>
    <t>播磨町</t>
    <rPh sb="0" eb="2">
      <t>ハリマ</t>
    </rPh>
    <rPh sb="2" eb="3">
      <t>チョウ</t>
    </rPh>
    <phoneticPr fontId="5"/>
  </si>
  <si>
    <t>市川町</t>
    <rPh sb="0" eb="2">
      <t>イチカワ</t>
    </rPh>
    <rPh sb="2" eb="3">
      <t>チョウ</t>
    </rPh>
    <phoneticPr fontId="5"/>
  </si>
  <si>
    <t>福崎町</t>
    <rPh sb="0" eb="2">
      <t>フクサキ</t>
    </rPh>
    <rPh sb="2" eb="3">
      <t>チョウ</t>
    </rPh>
    <phoneticPr fontId="5"/>
  </si>
  <si>
    <t>神河町</t>
    <rPh sb="0" eb="1">
      <t>カミ</t>
    </rPh>
    <rPh sb="1" eb="2">
      <t>カワ</t>
    </rPh>
    <rPh sb="2" eb="3">
      <t>チョウ</t>
    </rPh>
    <phoneticPr fontId="5"/>
  </si>
  <si>
    <t>太子町</t>
    <rPh sb="0" eb="2">
      <t>タイシ</t>
    </rPh>
    <rPh sb="2" eb="3">
      <t>チョウ</t>
    </rPh>
    <phoneticPr fontId="5"/>
  </si>
  <si>
    <t>上郡町</t>
    <rPh sb="0" eb="2">
      <t>カミゴオリ</t>
    </rPh>
    <rPh sb="2" eb="3">
      <t>チョウ</t>
    </rPh>
    <phoneticPr fontId="5"/>
  </si>
  <si>
    <t>佐用町</t>
    <rPh sb="0" eb="2">
      <t>サヨウ</t>
    </rPh>
    <rPh sb="2" eb="3">
      <t>チョウ</t>
    </rPh>
    <phoneticPr fontId="5"/>
  </si>
  <si>
    <t>香美町</t>
    <rPh sb="0" eb="2">
      <t>カミ</t>
    </rPh>
    <rPh sb="2" eb="3">
      <t>チョウ</t>
    </rPh>
    <phoneticPr fontId="5"/>
  </si>
  <si>
    <t>新温泉町</t>
    <rPh sb="0" eb="1">
      <t>シン</t>
    </rPh>
    <rPh sb="1" eb="4">
      <t>オンセンチョウ</t>
    </rPh>
    <phoneticPr fontId="5"/>
  </si>
  <si>
    <t>従業者数</t>
    <rPh sb="3" eb="4">
      <t>スウ</t>
    </rPh>
    <phoneticPr fontId="24"/>
  </si>
  <si>
    <t>農業</t>
    <rPh sb="0" eb="2">
      <t>ノウギョウ</t>
    </rPh>
    <phoneticPr fontId="21"/>
  </si>
  <si>
    <t>プラスチック・ゴム製品</t>
    <rPh sb="9" eb="11">
      <t>セイヒン</t>
    </rPh>
    <phoneticPr fontId="21"/>
  </si>
  <si>
    <t>運輸・郵便</t>
    <rPh sb="3" eb="5">
      <t>ユウビン</t>
    </rPh>
    <phoneticPr fontId="5"/>
  </si>
  <si>
    <t>他に分類されない会員制団体</t>
    <rPh sb="0" eb="1">
      <t>ホカ</t>
    </rPh>
    <rPh sb="2" eb="4">
      <t>ブンルイ</t>
    </rPh>
    <rPh sb="8" eb="11">
      <t>カイインセイ</t>
    </rPh>
    <rPh sb="11" eb="13">
      <t>ダンタイ</t>
    </rPh>
    <phoneticPr fontId="5"/>
  </si>
  <si>
    <t xml:space="preserve"> </t>
    <phoneticPr fontId="24"/>
  </si>
  <si>
    <t>合計</t>
    <rPh sb="0" eb="2">
      <t>ゴウケイ</t>
    </rPh>
    <phoneticPr fontId="21"/>
  </si>
  <si>
    <t>調整項目</t>
    <rPh sb="0" eb="2">
      <t>チョウセイ</t>
    </rPh>
    <rPh sb="2" eb="4">
      <t>コウモク</t>
    </rPh>
    <phoneticPr fontId="24"/>
  </si>
  <si>
    <t>平成27年市町雇用表</t>
    <rPh sb="5" eb="7">
      <t>シチョウ</t>
    </rPh>
    <rPh sb="7" eb="9">
      <t>コヨウ</t>
    </rPh>
    <rPh sb="9" eb="10">
      <t>ヒョウ</t>
    </rPh>
    <phoneticPr fontId="5"/>
  </si>
  <si>
    <t>有給役員・雇用者</t>
    <rPh sb="0" eb="2">
      <t>ユウキュウ</t>
    </rPh>
    <rPh sb="2" eb="4">
      <t>ヤクイン</t>
    </rPh>
    <rPh sb="5" eb="8">
      <t>コヨウシャ</t>
    </rPh>
    <phoneticPr fontId="5"/>
  </si>
  <si>
    <t>有給役員雇用者</t>
    <rPh sb="0" eb="2">
      <t>ユウキュウ</t>
    </rPh>
    <rPh sb="2" eb="4">
      <t>ヤクイン</t>
    </rPh>
    <rPh sb="6" eb="7">
      <t>シャ</t>
    </rPh>
    <phoneticPr fontId="24"/>
  </si>
  <si>
    <t>2015年兵庫県市町産業連関表</t>
    <rPh sb="4" eb="5">
      <t>ネン</t>
    </rPh>
    <rPh sb="5" eb="8">
      <t>ヒョウゴケン</t>
    </rPh>
    <rPh sb="8" eb="10">
      <t>シチョウ</t>
    </rPh>
    <rPh sb="10" eb="12">
      <t>サンギョウ</t>
    </rPh>
    <rPh sb="12" eb="15">
      <t>レンカンヒョウ</t>
    </rPh>
    <phoneticPr fontId="5"/>
  </si>
  <si>
    <t>地域内需要合計</t>
    <rPh sb="0" eb="2">
      <t>チイキ</t>
    </rPh>
    <phoneticPr fontId="5"/>
  </si>
  <si>
    <t>地域際収支</t>
    <rPh sb="0" eb="2">
      <t>チイキ</t>
    </rPh>
    <rPh sb="2" eb="3">
      <t>サイ</t>
    </rPh>
    <rPh sb="3" eb="5">
      <t>シュウシ</t>
    </rPh>
    <phoneticPr fontId="5"/>
  </si>
  <si>
    <t>地域内自給率</t>
    <rPh sb="0" eb="2">
      <t>チイキ</t>
    </rPh>
    <phoneticPr fontId="5"/>
  </si>
  <si>
    <t>2015年兵庫県市産業連関表</t>
    <rPh sb="4" eb="5">
      <t>ネン</t>
    </rPh>
    <rPh sb="5" eb="8">
      <t>ヒョウゴケン</t>
    </rPh>
    <rPh sb="8" eb="9">
      <t>シ</t>
    </rPh>
    <rPh sb="9" eb="11">
      <t>サンギョウ</t>
    </rPh>
    <phoneticPr fontId="5"/>
  </si>
  <si>
    <t>地域内生産額</t>
    <rPh sb="0" eb="2">
      <t>チイキ</t>
    </rPh>
    <phoneticPr fontId="5"/>
  </si>
  <si>
    <t>令和元年平均</t>
    <rPh sb="0" eb="2">
      <t>レイワ</t>
    </rPh>
    <rPh sb="2" eb="4">
      <t>ガンネン</t>
    </rPh>
    <rPh sb="4" eb="6">
      <t>ヘイキン</t>
    </rPh>
    <phoneticPr fontId="5"/>
  </si>
  <si>
    <t>令和２年平均</t>
    <rPh sb="0" eb="2">
      <t>レイワ</t>
    </rPh>
    <rPh sb="3" eb="4">
      <t>ネン</t>
    </rPh>
    <rPh sb="4" eb="6">
      <t>ヘイキン</t>
    </rPh>
    <phoneticPr fontId="5"/>
  </si>
  <si>
    <t>令和3年平均</t>
    <rPh sb="0" eb="2">
      <t>レイワ</t>
    </rPh>
    <rPh sb="3" eb="4">
      <t>ネン</t>
    </rPh>
    <rPh sb="4" eb="6">
      <t>ヘイキン</t>
    </rPh>
    <phoneticPr fontId="5"/>
  </si>
  <si>
    <t>令和4年平均</t>
    <rPh sb="0" eb="2">
      <t>レイワ</t>
    </rPh>
    <rPh sb="3" eb="4">
      <t>ネン</t>
    </rPh>
    <rPh sb="4" eb="6">
      <t>ヘイキン</t>
    </rPh>
    <phoneticPr fontId="5"/>
  </si>
  <si>
    <t>域内自給率</t>
    <rPh sb="0" eb="1">
      <t>イキ</t>
    </rPh>
    <rPh sb="1" eb="2">
      <t>ナイ</t>
    </rPh>
    <rPh sb="2" eb="5">
      <t>ジキュウリツ</t>
    </rPh>
    <phoneticPr fontId="5"/>
  </si>
  <si>
    <t>平均消費
性向
（R2_R4/近畿）</t>
    <rPh sb="15" eb="17">
      <t>キンキ</t>
    </rPh>
    <phoneticPr fontId="5"/>
  </si>
  <si>
    <t>・雇用者誘発数の基礎となる雇用係数は、「2015年兵庫県産業連関表・雇用表（39部門分類）」を使用</t>
    <rPh sb="24" eb="25">
      <t>ネン</t>
    </rPh>
    <rPh sb="25" eb="28">
      <t>ヒョウゴケン</t>
    </rPh>
    <rPh sb="28" eb="30">
      <t>サンギョウ</t>
    </rPh>
    <phoneticPr fontId="5"/>
  </si>
  <si>
    <t>・平均消費性向は家計調査年報近畿の値を使用し、波及効果の試算は2次波及まで</t>
    <phoneticPr fontId="5"/>
  </si>
  <si>
    <t>（単位：百万円）</t>
    <rPh sb="1" eb="3">
      <t>タンイ</t>
    </rPh>
    <rPh sb="4" eb="5">
      <t>ヒャク</t>
    </rPh>
    <rPh sb="5" eb="7">
      <t>マンエン</t>
    </rPh>
    <phoneticPr fontId="5"/>
  </si>
  <si>
    <t>　　　　　区分</t>
    <rPh sb="5" eb="7">
      <t>クブン</t>
    </rPh>
    <phoneticPr fontId="5"/>
  </si>
  <si>
    <t>市町名</t>
  </si>
  <si>
    <t>県計</t>
  </si>
  <si>
    <t>神戸市</t>
  </si>
  <si>
    <t>阪神南地域</t>
    <rPh sb="0" eb="2">
      <t>ハンシン</t>
    </rPh>
    <rPh sb="2" eb="3">
      <t>ミナミ</t>
    </rPh>
    <rPh sb="3" eb="5">
      <t>チイキ</t>
    </rPh>
    <phoneticPr fontId="5"/>
  </si>
  <si>
    <t>阪神北地域</t>
    <rPh sb="0" eb="2">
      <t>ハンシン</t>
    </rPh>
    <rPh sb="2" eb="3">
      <t>キタ</t>
    </rPh>
    <rPh sb="3" eb="5">
      <t>チイキ</t>
    </rPh>
    <phoneticPr fontId="5"/>
  </si>
  <si>
    <t>東播磨地域</t>
  </si>
  <si>
    <t>北播磨地域</t>
    <rPh sb="0" eb="1">
      <t>キタ</t>
    </rPh>
    <rPh sb="1" eb="3">
      <t>ハリマ</t>
    </rPh>
    <rPh sb="3" eb="5">
      <t>チイキ</t>
    </rPh>
    <phoneticPr fontId="5"/>
  </si>
  <si>
    <t>中播磨地域</t>
    <rPh sb="0" eb="1">
      <t>ナカ</t>
    </rPh>
    <rPh sb="1" eb="3">
      <t>ハリマ</t>
    </rPh>
    <rPh sb="3" eb="5">
      <t>チイキ</t>
    </rPh>
    <phoneticPr fontId="5"/>
  </si>
  <si>
    <t>西播磨地域</t>
    <rPh sb="0" eb="1">
      <t>ニシ</t>
    </rPh>
    <rPh sb="1" eb="3">
      <t>ハリマ</t>
    </rPh>
    <rPh sb="3" eb="5">
      <t>チイキ</t>
    </rPh>
    <phoneticPr fontId="5"/>
  </si>
  <si>
    <t>但馬地域</t>
  </si>
  <si>
    <t>丹波地域</t>
  </si>
  <si>
    <t>淡路地域</t>
  </si>
  <si>
    <t>阪神南地域</t>
    <rPh sb="2" eb="3">
      <t>ミナミ</t>
    </rPh>
    <phoneticPr fontId="5"/>
  </si>
  <si>
    <t>尼崎市</t>
  </si>
  <si>
    <t>西宮市</t>
  </si>
  <si>
    <t>芦屋市</t>
  </si>
  <si>
    <t>伊丹市</t>
  </si>
  <si>
    <t>宝塚市</t>
  </si>
  <si>
    <t>川西市</t>
  </si>
  <si>
    <t>三田市</t>
  </si>
  <si>
    <t>猪名川町</t>
  </si>
  <si>
    <t>明石市</t>
  </si>
  <si>
    <t>加古川市</t>
  </si>
  <si>
    <t>高砂市</t>
  </si>
  <si>
    <t>稲美町</t>
  </si>
  <si>
    <t>播磨町</t>
  </si>
  <si>
    <t>西脇市</t>
    <phoneticPr fontId="5"/>
  </si>
  <si>
    <t>三木市</t>
    <phoneticPr fontId="5"/>
  </si>
  <si>
    <t>小野市</t>
  </si>
  <si>
    <t>加西市</t>
  </si>
  <si>
    <t>中播磨地域</t>
    <rPh sb="0" eb="1">
      <t>ナカ</t>
    </rPh>
    <phoneticPr fontId="5"/>
  </si>
  <si>
    <t>市川町</t>
  </si>
  <si>
    <t>福崎町</t>
  </si>
  <si>
    <t>相生市</t>
  </si>
  <si>
    <t>赤穂市</t>
  </si>
  <si>
    <t>太子町</t>
  </si>
  <si>
    <t>上郡町</t>
  </si>
  <si>
    <t>佐用町</t>
    <phoneticPr fontId="5"/>
  </si>
  <si>
    <t>豊岡市</t>
    <phoneticPr fontId="5"/>
  </si>
  <si>
    <t>養父市</t>
    <rPh sb="2" eb="3">
      <t>シ</t>
    </rPh>
    <phoneticPr fontId="5"/>
  </si>
  <si>
    <t>朝来市</t>
    <rPh sb="0" eb="2">
      <t>アサゴ</t>
    </rPh>
    <rPh sb="2" eb="3">
      <t>シ</t>
    </rPh>
    <phoneticPr fontId="5"/>
  </si>
  <si>
    <t>新温泉町</t>
    <rPh sb="0" eb="1">
      <t>シン</t>
    </rPh>
    <rPh sb="1" eb="3">
      <t>オンセン</t>
    </rPh>
    <rPh sb="3" eb="4">
      <t>チョウ</t>
    </rPh>
    <phoneticPr fontId="5"/>
  </si>
  <si>
    <t>丹波篠山市</t>
    <rPh sb="0" eb="2">
      <t>タンバ</t>
    </rPh>
    <rPh sb="4" eb="5">
      <t>シ</t>
    </rPh>
    <phoneticPr fontId="25"/>
  </si>
  <si>
    <t>丹波市</t>
    <rPh sb="0" eb="2">
      <t>タンバ</t>
    </rPh>
    <rPh sb="2" eb="3">
      <t>シ</t>
    </rPh>
    <phoneticPr fontId="5"/>
  </si>
  <si>
    <t>洲本市</t>
    <phoneticPr fontId="5"/>
  </si>
  <si>
    <t>淡路市</t>
    <rPh sb="0" eb="2">
      <t>アワジ</t>
    </rPh>
    <rPh sb="2" eb="3">
      <t>シ</t>
    </rPh>
    <phoneticPr fontId="5"/>
  </si>
  <si>
    <t>市町内総生産（名目）</t>
    <rPh sb="0" eb="2">
      <t>シチョウ</t>
    </rPh>
    <rPh sb="2" eb="3">
      <t>ナイ</t>
    </rPh>
    <rPh sb="3" eb="4">
      <t>ソウ</t>
    </rPh>
    <rPh sb="7" eb="9">
      <t>メイモク</t>
    </rPh>
    <phoneticPr fontId="5"/>
  </si>
  <si>
    <t>令和元年度</t>
    <rPh sb="0" eb="2">
      <t>レイワ</t>
    </rPh>
    <rPh sb="2" eb="5">
      <t>ガンネンド</t>
    </rPh>
    <phoneticPr fontId="5"/>
  </si>
  <si>
    <t>令和2年度</t>
    <rPh sb="0" eb="2">
      <t>レイワ</t>
    </rPh>
    <rPh sb="3" eb="5">
      <t>ネンド</t>
    </rPh>
    <phoneticPr fontId="5"/>
  </si>
  <si>
    <t>2019市町ＧＤＰ（名目値）</t>
    <rPh sb="4" eb="6">
      <t>シチョウ</t>
    </rPh>
    <rPh sb="10" eb="13">
      <t>メイモクチ</t>
    </rPh>
    <phoneticPr fontId="5"/>
  </si>
  <si>
    <t>(出所）兵庫県統計課「市町民経済計算」</t>
    <rPh sb="1" eb="3">
      <t>シュッショ</t>
    </rPh>
    <rPh sb="4" eb="7">
      <t>ヒョウゴケン</t>
    </rPh>
    <rPh sb="7" eb="9">
      <t>トウケイ</t>
    </rPh>
    <rPh sb="9" eb="10">
      <t>カ</t>
    </rPh>
    <rPh sb="11" eb="12">
      <t>シ</t>
    </rPh>
    <rPh sb="12" eb="14">
      <t>チョウミン</t>
    </rPh>
    <rPh sb="14" eb="16">
      <t>ケイザイ</t>
    </rPh>
    <rPh sb="16" eb="18">
      <t>ケイサン</t>
    </rPh>
    <phoneticPr fontId="5"/>
  </si>
  <si>
    <t xml:space="preserve"> </t>
    <phoneticPr fontId="5"/>
  </si>
  <si>
    <t>2015年宍粟市産業連関表</t>
  </si>
  <si>
    <t>雇用者報酬転換比率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</si>
</sst>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000000"/>
    <numFmt numFmtId="177" formatCode="0_ "/>
    <numFmt numFmtId="178" formatCode="#,##0.000_ ;[Red]\-#,##0.000\ "/>
    <numFmt numFmtId="179" formatCode="0_);[Red]\(0\)"/>
    <numFmt numFmtId="180" formatCode="#,##0.00_ ;[Red]\-#,##0.00\ "/>
    <numFmt numFmtId="181" formatCode="0.00_);[Red]\(0.00\)"/>
    <numFmt numFmtId="182" formatCode="#,##0_ ;[Red]\-#,##0\ "/>
    <numFmt numFmtId="183" formatCode="0.000000_);[Red]\(0.000000\)"/>
    <numFmt numFmtId="184" formatCode="#,##0.000000_ ;[Red]\-#,##0.000000\ "/>
    <numFmt numFmtId="185" formatCode="0.000000_ ;[Red]\-0.000000\ "/>
    <numFmt numFmtId="186" formatCode="0.000_);[Red]\(0.000\)"/>
    <numFmt numFmtId="187" formatCode="0_ ;[Red]\-0\ "/>
    <numFmt numFmtId="188" formatCode="#,##0.0;[Red]\-#,##0.0"/>
    <numFmt numFmtId="189" formatCode="#,##0.000;[Red]\-#,##0.000"/>
    <numFmt numFmtId="190" formatCode="#,##0.000000;[Red]\-#,##0.000000"/>
    <numFmt numFmtId="191" formatCode="#,##0.00000;[Red]\-#,##0.00000"/>
    <numFmt numFmtId="192" formatCode="#,##0.0;&quot;▲ &quot;#,##0.0"/>
    <numFmt numFmtId="193" formatCode="#,##0;&quot;▲ &quot;#,##0"/>
    <numFmt numFmtId="194" formatCode="0.00000"/>
    <numFmt numFmtId="195" formatCode="0.0_);[Red]\(0.0\)"/>
    <numFmt numFmtId="196" formatCode="0;&quot;▲ &quot;0"/>
  </numFmts>
  <fonts count="28" x14ac:knownFonts="1">
    <font>
      <sz val="11"/>
      <name val="ＭＳ Ｐゴシック"/>
      <family val="3"/>
      <charset val="128"/>
    </font>
    <font>
      <sz val="11"/>
      <name val="ＭＳ Ｐゴシック"/>
      <family val="3"/>
      <charset val="128"/>
    </font>
    <font>
      <u/>
      <sz val="11"/>
      <color indexed="12"/>
      <name val="ＭＳ Ｐゴシック"/>
      <family val="3"/>
      <charset val="128"/>
    </font>
    <font>
      <u/>
      <sz val="11"/>
      <color indexed="36"/>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vertAlign val="superscript"/>
      <sz val="11"/>
      <name val="ＭＳ Ｐゴシック"/>
      <family val="3"/>
      <charset val="128"/>
    </font>
    <font>
      <b/>
      <sz val="11"/>
      <name val="ＭＳ Ｐゴシック"/>
      <family val="3"/>
      <charset val="128"/>
    </font>
    <font>
      <b/>
      <sz val="12"/>
      <color indexed="8"/>
      <name val="ＭＳ 明朝"/>
      <family val="1"/>
      <charset val="128"/>
    </font>
    <font>
      <sz val="10.5"/>
      <color indexed="8"/>
      <name val="ＭＳ 明朝"/>
      <family val="1"/>
      <charset val="128"/>
    </font>
    <font>
      <sz val="10.5"/>
      <color indexed="8"/>
      <name val="Century"/>
      <family val="1"/>
    </font>
    <font>
      <b/>
      <sz val="10.5"/>
      <color indexed="8"/>
      <name val="ＭＳ 明朝"/>
      <family val="1"/>
      <charset val="128"/>
    </font>
    <font>
      <sz val="10.5"/>
      <color indexed="8"/>
      <name val="ＭＳ Ｐ明朝"/>
      <family val="1"/>
      <charset val="128"/>
    </font>
    <font>
      <sz val="10"/>
      <color indexed="8"/>
      <name val="ＭＳ 明朝"/>
      <family val="1"/>
      <charset val="128"/>
    </font>
    <font>
      <b/>
      <sz val="10"/>
      <name val="ＭＳ Ｐゴシック"/>
      <family val="3"/>
      <charset val="128"/>
    </font>
    <font>
      <sz val="8"/>
      <name val="ＭＳ Ｐゴシック"/>
      <family val="3"/>
      <charset val="128"/>
    </font>
    <font>
      <sz val="11"/>
      <name val="ＭＳ Ｐゴシック"/>
      <family val="3"/>
      <charset val="128"/>
    </font>
    <font>
      <sz val="10.5"/>
      <name val="ＭＳ Ｐゴシック"/>
      <family val="3"/>
      <charset val="128"/>
      <scheme val="minor"/>
    </font>
    <font>
      <vertAlign val="superscrip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6"/>
      <name val="ＭＳ Ｐゴシック"/>
      <family val="2"/>
      <charset val="128"/>
      <scheme val="minor"/>
    </font>
    <font>
      <sz val="6"/>
      <name val="ＭＳ Ｐ明朝"/>
      <family val="1"/>
      <charset val="128"/>
    </font>
    <font>
      <sz val="11"/>
      <color indexed="8"/>
      <name val="ＭＳ Ｐゴシック"/>
      <family val="3"/>
      <charset val="128"/>
    </font>
    <font>
      <b/>
      <sz val="11"/>
      <color indexed="8"/>
      <name val="ＭＳ Ｐゴシック"/>
      <family val="3"/>
      <charset val="128"/>
    </font>
  </fonts>
  <fills count="14">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79998168889431442"/>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xf numFmtId="38" fontId="1" fillId="0" borderId="0" applyFont="0" applyFill="0" applyBorder="0" applyAlignment="0" applyProtection="0"/>
    <xf numFmtId="0" fontId="4" fillId="0" borderId="0"/>
    <xf numFmtId="0" fontId="23" fillId="0" borderId="0">
      <alignment vertical="center"/>
    </xf>
    <xf numFmtId="38" fontId="1" fillId="0" borderId="0" applyFont="0" applyFill="0" applyBorder="0" applyAlignment="0" applyProtection="0"/>
  </cellStyleXfs>
  <cellXfs count="464">
    <xf numFmtId="0" fontId="0" fillId="0" borderId="0" xfId="0"/>
    <xf numFmtId="49" fontId="6" fillId="0" borderId="0" xfId="0" applyNumberFormat="1" applyFont="1"/>
    <xf numFmtId="49" fontId="7" fillId="0" borderId="1" xfId="0" applyNumberFormat="1" applyFont="1" applyBorder="1"/>
    <xf numFmtId="0" fontId="7" fillId="0" borderId="0" xfId="0" applyFont="1"/>
    <xf numFmtId="49" fontId="7" fillId="0" borderId="4" xfId="0" applyNumberFormat="1" applyFont="1" applyBorder="1"/>
    <xf numFmtId="0" fontId="7" fillId="0" borderId="9" xfId="0" applyFont="1" applyBorder="1"/>
    <xf numFmtId="49" fontId="7" fillId="0" borderId="10" xfId="0" applyNumberFormat="1" applyFont="1" applyBorder="1"/>
    <xf numFmtId="0" fontId="7" fillId="0" borderId="12" xfId="0" applyFont="1" applyBorder="1"/>
    <xf numFmtId="0" fontId="7" fillId="0" borderId="2" xfId="0" applyFont="1" applyBorder="1"/>
    <xf numFmtId="0" fontId="7" fillId="0" borderId="6" xfId="0" applyFont="1" applyBorder="1"/>
    <xf numFmtId="0" fontId="7" fillId="0" borderId="3" xfId="0" applyFont="1" applyBorder="1"/>
    <xf numFmtId="49" fontId="7" fillId="0" borderId="5" xfId="0" applyNumberFormat="1" applyFont="1" applyBorder="1"/>
    <xf numFmtId="0" fontId="7" fillId="0" borderId="7" xfId="0" applyFont="1" applyBorder="1"/>
    <xf numFmtId="0" fontId="7" fillId="0" borderId="11" xfId="0" applyFont="1" applyBorder="1"/>
    <xf numFmtId="0" fontId="7" fillId="0" borderId="15" xfId="0" applyFont="1" applyBorder="1"/>
    <xf numFmtId="0" fontId="9" fillId="0" borderId="0" xfId="0" applyFont="1"/>
    <xf numFmtId="0" fontId="0" fillId="0" borderId="1" xfId="0" applyBorder="1"/>
    <xf numFmtId="0" fontId="0" fillId="0" borderId="3" xfId="0" applyBorder="1"/>
    <xf numFmtId="0" fontId="0" fillId="0" borderId="4" xfId="0" applyBorder="1"/>
    <xf numFmtId="0" fontId="0" fillId="0" borderId="5" xfId="0" applyBorder="1"/>
    <xf numFmtId="0" fontId="0" fillId="0" borderId="7" xfId="0" applyBorder="1"/>
    <xf numFmtId="0" fontId="0" fillId="0" borderId="8" xfId="0" applyBorder="1"/>
    <xf numFmtId="0" fontId="6" fillId="2" borderId="14" xfId="0" applyFont="1" applyFill="1" applyBorder="1" applyAlignment="1">
      <alignment vertical="top" wrapText="1"/>
    </xf>
    <xf numFmtId="0" fontId="0" fillId="2" borderId="0" xfId="0" applyFill="1" applyAlignment="1">
      <alignment vertical="center"/>
    </xf>
    <xf numFmtId="0" fontId="0" fillId="0" borderId="10" xfId="0" applyBorder="1"/>
    <xf numFmtId="0" fontId="0" fillId="0" borderId="14" xfId="0" applyBorder="1"/>
    <xf numFmtId="0" fontId="7" fillId="3" borderId="0" xfId="0" applyFont="1" applyFill="1"/>
    <xf numFmtId="0" fontId="0" fillId="4" borderId="14" xfId="0" applyFill="1" applyBorder="1"/>
    <xf numFmtId="0" fontId="0" fillId="4" borderId="5" xfId="0" applyFill="1" applyBorder="1"/>
    <xf numFmtId="0" fontId="10" fillId="0" borderId="0" xfId="0" applyFont="1" applyAlignment="1">
      <alignment horizontal="left"/>
    </xf>
    <xf numFmtId="0" fontId="11" fillId="0" borderId="3" xfId="0" applyFont="1" applyBorder="1" applyAlignment="1">
      <alignment horizontal="left"/>
    </xf>
    <xf numFmtId="0" fontId="0" fillId="0" borderId="2" xfId="0" applyBorder="1"/>
    <xf numFmtId="0" fontId="12" fillId="0" borderId="0" xfId="0" applyFont="1" applyAlignment="1">
      <alignment horizontal="left"/>
    </xf>
    <xf numFmtId="0" fontId="0" fillId="0" borderId="9" xfId="0" applyBorder="1"/>
    <xf numFmtId="0" fontId="13" fillId="0" borderId="14" xfId="0" applyFont="1" applyBorder="1" applyAlignment="1">
      <alignment horizontal="left"/>
    </xf>
    <xf numFmtId="0" fontId="11" fillId="0" borderId="0" xfId="0" applyFont="1" applyAlignment="1">
      <alignment horizontal="left"/>
    </xf>
    <xf numFmtId="0" fontId="11" fillId="0" borderId="0" xfId="0" applyFont="1" applyAlignment="1">
      <alignment vertical="top"/>
    </xf>
    <xf numFmtId="0" fontId="12" fillId="0" borderId="0" xfId="0" applyFont="1" applyAlignment="1">
      <alignment vertical="top"/>
    </xf>
    <xf numFmtId="0" fontId="13" fillId="0" borderId="14" xfId="0" applyFont="1" applyBorder="1"/>
    <xf numFmtId="0" fontId="14" fillId="0" borderId="0" xfId="0" applyFont="1" applyAlignment="1">
      <alignment vertical="top"/>
    </xf>
    <xf numFmtId="0" fontId="15" fillId="0" borderId="0" xfId="0" applyFont="1" applyAlignment="1">
      <alignment vertical="top"/>
    </xf>
    <xf numFmtId="0" fontId="12" fillId="0" borderId="7" xfId="0" applyFont="1" applyBorder="1" applyAlignment="1">
      <alignment horizontal="left"/>
    </xf>
    <xf numFmtId="0" fontId="0" fillId="0" borderId="6" xfId="0" applyBorder="1"/>
    <xf numFmtId="0" fontId="0" fillId="4" borderId="15" xfId="0" applyFill="1" applyBorder="1"/>
    <xf numFmtId="0" fontId="0" fillId="4" borderId="13" xfId="0" applyFill="1" applyBorder="1"/>
    <xf numFmtId="0" fontId="0" fillId="4" borderId="12" xfId="0" applyFill="1" applyBorder="1"/>
    <xf numFmtId="0" fontId="0" fillId="3" borderId="0" xfId="0" applyFill="1"/>
    <xf numFmtId="0" fontId="16" fillId="5" borderId="0" xfId="0" applyFont="1" applyFill="1"/>
    <xf numFmtId="0" fontId="6" fillId="0" borderId="0" xfId="0" applyFont="1"/>
    <xf numFmtId="0" fontId="1" fillId="0" borderId="0" xfId="0" applyFont="1"/>
    <xf numFmtId="0" fontId="16" fillId="0" borderId="1" xfId="0" applyFont="1" applyBorder="1"/>
    <xf numFmtId="0" fontId="6" fillId="0" borderId="3" xfId="0" applyFont="1" applyBorder="1"/>
    <xf numFmtId="0" fontId="6" fillId="2" borderId="1" xfId="0" applyFont="1" applyFill="1" applyBorder="1"/>
    <xf numFmtId="0" fontId="1" fillId="0" borderId="2" xfId="0" applyFont="1" applyBorder="1"/>
    <xf numFmtId="0" fontId="6" fillId="0" borderId="5" xfId="0" applyFont="1" applyBorder="1"/>
    <xf numFmtId="0" fontId="1" fillId="0" borderId="8" xfId="0" applyFont="1" applyBorder="1"/>
    <xf numFmtId="182" fontId="0" fillId="0" borderId="0" xfId="0" applyNumberFormat="1"/>
    <xf numFmtId="0" fontId="16" fillId="0" borderId="0" xfId="0" applyFont="1"/>
    <xf numFmtId="178" fontId="1" fillId="4" borderId="11" xfId="1" applyNumberFormat="1" applyFont="1" applyFill="1" applyBorder="1"/>
    <xf numFmtId="0" fontId="6" fillId="0" borderId="0" xfId="0" applyFont="1" applyAlignment="1">
      <alignment horizontal="left"/>
    </xf>
    <xf numFmtId="0" fontId="6" fillId="3" borderId="0" xfId="0" applyFont="1" applyFill="1"/>
    <xf numFmtId="177" fontId="9"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Continuous"/>
    </xf>
    <xf numFmtId="0" fontId="17" fillId="0" borderId="0" xfId="0" applyFont="1"/>
    <xf numFmtId="0" fontId="7" fillId="0" borderId="15" xfId="0" applyFont="1" applyBorder="1" applyAlignment="1">
      <alignment horizontal="center" vertical="center"/>
    </xf>
    <xf numFmtId="0" fontId="7" fillId="0" borderId="13" xfId="0" applyFont="1" applyBorder="1" applyAlignment="1">
      <alignment horizontal="center" vertical="center" wrapText="1"/>
    </xf>
    <xf numFmtId="0" fontId="7" fillId="0" borderId="12" xfId="0" applyFont="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4" borderId="12" xfId="0" applyFont="1" applyFill="1" applyBorder="1" applyAlignment="1">
      <alignment horizontal="center" vertical="center" wrapText="1"/>
    </xf>
    <xf numFmtId="0" fontId="7" fillId="0" borderId="14" xfId="0" applyFont="1" applyBorder="1" applyAlignment="1">
      <alignment horizontal="center" vertical="center"/>
    </xf>
    <xf numFmtId="0" fontId="17" fillId="0" borderId="0" xfId="0" applyFont="1" applyAlignment="1">
      <alignment horizontal="center" vertical="center" wrapText="1"/>
    </xf>
    <xf numFmtId="0" fontId="17" fillId="0" borderId="9" xfId="0" applyFont="1" applyBorder="1" applyAlignment="1">
      <alignment horizontal="center" vertical="center" wrapText="1"/>
    </xf>
    <xf numFmtId="0" fontId="17" fillId="0" borderId="0" xfId="0" applyFont="1" applyAlignment="1">
      <alignment horizontal="center" vertical="center"/>
    </xf>
    <xf numFmtId="179" fontId="7" fillId="4" borderId="0" xfId="0" applyNumberFormat="1" applyFont="1" applyFill="1"/>
    <xf numFmtId="183" fontId="7" fillId="0" borderId="0" xfId="0" applyNumberFormat="1" applyFont="1"/>
    <xf numFmtId="181" fontId="7" fillId="0" borderId="0" xfId="0" applyNumberFormat="1" applyFont="1"/>
    <xf numFmtId="181" fontId="7" fillId="0" borderId="9" xfId="0" applyNumberFormat="1" applyFont="1" applyBorder="1"/>
    <xf numFmtId="186" fontId="7" fillId="2" borderId="0" xfId="0" applyNumberFormat="1" applyFont="1" applyFill="1" applyAlignment="1">
      <alignment horizontal="right" vertical="center"/>
    </xf>
    <xf numFmtId="181" fontId="7" fillId="2" borderId="0" xfId="0" applyNumberFormat="1" applyFont="1" applyFill="1" applyAlignment="1">
      <alignment horizontal="right" vertical="center"/>
    </xf>
    <xf numFmtId="185" fontId="7" fillId="0" borderId="0" xfId="0" applyNumberFormat="1" applyFont="1" applyAlignment="1">
      <alignment horizontal="right" vertical="center"/>
    </xf>
    <xf numFmtId="180" fontId="7" fillId="0" borderId="0" xfId="0" applyNumberFormat="1" applyFont="1" applyAlignment="1">
      <alignment horizontal="right" vertical="center"/>
    </xf>
    <xf numFmtId="181" fontId="7" fillId="0" borderId="0" xfId="0" applyNumberFormat="1" applyFont="1" applyAlignment="1">
      <alignment horizontal="right" vertical="center"/>
    </xf>
    <xf numFmtId="181" fontId="7" fillId="4" borderId="0" xfId="0" applyNumberFormat="1" applyFont="1" applyFill="1"/>
    <xf numFmtId="184" fontId="7" fillId="0" borderId="0" xfId="0" applyNumberFormat="1" applyFont="1"/>
    <xf numFmtId="180" fontId="7" fillId="4" borderId="9" xfId="0" applyNumberFormat="1" applyFont="1" applyFill="1" applyBorder="1"/>
    <xf numFmtId="176" fontId="7" fillId="0" borderId="14" xfId="0" applyNumberFormat="1" applyFont="1" applyBorder="1"/>
    <xf numFmtId="187" fontId="7" fillId="4" borderId="0" xfId="0" applyNumberFormat="1" applyFont="1" applyFill="1"/>
    <xf numFmtId="187" fontId="7" fillId="4" borderId="9" xfId="0" applyNumberFormat="1" applyFont="1" applyFill="1" applyBorder="1"/>
    <xf numFmtId="179" fontId="7" fillId="0" borderId="0" xfId="0" applyNumberFormat="1" applyFont="1"/>
    <xf numFmtId="181" fontId="7" fillId="0" borderId="13" xfId="0" applyNumberFormat="1" applyFont="1" applyBorder="1"/>
    <xf numFmtId="183" fontId="7" fillId="0" borderId="13" xfId="0" applyNumberFormat="1" applyFont="1" applyBorder="1"/>
    <xf numFmtId="181" fontId="7" fillId="0" borderId="12" xfId="0" applyNumberFormat="1" applyFont="1" applyBorder="1"/>
    <xf numFmtId="0" fontId="7" fillId="0" borderId="13" xfId="0" applyFont="1" applyBorder="1"/>
    <xf numFmtId="185" fontId="7" fillId="0" borderId="13" xfId="0" applyNumberFormat="1" applyFont="1" applyBorder="1" applyAlignment="1">
      <alignment horizontal="right" vertical="center"/>
    </xf>
    <xf numFmtId="180" fontId="7" fillId="0" borderId="13" xfId="0" applyNumberFormat="1" applyFont="1" applyBorder="1"/>
    <xf numFmtId="181" fontId="7" fillId="4" borderId="13" xfId="0" applyNumberFormat="1" applyFont="1" applyFill="1" applyBorder="1"/>
    <xf numFmtId="184" fontId="7" fillId="0" borderId="13" xfId="0" applyNumberFormat="1" applyFont="1" applyBorder="1"/>
    <xf numFmtId="180" fontId="7" fillId="4" borderId="12" xfId="0" applyNumberFormat="1" applyFont="1" applyFill="1" applyBorder="1"/>
    <xf numFmtId="176" fontId="7" fillId="0" borderId="15" xfId="0" applyNumberFormat="1" applyFont="1" applyBorder="1"/>
    <xf numFmtId="187" fontId="7" fillId="4" borderId="13" xfId="0" applyNumberFormat="1" applyFont="1" applyFill="1" applyBorder="1"/>
    <xf numFmtId="187" fontId="7" fillId="4" borderId="12" xfId="0" applyNumberFormat="1" applyFont="1" applyFill="1" applyBorder="1"/>
    <xf numFmtId="0" fontId="6" fillId="0" borderId="14" xfId="0" applyFont="1" applyBorder="1"/>
    <xf numFmtId="0" fontId="6" fillId="0" borderId="1" xfId="0" applyFont="1" applyBorder="1"/>
    <xf numFmtId="0" fontId="6" fillId="0" borderId="2" xfId="0" applyFont="1" applyBorder="1"/>
    <xf numFmtId="0" fontId="0" fillId="0" borderId="15" xfId="0" applyBorder="1"/>
    <xf numFmtId="190" fontId="7" fillId="0" borderId="0" xfId="1" applyNumberFormat="1" applyFont="1" applyBorder="1"/>
    <xf numFmtId="190" fontId="7" fillId="0" borderId="13" xfId="1" applyNumberFormat="1" applyFont="1" applyBorder="1"/>
    <xf numFmtId="180" fontId="7" fillId="0" borderId="13" xfId="0" applyNumberFormat="1" applyFont="1" applyBorder="1" applyAlignment="1">
      <alignment horizontal="right" vertical="center"/>
    </xf>
    <xf numFmtId="180" fontId="7" fillId="0" borderId="0" xfId="0" applyNumberFormat="1" applyFont="1"/>
    <xf numFmtId="180" fontId="7" fillId="0" borderId="9" xfId="0" applyNumberFormat="1" applyFont="1" applyBorder="1"/>
    <xf numFmtId="180" fontId="7" fillId="0" borderId="12" xfId="0" applyNumberFormat="1" applyFont="1" applyBorder="1"/>
    <xf numFmtId="0" fontId="6" fillId="2" borderId="2" xfId="0" applyFont="1" applyFill="1" applyBorder="1"/>
    <xf numFmtId="0" fontId="6" fillId="0" borderId="4" xfId="0" applyFont="1" applyBorder="1"/>
    <xf numFmtId="0" fontId="6" fillId="0" borderId="8" xfId="0" applyFont="1" applyBorder="1"/>
    <xf numFmtId="0" fontId="1" fillId="0" borderId="4" xfId="0" applyFont="1" applyBorder="1"/>
    <xf numFmtId="0" fontId="1" fillId="0" borderId="10" xfId="0" applyFont="1" applyBorder="1"/>
    <xf numFmtId="0" fontId="0" fillId="0" borderId="11" xfId="0" applyBorder="1"/>
    <xf numFmtId="38" fontId="1" fillId="2" borderId="3" xfId="1" applyFont="1" applyFill="1" applyBorder="1"/>
    <xf numFmtId="38" fontId="1" fillId="2" borderId="0" xfId="1" applyFont="1" applyFill="1" applyBorder="1"/>
    <xf numFmtId="38" fontId="1" fillId="2" borderId="7" xfId="1" applyFont="1" applyFill="1" applyBorder="1"/>
    <xf numFmtId="0" fontId="6" fillId="2" borderId="3" xfId="0" applyFont="1" applyFill="1" applyBorder="1"/>
    <xf numFmtId="0" fontId="7" fillId="2" borderId="1" xfId="0" applyFont="1" applyFill="1" applyBorder="1"/>
    <xf numFmtId="0" fontId="7" fillId="2" borderId="4" xfId="0" applyFont="1" applyFill="1" applyBorder="1"/>
    <xf numFmtId="0" fontId="7" fillId="2" borderId="3" xfId="0" applyFont="1" applyFill="1" applyBorder="1"/>
    <xf numFmtId="0" fontId="6" fillId="0" borderId="7" xfId="0" applyFont="1" applyBorder="1"/>
    <xf numFmtId="188" fontId="1" fillId="2" borderId="3" xfId="1" applyNumberFormat="1" applyFont="1" applyFill="1" applyBorder="1"/>
    <xf numFmtId="188" fontId="1" fillId="2" borderId="0" xfId="1" applyNumberFormat="1" applyFont="1" applyFill="1" applyBorder="1"/>
    <xf numFmtId="188" fontId="1" fillId="2" borderId="7" xfId="1" applyNumberFormat="1" applyFont="1" applyFill="1" applyBorder="1"/>
    <xf numFmtId="0" fontId="6" fillId="4" borderId="4" xfId="0" applyFont="1" applyFill="1" applyBorder="1"/>
    <xf numFmtId="0" fontId="6" fillId="4" borderId="10" xfId="0" applyFont="1" applyFill="1" applyBorder="1" applyAlignment="1">
      <alignment horizontal="center"/>
    </xf>
    <xf numFmtId="188" fontId="0" fillId="4" borderId="4" xfId="1" applyNumberFormat="1" applyFont="1" applyFill="1" applyBorder="1"/>
    <xf numFmtId="188" fontId="0" fillId="4" borderId="10" xfId="1" applyNumberFormat="1" applyFont="1" applyFill="1" applyBorder="1"/>
    <xf numFmtId="188" fontId="0" fillId="4" borderId="8" xfId="1" applyNumberFormat="1" applyFont="1" applyFill="1" applyBorder="1"/>
    <xf numFmtId="188" fontId="0" fillId="4" borderId="11" xfId="1" applyNumberFormat="1" applyFont="1" applyFill="1" applyBorder="1"/>
    <xf numFmtId="0" fontId="0" fillId="3" borderId="1" xfId="0" applyFill="1" applyBorder="1"/>
    <xf numFmtId="0" fontId="7" fillId="3" borderId="1" xfId="0" applyFont="1" applyFill="1" applyBorder="1" applyAlignment="1">
      <alignment horizontal="center"/>
    </xf>
    <xf numFmtId="0" fontId="7" fillId="3" borderId="4" xfId="0" applyFont="1" applyFill="1" applyBorder="1" applyAlignment="1">
      <alignment horizontal="center"/>
    </xf>
    <xf numFmtId="0" fontId="7" fillId="3" borderId="3" xfId="0" applyFont="1" applyFill="1" applyBorder="1" applyAlignment="1">
      <alignment horizontal="center"/>
    </xf>
    <xf numFmtId="0" fontId="0" fillId="3" borderId="5" xfId="0" applyFill="1" applyBorder="1"/>
    <xf numFmtId="0" fontId="7" fillId="3" borderId="5" xfId="0" applyFont="1" applyFill="1" applyBorder="1" applyAlignment="1">
      <alignment horizontal="center"/>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14" xfId="0" applyFont="1" applyFill="1" applyBorder="1"/>
    <xf numFmtId="188" fontId="6" fillId="3" borderId="14" xfId="1" applyNumberFormat="1" applyFont="1" applyFill="1" applyBorder="1"/>
    <xf numFmtId="38" fontId="6" fillId="3" borderId="14" xfId="1" applyFont="1" applyFill="1" applyBorder="1"/>
    <xf numFmtId="38" fontId="6" fillId="3" borderId="10" xfId="1" applyFont="1" applyFill="1" applyBorder="1"/>
    <xf numFmtId="38" fontId="6" fillId="3" borderId="0" xfId="1" applyFont="1" applyFill="1" applyBorder="1" applyAlignment="1">
      <alignment horizontal="center"/>
    </xf>
    <xf numFmtId="38" fontId="6" fillId="3" borderId="10" xfId="1" applyFont="1" applyFill="1" applyBorder="1" applyAlignment="1">
      <alignment horizontal="center"/>
    </xf>
    <xf numFmtId="10" fontId="6" fillId="3" borderId="8" xfId="1" applyNumberFormat="1" applyFont="1" applyFill="1" applyBorder="1"/>
    <xf numFmtId="38" fontId="6" fillId="3" borderId="8" xfId="1" applyFont="1" applyFill="1" applyBorder="1" applyAlignment="1">
      <alignment horizontal="center"/>
    </xf>
    <xf numFmtId="0" fontId="7" fillId="3" borderId="15" xfId="0" applyFont="1" applyFill="1" applyBorder="1"/>
    <xf numFmtId="38" fontId="18" fillId="3" borderId="13" xfId="1" applyFont="1" applyFill="1" applyBorder="1"/>
    <xf numFmtId="38" fontId="18" fillId="3" borderId="12" xfId="1" applyFont="1" applyFill="1" applyBorder="1"/>
    <xf numFmtId="0" fontId="6" fillId="0" borderId="3" xfId="0" applyFont="1" applyBorder="1" applyAlignment="1">
      <alignment horizontal="center"/>
    </xf>
    <xf numFmtId="0" fontId="1" fillId="0" borderId="9" xfId="0" applyFont="1" applyBorder="1"/>
    <xf numFmtId="0" fontId="1" fillId="0" borderId="6" xfId="0" applyFont="1" applyBorder="1"/>
    <xf numFmtId="0" fontId="6" fillId="0" borderId="9" xfId="0" applyFont="1" applyBorder="1"/>
    <xf numFmtId="49" fontId="7" fillId="0" borderId="14" xfId="0" applyNumberFormat="1" applyFont="1" applyBorder="1"/>
    <xf numFmtId="0" fontId="0" fillId="0" borderId="12" xfId="0" applyBorder="1"/>
    <xf numFmtId="189" fontId="0" fillId="0" borderId="10" xfId="1" applyNumberFormat="1" applyFont="1" applyBorder="1"/>
    <xf numFmtId="0" fontId="1" fillId="0" borderId="5" xfId="0" applyFont="1" applyBorder="1"/>
    <xf numFmtId="179" fontId="7" fillId="6" borderId="0" xfId="0" applyNumberFormat="1" applyFont="1" applyFill="1"/>
    <xf numFmtId="38" fontId="7" fillId="4" borderId="13" xfId="1" applyFont="1" applyFill="1" applyBorder="1"/>
    <xf numFmtId="38" fontId="7" fillId="4" borderId="12" xfId="1" applyFont="1" applyFill="1" applyBorder="1"/>
    <xf numFmtId="38" fontId="7" fillId="4" borderId="9" xfId="1" applyFont="1" applyFill="1" applyBorder="1"/>
    <xf numFmtId="38" fontId="7" fillId="4" borderId="0" xfId="1" applyFont="1" applyFill="1" applyBorder="1"/>
    <xf numFmtId="188" fontId="1" fillId="2" borderId="4" xfId="1" applyNumberFormat="1" applyFont="1" applyFill="1" applyBorder="1"/>
    <xf numFmtId="188" fontId="1" fillId="2" borderId="10" xfId="1" applyNumberFormat="1" applyFont="1" applyFill="1" applyBorder="1"/>
    <xf numFmtId="188" fontId="1" fillId="2" borderId="8" xfId="1" applyNumberFormat="1" applyFont="1" applyFill="1" applyBorder="1"/>
    <xf numFmtId="38" fontId="1" fillId="2" borderId="4" xfId="1" applyFont="1" applyFill="1" applyBorder="1"/>
    <xf numFmtId="38" fontId="1" fillId="2" borderId="10" xfId="1" applyFont="1" applyFill="1" applyBorder="1"/>
    <xf numFmtId="38" fontId="1" fillId="2" borderId="8" xfId="1" applyFont="1" applyFill="1" applyBorder="1"/>
    <xf numFmtId="192" fontId="1" fillId="2" borderId="10" xfId="1" applyNumberFormat="1" applyFont="1" applyFill="1" applyBorder="1"/>
    <xf numFmtId="192" fontId="1" fillId="2" borderId="4" xfId="1" applyNumberFormat="1" applyFont="1" applyFill="1" applyBorder="1"/>
    <xf numFmtId="192" fontId="1" fillId="2" borderId="8" xfId="1" applyNumberFormat="1" applyFont="1" applyFill="1" applyBorder="1"/>
    <xf numFmtId="0" fontId="7" fillId="3" borderId="3" xfId="0" applyFont="1" applyFill="1" applyBorder="1"/>
    <xf numFmtId="0" fontId="7" fillId="3" borderId="7" xfId="0" applyFont="1" applyFill="1" applyBorder="1"/>
    <xf numFmtId="0" fontId="7" fillId="3" borderId="13" xfId="0" applyFont="1" applyFill="1" applyBorder="1"/>
    <xf numFmtId="188" fontId="0" fillId="0" borderId="0" xfId="1" applyNumberFormat="1" applyFont="1"/>
    <xf numFmtId="188" fontId="0" fillId="0" borderId="0" xfId="0" applyNumberFormat="1"/>
    <xf numFmtId="188" fontId="0" fillId="0" borderId="13" xfId="1" applyNumberFormat="1" applyFont="1" applyBorder="1"/>
    <xf numFmtId="188" fontId="0" fillId="0" borderId="3" xfId="1" applyNumberFormat="1" applyFont="1" applyBorder="1"/>
    <xf numFmtId="188" fontId="0" fillId="0" borderId="7" xfId="1" applyNumberFormat="1" applyFont="1" applyBorder="1"/>
    <xf numFmtId="189" fontId="18" fillId="0" borderId="4" xfId="1" applyNumberFormat="1" applyFont="1" applyBorder="1"/>
    <xf numFmtId="189" fontId="0" fillId="0" borderId="2" xfId="1" applyNumberFormat="1" applyFont="1" applyBorder="1"/>
    <xf numFmtId="189" fontId="18" fillId="0" borderId="10" xfId="1" applyNumberFormat="1" applyFont="1" applyBorder="1"/>
    <xf numFmtId="189" fontId="18" fillId="0" borderId="9" xfId="1" applyNumberFormat="1" applyFont="1" applyBorder="1"/>
    <xf numFmtId="189" fontId="0" fillId="0" borderId="9" xfId="1" applyNumberFormat="1" applyFont="1" applyBorder="1"/>
    <xf numFmtId="0" fontId="6" fillId="6" borderId="14" xfId="0" applyFont="1" applyFill="1" applyBorder="1"/>
    <xf numFmtId="0" fontId="18" fillId="0" borderId="0" xfId="0" applyFont="1"/>
    <xf numFmtId="0" fontId="7" fillId="0" borderId="0" xfId="0" applyFont="1" applyAlignment="1">
      <alignment horizontal="left"/>
    </xf>
    <xf numFmtId="192" fontId="1" fillId="2" borderId="9" xfId="1" applyNumberFormat="1" applyFont="1" applyFill="1" applyBorder="1"/>
    <xf numFmtId="192" fontId="1" fillId="2" borderId="2" xfId="1" applyNumberFormat="1" applyFont="1" applyFill="1" applyBorder="1"/>
    <xf numFmtId="192" fontId="1" fillId="2" borderId="6" xfId="1" applyNumberFormat="1" applyFont="1" applyFill="1" applyBorder="1"/>
    <xf numFmtId="0" fontId="0" fillId="0" borderId="1" xfId="0" applyBorder="1" applyAlignment="1">
      <alignment horizontal="left"/>
    </xf>
    <xf numFmtId="188" fontId="7" fillId="0" borderId="13" xfId="1" applyNumberFormat="1" applyFont="1" applyBorder="1"/>
    <xf numFmtId="0" fontId="0" fillId="4" borderId="1" xfId="0" applyFill="1" applyBorder="1"/>
    <xf numFmtId="0" fontId="6" fillId="6" borderId="5" xfId="0" applyFont="1" applyFill="1" applyBorder="1"/>
    <xf numFmtId="0" fontId="6" fillId="0" borderId="10" xfId="0" applyFont="1" applyBorder="1"/>
    <xf numFmtId="179" fontId="7" fillId="7" borderId="0" xfId="0" applyNumberFormat="1" applyFont="1" applyFill="1"/>
    <xf numFmtId="188" fontId="0" fillId="8" borderId="13" xfId="1" applyNumberFormat="1" applyFont="1" applyFill="1" applyBorder="1"/>
    <xf numFmtId="188" fontId="0" fillId="8" borderId="11" xfId="1" applyNumberFormat="1" applyFont="1" applyFill="1" applyBorder="1"/>
    <xf numFmtId="38" fontId="0" fillId="8" borderId="13" xfId="1" applyFont="1" applyFill="1" applyBorder="1"/>
    <xf numFmtId="38" fontId="0" fillId="8" borderId="11" xfId="1" applyFont="1" applyFill="1" applyBorder="1"/>
    <xf numFmtId="192" fontId="0" fillId="8" borderId="5" xfId="1" applyNumberFormat="1" applyFont="1" applyFill="1" applyBorder="1"/>
    <xf numFmtId="192" fontId="0" fillId="8" borderId="11" xfId="1" applyNumberFormat="1" applyFont="1" applyFill="1" applyBorder="1"/>
    <xf numFmtId="192" fontId="6" fillId="0" borderId="0" xfId="0" applyNumberFormat="1" applyFont="1"/>
    <xf numFmtId="0" fontId="6" fillId="6" borderId="0" xfId="0" applyFont="1" applyFill="1"/>
    <xf numFmtId="49" fontId="16" fillId="0" borderId="0" xfId="0" applyNumberFormat="1" applyFont="1"/>
    <xf numFmtId="49" fontId="6" fillId="0" borderId="1" xfId="0" applyNumberFormat="1" applyFont="1" applyBorder="1"/>
    <xf numFmtId="0" fontId="6" fillId="0" borderId="4" xfId="0" applyFont="1" applyBorder="1" applyAlignment="1">
      <alignment horizontal="center"/>
    </xf>
    <xf numFmtId="49" fontId="6" fillId="0" borderId="14" xfId="0" applyNumberFormat="1" applyFont="1" applyBorder="1"/>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5" xfId="0" applyNumberFormat="1" applyFont="1" applyBorder="1"/>
    <xf numFmtId="0" fontId="6" fillId="0" borderId="6" xfId="0" applyFont="1" applyBorder="1"/>
    <xf numFmtId="0" fontId="6" fillId="0" borderId="8" xfId="0" applyFont="1" applyBorder="1" applyAlignment="1">
      <alignment horizontal="center"/>
    </xf>
    <xf numFmtId="0" fontId="6" fillId="0" borderId="7" xfId="0" applyFont="1" applyBorder="1" applyAlignment="1">
      <alignment horizontal="center"/>
    </xf>
    <xf numFmtId="0" fontId="6" fillId="0" borderId="6" xfId="0" applyFont="1" applyBorder="1" applyAlignment="1">
      <alignment horizontal="center"/>
    </xf>
    <xf numFmtId="49" fontId="6" fillId="0" borderId="4" xfId="0" applyNumberFormat="1" applyFont="1" applyBorder="1"/>
    <xf numFmtId="49" fontId="6" fillId="0" borderId="10" xfId="0" applyNumberFormat="1" applyFont="1" applyBorder="1"/>
    <xf numFmtId="49" fontId="6" fillId="0" borderId="11" xfId="0" applyNumberFormat="1" applyFont="1" applyBorder="1"/>
    <xf numFmtId="0" fontId="6" fillId="0" borderId="11" xfId="0" applyFont="1" applyBorder="1"/>
    <xf numFmtId="0" fontId="6" fillId="0" borderId="12" xfId="0" applyFont="1" applyBorder="1"/>
    <xf numFmtId="0" fontId="6" fillId="0" borderId="15" xfId="0" applyFont="1" applyBorder="1"/>
    <xf numFmtId="191" fontId="6" fillId="0" borderId="0" xfId="1" applyNumberFormat="1" applyFont="1"/>
    <xf numFmtId="193" fontId="6" fillId="0" borderId="0" xfId="0" applyNumberFormat="1" applyFont="1"/>
    <xf numFmtId="38" fontId="6" fillId="0" borderId="0" xfId="0" applyNumberFormat="1" applyFont="1"/>
    <xf numFmtId="49" fontId="6" fillId="0" borderId="2" xfId="0" applyNumberFormat="1" applyFont="1" applyBorder="1"/>
    <xf numFmtId="0" fontId="6" fillId="0" borderId="5" xfId="0" applyFont="1" applyBorder="1" applyAlignment="1">
      <alignment vertical="top"/>
    </xf>
    <xf numFmtId="0" fontId="6" fillId="0" borderId="6" xfId="0" applyFont="1" applyBorder="1" applyAlignment="1">
      <alignment vertical="top"/>
    </xf>
    <xf numFmtId="182" fontId="9" fillId="0" borderId="0" xfId="0" applyNumberFormat="1" applyFont="1"/>
    <xf numFmtId="182" fontId="6" fillId="6" borderId="0" xfId="0" quotePrefix="1" applyNumberFormat="1" applyFont="1" applyFill="1"/>
    <xf numFmtId="182" fontId="6" fillId="6" borderId="0" xfId="0" applyNumberFormat="1" applyFont="1" applyFill="1"/>
    <xf numFmtId="182" fontId="0" fillId="0" borderId="0" xfId="0" applyNumberFormat="1" applyAlignment="1">
      <alignment horizontal="right"/>
    </xf>
    <xf numFmtId="182" fontId="19" fillId="0" borderId="1" xfId="0" applyNumberFormat="1" applyFont="1" applyBorder="1"/>
    <xf numFmtId="182" fontId="19" fillId="0" borderId="2" xfId="0" applyNumberFormat="1" applyFont="1" applyBorder="1"/>
    <xf numFmtId="0" fontId="19" fillId="3" borderId="3" xfId="0" applyFont="1" applyFill="1" applyBorder="1" applyAlignment="1">
      <alignment horizontal="center"/>
    </xf>
    <xf numFmtId="0" fontId="19" fillId="0" borderId="3" xfId="0" applyFont="1" applyBorder="1" applyAlignment="1">
      <alignment horizontal="center"/>
    </xf>
    <xf numFmtId="182" fontId="19" fillId="0" borderId="4" xfId="0" applyNumberFormat="1" applyFont="1" applyBorder="1" applyAlignment="1">
      <alignment horizontal="center"/>
    </xf>
    <xf numFmtId="182" fontId="19" fillId="0" borderId="3" xfId="0" applyNumberFormat="1" applyFont="1" applyBorder="1" applyAlignment="1">
      <alignment horizontal="center"/>
    </xf>
    <xf numFmtId="182" fontId="19" fillId="4" borderId="4" xfId="0" applyNumberFormat="1" applyFont="1" applyFill="1" applyBorder="1" applyAlignment="1">
      <alignment horizontal="center"/>
    </xf>
    <xf numFmtId="182" fontId="0" fillId="0" borderId="0" xfId="0" applyNumberFormat="1" applyAlignment="1">
      <alignment horizontal="center"/>
    </xf>
    <xf numFmtId="182" fontId="0" fillId="0" borderId="1" xfId="0" applyNumberFormat="1" applyBorder="1"/>
    <xf numFmtId="182" fontId="0" fillId="0" borderId="2" xfId="0" applyNumberFormat="1" applyBorder="1"/>
    <xf numFmtId="182" fontId="0" fillId="0" borderId="4" xfId="0" applyNumberFormat="1" applyBorder="1"/>
    <xf numFmtId="182" fontId="0" fillId="0" borderId="3" xfId="0" applyNumberFormat="1" applyBorder="1"/>
    <xf numFmtId="182" fontId="0" fillId="9" borderId="4" xfId="0" applyNumberFormat="1" applyFill="1" applyBorder="1"/>
    <xf numFmtId="182" fontId="19" fillId="0" borderId="5" xfId="0" applyNumberFormat="1" applyFont="1" applyBorder="1" applyAlignment="1">
      <alignment vertical="top"/>
    </xf>
    <xf numFmtId="182" fontId="19" fillId="0" borderId="6" xfId="0" applyNumberFormat="1" applyFont="1" applyBorder="1" applyAlignment="1">
      <alignment vertical="top"/>
    </xf>
    <xf numFmtId="0" fontId="19" fillId="3" borderId="7" xfId="0" applyFont="1" applyFill="1" applyBorder="1" applyAlignment="1">
      <alignment horizontal="center" vertical="top" wrapText="1"/>
    </xf>
    <xf numFmtId="0" fontId="19" fillId="0" borderId="7" xfId="0" applyFont="1" applyBorder="1" applyAlignment="1">
      <alignment horizontal="center" vertical="top" wrapText="1"/>
    </xf>
    <xf numFmtId="182" fontId="19" fillId="0" borderId="8" xfId="0" applyNumberFormat="1" applyFont="1" applyBorder="1" applyAlignment="1">
      <alignment horizontal="center" vertical="top" wrapText="1"/>
    </xf>
    <xf numFmtId="182" fontId="19" fillId="0" borderId="7" xfId="0" applyNumberFormat="1" applyFont="1" applyBorder="1" applyAlignment="1">
      <alignment horizontal="center" vertical="top" wrapText="1"/>
    </xf>
    <xf numFmtId="182" fontId="19" fillId="4" borderId="8" xfId="0" applyNumberFormat="1" applyFont="1" applyFill="1" applyBorder="1" applyAlignment="1">
      <alignment horizontal="center" vertical="top" wrapText="1"/>
    </xf>
    <xf numFmtId="182" fontId="0" fillId="0" borderId="0" xfId="0" applyNumberFormat="1" applyAlignment="1">
      <alignment horizontal="center" vertical="top" wrapText="1"/>
    </xf>
    <xf numFmtId="182" fontId="0" fillId="0" borderId="5" xfId="0" applyNumberFormat="1" applyBorder="1" applyAlignment="1">
      <alignment vertical="top"/>
    </xf>
    <xf numFmtId="182" fontId="0" fillId="0" borderId="6" xfId="0" applyNumberFormat="1" applyBorder="1" applyAlignment="1">
      <alignment vertical="top"/>
    </xf>
    <xf numFmtId="182" fontId="0" fillId="0" borderId="8" xfId="0" applyNumberFormat="1" applyBorder="1"/>
    <xf numFmtId="182" fontId="0" fillId="0" borderId="7" xfId="0" applyNumberFormat="1" applyBorder="1"/>
    <xf numFmtId="182" fontId="0" fillId="9" borderId="8" xfId="0" applyNumberFormat="1" applyFill="1" applyBorder="1"/>
    <xf numFmtId="182" fontId="0" fillId="0" borderId="5" xfId="0" applyNumberFormat="1" applyBorder="1"/>
    <xf numFmtId="193" fontId="19" fillId="3" borderId="10" xfId="0" applyNumberFormat="1" applyFont="1" applyFill="1" applyBorder="1"/>
    <xf numFmtId="193" fontId="19" fillId="3" borderId="9" xfId="0" applyNumberFormat="1" applyFont="1" applyFill="1" applyBorder="1"/>
    <xf numFmtId="193" fontId="19" fillId="3" borderId="0" xfId="1" applyNumberFormat="1" applyFont="1" applyFill="1" applyBorder="1" applyAlignment="1"/>
    <xf numFmtId="193" fontId="19" fillId="3" borderId="10" xfId="1" applyNumberFormat="1" applyFont="1" applyFill="1" applyBorder="1" applyAlignment="1"/>
    <xf numFmtId="182" fontId="0" fillId="3" borderId="0" xfId="1" applyNumberFormat="1" applyFont="1" applyFill="1" applyBorder="1" applyAlignment="1"/>
    <xf numFmtId="193" fontId="19" fillId="3" borderId="0" xfId="0" applyNumberFormat="1" applyFont="1" applyFill="1"/>
    <xf numFmtId="182" fontId="0" fillId="0" borderId="10" xfId="1" applyNumberFormat="1" applyFont="1" applyBorder="1" applyAlignment="1"/>
    <xf numFmtId="182" fontId="0" fillId="0" borderId="0" xfId="1" applyNumberFormat="1" applyFont="1" applyBorder="1" applyAlignment="1"/>
    <xf numFmtId="191" fontId="0" fillId="0" borderId="10" xfId="1" applyNumberFormat="1" applyFont="1" applyFill="1" applyBorder="1" applyAlignment="1"/>
    <xf numFmtId="191" fontId="0" fillId="0" borderId="10" xfId="1" applyNumberFormat="1" applyFont="1" applyBorder="1"/>
    <xf numFmtId="182" fontId="0" fillId="0" borderId="0" xfId="1" applyNumberFormat="1" applyFont="1" applyBorder="1"/>
    <xf numFmtId="193" fontId="0" fillId="0" borderId="14" xfId="0" applyNumberFormat="1" applyBorder="1" applyAlignment="1">
      <alignment horizontal="right"/>
    </xf>
    <xf numFmtId="193" fontId="0" fillId="0" borderId="0" xfId="0" applyNumberFormat="1" applyAlignment="1">
      <alignment horizontal="right"/>
    </xf>
    <xf numFmtId="193" fontId="0" fillId="0" borderId="10" xfId="0" applyNumberFormat="1" applyBorder="1" applyAlignment="1">
      <alignment horizontal="right"/>
    </xf>
    <xf numFmtId="193" fontId="19" fillId="0" borderId="10" xfId="0" applyNumberFormat="1" applyFont="1" applyBorder="1"/>
    <xf numFmtId="193" fontId="19" fillId="0" borderId="9" xfId="0" applyNumberFormat="1" applyFont="1" applyBorder="1"/>
    <xf numFmtId="193" fontId="19" fillId="0" borderId="0" xfId="0" applyNumberFormat="1" applyFont="1"/>
    <xf numFmtId="193" fontId="19" fillId="6" borderId="9" xfId="0" applyNumberFormat="1" applyFont="1" applyFill="1" applyBorder="1" applyAlignment="1">
      <alignment vertical="center"/>
    </xf>
    <xf numFmtId="193" fontId="19" fillId="6" borderId="0" xfId="0" applyNumberFormat="1" applyFont="1" applyFill="1" applyAlignment="1">
      <alignment vertical="center"/>
    </xf>
    <xf numFmtId="193" fontId="19" fillId="0" borderId="10" xfId="0" applyNumberFormat="1" applyFont="1" applyBorder="1" applyAlignment="1">
      <alignment horizontal="left"/>
    </xf>
    <xf numFmtId="193" fontId="19" fillId="3" borderId="10" xfId="0" applyNumberFormat="1" applyFont="1" applyFill="1" applyBorder="1" applyAlignment="1">
      <alignment horizontal="left"/>
    </xf>
    <xf numFmtId="193" fontId="19" fillId="0" borderId="11" xfId="0" applyNumberFormat="1" applyFont="1" applyBorder="1" applyAlignment="1">
      <alignment horizontal="left"/>
    </xf>
    <xf numFmtId="193" fontId="19" fillId="0" borderId="12" xfId="0" applyNumberFormat="1" applyFont="1" applyBorder="1"/>
    <xf numFmtId="193" fontId="19" fillId="3" borderId="13" xfId="1" applyNumberFormat="1" applyFont="1" applyFill="1" applyBorder="1" applyAlignment="1"/>
    <xf numFmtId="193" fontId="19" fillId="3" borderId="11" xfId="1" applyNumberFormat="1" applyFont="1" applyFill="1" applyBorder="1" applyAlignment="1"/>
    <xf numFmtId="193" fontId="19" fillId="0" borderId="13" xfId="0" applyNumberFormat="1" applyFont="1" applyBorder="1"/>
    <xf numFmtId="182" fontId="0" fillId="0" borderId="11" xfId="1" applyNumberFormat="1" applyFont="1" applyBorder="1" applyAlignment="1"/>
    <xf numFmtId="182" fontId="0" fillId="0" borderId="13" xfId="1" applyNumberFormat="1" applyFont="1" applyBorder="1" applyAlignment="1"/>
    <xf numFmtId="191" fontId="0" fillId="0" borderId="11" xfId="1" applyNumberFormat="1" applyFont="1" applyFill="1" applyBorder="1" applyAlignment="1"/>
    <xf numFmtId="191" fontId="0" fillId="0" borderId="11" xfId="1" applyNumberFormat="1" applyFont="1" applyBorder="1"/>
    <xf numFmtId="193" fontId="0" fillId="0" borderId="15" xfId="0" applyNumberFormat="1" applyBorder="1" applyAlignment="1">
      <alignment horizontal="right"/>
    </xf>
    <xf numFmtId="193" fontId="0" fillId="0" borderId="13" xfId="0" applyNumberFormat="1" applyBorder="1" applyAlignment="1">
      <alignment horizontal="right"/>
    </xf>
    <xf numFmtId="193" fontId="0" fillId="0" borderId="11" xfId="0" applyNumberFormat="1" applyBorder="1" applyAlignment="1">
      <alignment horizontal="right"/>
    </xf>
    <xf numFmtId="193" fontId="19" fillId="0" borderId="4" xfId="0" applyNumberFormat="1" applyFont="1" applyBorder="1" applyAlignment="1">
      <alignment horizontal="left"/>
    </xf>
    <xf numFmtId="193" fontId="19" fillId="0" borderId="2" xfId="0" applyNumberFormat="1" applyFont="1" applyBorder="1"/>
    <xf numFmtId="193" fontId="19" fillId="3" borderId="3" xfId="1" applyNumberFormat="1" applyFont="1" applyFill="1" applyBorder="1" applyAlignment="1"/>
    <xf numFmtId="193" fontId="19" fillId="3" borderId="4" xfId="1" applyNumberFormat="1" applyFont="1" applyFill="1" applyBorder="1" applyAlignment="1"/>
    <xf numFmtId="193" fontId="19" fillId="0" borderId="8" xfId="0" applyNumberFormat="1" applyFont="1" applyBorder="1" applyAlignment="1">
      <alignment horizontal="left"/>
    </xf>
    <xf numFmtId="193" fontId="19" fillId="0" borderId="6" xfId="0" applyNumberFormat="1" applyFont="1" applyBorder="1"/>
    <xf numFmtId="193" fontId="19" fillId="3" borderId="7" xfId="1" applyNumberFormat="1" applyFont="1" applyFill="1" applyBorder="1" applyAlignment="1"/>
    <xf numFmtId="193" fontId="19" fillId="3" borderId="8" xfId="1" applyNumberFormat="1" applyFont="1" applyFill="1" applyBorder="1" applyAlignment="1"/>
    <xf numFmtId="0" fontId="6" fillId="0" borderId="0" xfId="0" applyFont="1" applyAlignment="1">
      <alignment vertical="center"/>
    </xf>
    <xf numFmtId="57" fontId="0" fillId="0" borderId="0" xfId="0" applyNumberFormat="1"/>
    <xf numFmtId="0" fontId="0" fillId="0" borderId="0" xfId="0" applyAlignment="1">
      <alignment vertical="center"/>
    </xf>
    <xf numFmtId="49" fontId="6" fillId="0" borderId="0" xfId="0" applyNumberFormat="1" applyFont="1" applyAlignment="1">
      <alignment vertical="center"/>
    </xf>
    <xf numFmtId="0" fontId="6" fillId="0" borderId="10" xfId="0" applyFont="1" applyBorder="1" applyAlignment="1">
      <alignment horizontal="center" vertical="top" wrapText="1"/>
    </xf>
    <xf numFmtId="191" fontId="6" fillId="3" borderId="0" xfId="1" applyNumberFormat="1" applyFont="1" applyFill="1" applyBorder="1" applyAlignment="1"/>
    <xf numFmtId="1" fontId="0" fillId="0" borderId="0" xfId="0" applyNumberFormat="1" applyAlignment="1">
      <alignment vertical="center"/>
    </xf>
    <xf numFmtId="0" fontId="6" fillId="9" borderId="4" xfId="0" applyFont="1" applyFill="1" applyBorder="1" applyAlignment="1">
      <alignment horizontal="center"/>
    </xf>
    <xf numFmtId="0" fontId="6" fillId="9" borderId="10" xfId="0" applyFont="1" applyFill="1" applyBorder="1" applyAlignment="1">
      <alignment horizontal="center" vertical="top" wrapText="1"/>
    </xf>
    <xf numFmtId="191" fontId="6" fillId="9" borderId="4" xfId="1" applyNumberFormat="1" applyFont="1" applyFill="1" applyBorder="1"/>
    <xf numFmtId="191" fontId="6" fillId="9" borderId="10" xfId="1" applyNumberFormat="1" applyFont="1" applyFill="1" applyBorder="1"/>
    <xf numFmtId="193" fontId="19" fillId="9" borderId="11" xfId="0" applyNumberFormat="1" applyFont="1" applyFill="1" applyBorder="1" applyAlignment="1">
      <alignment horizontal="left"/>
    </xf>
    <xf numFmtId="193" fontId="19" fillId="9" borderId="13" xfId="0" applyNumberFormat="1" applyFont="1" applyFill="1" applyBorder="1"/>
    <xf numFmtId="191" fontId="6" fillId="9" borderId="15" xfId="1" applyNumberFormat="1" applyFont="1" applyFill="1" applyBorder="1"/>
    <xf numFmtId="191" fontId="6" fillId="9" borderId="13" xfId="1" applyNumberFormat="1" applyFont="1" applyFill="1" applyBorder="1"/>
    <xf numFmtId="191" fontId="6" fillId="9" borderId="11" xfId="1" applyNumberFormat="1" applyFont="1" applyFill="1" applyBorder="1"/>
    <xf numFmtId="194" fontId="6" fillId="0" borderId="0" xfId="0" applyNumberFormat="1" applyFont="1"/>
    <xf numFmtId="0" fontId="9" fillId="6" borderId="0" xfId="0" applyFont="1" applyFill="1"/>
    <xf numFmtId="0" fontId="1" fillId="6" borderId="0" xfId="0" applyFont="1" applyFill="1"/>
    <xf numFmtId="0" fontId="21" fillId="6" borderId="0" xfId="0" applyFont="1" applyFill="1" applyAlignment="1">
      <alignment vertical="center"/>
    </xf>
    <xf numFmtId="14" fontId="22" fillId="10" borderId="0" xfId="0" applyNumberFormat="1" applyFont="1" applyFill="1" applyAlignment="1">
      <alignment vertical="center"/>
    </xf>
    <xf numFmtId="0" fontId="21" fillId="0" borderId="0" xfId="0" applyFont="1" applyAlignment="1">
      <alignment vertical="center"/>
    </xf>
    <xf numFmtId="193" fontId="21" fillId="11" borderId="4" xfId="0" applyNumberFormat="1" applyFont="1" applyFill="1" applyBorder="1" applyAlignment="1">
      <alignment horizontal="center" vertical="center"/>
    </xf>
    <xf numFmtId="193" fontId="21" fillId="6" borderId="1" xfId="0" applyNumberFormat="1" applyFont="1" applyFill="1" applyBorder="1" applyAlignment="1">
      <alignment horizontal="center" vertical="center"/>
    </xf>
    <xf numFmtId="193" fontId="21" fillId="6" borderId="3" xfId="0" applyNumberFormat="1" applyFont="1" applyFill="1" applyBorder="1" applyAlignment="1">
      <alignment horizontal="center" vertical="center"/>
    </xf>
    <xf numFmtId="193" fontId="21" fillId="6" borderId="2" xfId="0" applyNumberFormat="1" applyFont="1" applyFill="1" applyBorder="1" applyAlignment="1">
      <alignment horizontal="center" vertical="center"/>
    </xf>
    <xf numFmtId="193" fontId="21" fillId="6" borderId="4" xfId="0" applyNumberFormat="1" applyFont="1" applyFill="1" applyBorder="1" applyAlignment="1">
      <alignment horizontal="center" vertical="center"/>
    </xf>
    <xf numFmtId="0" fontId="21" fillId="6" borderId="5" xfId="3" applyFont="1" applyFill="1" applyBorder="1">
      <alignment vertical="center"/>
    </xf>
    <xf numFmtId="0" fontId="21" fillId="6" borderId="6" xfId="3" applyFont="1" applyFill="1" applyBorder="1" applyAlignment="1">
      <alignment vertical="center" wrapText="1"/>
    </xf>
    <xf numFmtId="0" fontId="21" fillId="11" borderId="8" xfId="0" applyFont="1" applyFill="1" applyBorder="1" applyAlignment="1">
      <alignment horizontal="center" vertical="center" wrapText="1"/>
    </xf>
    <xf numFmtId="0" fontId="21" fillId="6" borderId="5"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8" xfId="0" applyFont="1" applyFill="1" applyBorder="1" applyAlignment="1">
      <alignment horizontal="center" vertical="center" wrapText="1"/>
    </xf>
    <xf numFmtId="49" fontId="1" fillId="6" borderId="14" xfId="0" applyNumberFormat="1" applyFont="1" applyFill="1" applyBorder="1"/>
    <xf numFmtId="0" fontId="1" fillId="6" borderId="9" xfId="0" applyFont="1" applyFill="1" applyBorder="1"/>
    <xf numFmtId="38" fontId="21" fillId="11" borderId="10" xfId="1" applyFont="1" applyFill="1" applyBorder="1" applyAlignment="1">
      <alignment vertical="center"/>
    </xf>
    <xf numFmtId="38" fontId="21" fillId="6" borderId="14" xfId="1" applyFont="1" applyFill="1" applyBorder="1" applyAlignment="1">
      <alignment vertical="center"/>
    </xf>
    <xf numFmtId="38" fontId="21" fillId="6" borderId="0" xfId="1" applyFont="1" applyFill="1" applyBorder="1" applyAlignment="1">
      <alignment vertical="center"/>
    </xf>
    <xf numFmtId="38" fontId="21" fillId="6" borderId="9" xfId="1" applyFont="1" applyFill="1" applyBorder="1" applyAlignment="1">
      <alignment vertical="center"/>
    </xf>
    <xf numFmtId="38" fontId="21" fillId="6" borderId="10" xfId="1" applyFont="1" applyFill="1" applyBorder="1" applyAlignment="1">
      <alignment vertical="center"/>
    </xf>
    <xf numFmtId="38" fontId="1" fillId="6" borderId="15" xfId="1" applyFont="1" applyFill="1" applyBorder="1" applyAlignment="1">
      <alignment horizontal="center"/>
    </xf>
    <xf numFmtId="38" fontId="1" fillId="6" borderId="12" xfId="1" applyFont="1" applyFill="1" applyBorder="1" applyAlignment="1"/>
    <xf numFmtId="38" fontId="21" fillId="11" borderId="11" xfId="1" applyFont="1" applyFill="1" applyBorder="1" applyAlignment="1">
      <alignment vertical="center"/>
    </xf>
    <xf numFmtId="38" fontId="21" fillId="6" borderId="15" xfId="1" applyFont="1" applyFill="1" applyBorder="1" applyAlignment="1">
      <alignment vertical="center"/>
    </xf>
    <xf numFmtId="38" fontId="21" fillId="6" borderId="13" xfId="1" applyFont="1" applyFill="1" applyBorder="1" applyAlignment="1">
      <alignment vertical="center"/>
    </xf>
    <xf numFmtId="38" fontId="21" fillId="6" borderId="12" xfId="1" applyFont="1" applyFill="1" applyBorder="1" applyAlignment="1">
      <alignment vertical="center"/>
    </xf>
    <xf numFmtId="38" fontId="21" fillId="6" borderId="11" xfId="1" applyFont="1" applyFill="1" applyBorder="1" applyAlignment="1">
      <alignment vertical="center"/>
    </xf>
    <xf numFmtId="38" fontId="1" fillId="6" borderId="0" xfId="1" applyFont="1" applyFill="1" applyBorder="1" applyAlignment="1"/>
    <xf numFmtId="38" fontId="21" fillId="6" borderId="0" xfId="0" applyNumberFormat="1" applyFont="1" applyFill="1" applyAlignment="1">
      <alignment vertical="center"/>
    </xf>
    <xf numFmtId="0" fontId="21" fillId="6" borderId="7" xfId="3" applyFont="1" applyFill="1" applyBorder="1" applyAlignment="1">
      <alignment vertical="center" wrapText="1"/>
    </xf>
    <xf numFmtId="0" fontId="22" fillId="11" borderId="8"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6" borderId="5"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22" fillId="6" borderId="8" xfId="0" applyFont="1" applyFill="1" applyBorder="1" applyAlignment="1">
      <alignment horizontal="center" vertical="center" wrapText="1"/>
    </xf>
    <xf numFmtId="38" fontId="1" fillId="6" borderId="13" xfId="1" applyFont="1" applyFill="1" applyBorder="1" applyAlignment="1"/>
    <xf numFmtId="38" fontId="6" fillId="9" borderId="0" xfId="0" applyNumberFormat="1" applyFont="1" applyFill="1"/>
    <xf numFmtId="38" fontId="6" fillId="9" borderId="15" xfId="0" applyNumberFormat="1" applyFont="1" applyFill="1" applyBorder="1"/>
    <xf numFmtId="38" fontId="6" fillId="9" borderId="0" xfId="1" applyFont="1" applyFill="1" applyBorder="1"/>
    <xf numFmtId="38" fontId="6" fillId="12" borderId="2" xfId="1" applyFont="1" applyFill="1" applyBorder="1"/>
    <xf numFmtId="38" fontId="6" fillId="12" borderId="9" xfId="1" applyFont="1" applyFill="1" applyBorder="1"/>
    <xf numFmtId="38" fontId="6" fillId="12" borderId="12" xfId="1" applyFont="1" applyFill="1" applyBorder="1"/>
    <xf numFmtId="0" fontId="6" fillId="6" borderId="3" xfId="0" applyFont="1" applyFill="1" applyBorder="1"/>
    <xf numFmtId="0" fontId="6" fillId="6" borderId="0" xfId="0" applyFont="1" applyFill="1" applyAlignment="1">
      <alignment horizontal="center" vertical="center" wrapText="1"/>
    </xf>
    <xf numFmtId="0" fontId="6" fillId="6" borderId="0" xfId="0" applyFont="1" applyFill="1" applyAlignment="1">
      <alignment horizontal="center"/>
    </xf>
    <xf numFmtId="0" fontId="6" fillId="6" borderId="1" xfId="0" applyFont="1" applyFill="1" applyBorder="1" applyAlignment="1">
      <alignment horizontal="center"/>
    </xf>
    <xf numFmtId="0" fontId="6" fillId="6" borderId="4" xfId="0" applyFont="1" applyFill="1" applyBorder="1" applyAlignment="1">
      <alignment horizontal="center"/>
    </xf>
    <xf numFmtId="0" fontId="6" fillId="6" borderId="2" xfId="0" applyFont="1" applyFill="1" applyBorder="1" applyAlignment="1">
      <alignment horizontal="center"/>
    </xf>
    <xf numFmtId="0" fontId="6" fillId="6" borderId="14" xfId="0" applyFont="1" applyFill="1" applyBorder="1" applyAlignment="1">
      <alignment horizontal="center" vertical="center" wrapText="1"/>
    </xf>
    <xf numFmtId="38" fontId="6" fillId="6" borderId="10" xfId="1" applyFont="1" applyFill="1" applyBorder="1" applyAlignment="1">
      <alignment horizontal="center" vertical="center"/>
    </xf>
    <xf numFmtId="38" fontId="6" fillId="6" borderId="9" xfId="1" applyFont="1" applyFill="1" applyBorder="1" applyAlignment="1">
      <alignment horizontal="center" vertical="center"/>
    </xf>
    <xf numFmtId="0" fontId="6" fillId="6" borderId="5" xfId="0" applyFont="1" applyFill="1" applyBorder="1" applyAlignment="1">
      <alignment horizontal="center"/>
    </xf>
    <xf numFmtId="0" fontId="6" fillId="6" borderId="8" xfId="0" applyFont="1" applyFill="1" applyBorder="1" applyAlignment="1">
      <alignment horizontal="center"/>
    </xf>
    <xf numFmtId="0" fontId="6" fillId="6" borderId="6" xfId="0" applyFont="1" applyFill="1" applyBorder="1" applyAlignment="1">
      <alignment horizontal="center"/>
    </xf>
    <xf numFmtId="38" fontId="6" fillId="9" borderId="10" xfId="1" applyFont="1" applyFill="1" applyBorder="1"/>
    <xf numFmtId="38" fontId="6" fillId="9" borderId="11" xfId="1" applyFont="1" applyFill="1" applyBorder="1"/>
    <xf numFmtId="38" fontId="6" fillId="9" borderId="12" xfId="1" applyFont="1" applyFill="1" applyBorder="1"/>
    <xf numFmtId="193" fontId="6" fillId="9" borderId="10" xfId="1" applyNumberFormat="1" applyFont="1" applyFill="1" applyBorder="1"/>
    <xf numFmtId="193" fontId="6" fillId="9" borderId="0" xfId="1" applyNumberFormat="1" applyFont="1" applyFill="1" applyBorder="1"/>
    <xf numFmtId="193" fontId="6" fillId="0" borderId="10" xfId="1" applyNumberFormat="1" applyFont="1" applyBorder="1"/>
    <xf numFmtId="193" fontId="6" fillId="9" borderId="11" xfId="1" applyNumberFormat="1" applyFont="1" applyFill="1" applyBorder="1"/>
    <xf numFmtId="193" fontId="6" fillId="9" borderId="13" xfId="1" applyNumberFormat="1" applyFont="1" applyFill="1" applyBorder="1"/>
    <xf numFmtId="193" fontId="6" fillId="9" borderId="12" xfId="1" applyNumberFormat="1" applyFont="1" applyFill="1" applyBorder="1"/>
    <xf numFmtId="193" fontId="6" fillId="0" borderId="11" xfId="1" applyNumberFormat="1" applyFont="1" applyBorder="1"/>
    <xf numFmtId="49" fontId="9" fillId="0" borderId="0" xfId="0" applyNumberFormat="1" applyFont="1"/>
    <xf numFmtId="189" fontId="0" fillId="6" borderId="10" xfId="1" applyNumberFormat="1" applyFont="1" applyFill="1" applyBorder="1"/>
    <xf numFmtId="189" fontId="0" fillId="6" borderId="9" xfId="1" applyNumberFormat="1" applyFont="1" applyFill="1" applyBorder="1"/>
    <xf numFmtId="189" fontId="0" fillId="0" borderId="8" xfId="1" applyNumberFormat="1" applyFont="1" applyBorder="1"/>
    <xf numFmtId="189" fontId="0" fillId="0" borderId="6" xfId="1" applyNumberFormat="1" applyFont="1" applyBorder="1"/>
    <xf numFmtId="182" fontId="6" fillId="9" borderId="0" xfId="0" quotePrefix="1" applyNumberFormat="1" applyFont="1" applyFill="1"/>
    <xf numFmtId="0" fontId="6" fillId="9" borderId="0" xfId="0" applyFont="1" applyFill="1"/>
    <xf numFmtId="0" fontId="0" fillId="9" borderId="0" xfId="0" applyFill="1"/>
    <xf numFmtId="0" fontId="7" fillId="9" borderId="0" xfId="0" applyFont="1" applyFill="1"/>
    <xf numFmtId="191" fontId="6" fillId="0" borderId="1" xfId="1" applyNumberFormat="1" applyFont="1" applyBorder="1"/>
    <xf numFmtId="191" fontId="6" fillId="0" borderId="3" xfId="1" applyNumberFormat="1" applyFont="1" applyBorder="1"/>
    <xf numFmtId="191" fontId="6" fillId="0" borderId="2" xfId="1" applyNumberFormat="1" applyFont="1" applyBorder="1"/>
    <xf numFmtId="191" fontId="6" fillId="0" borderId="14" xfId="1" applyNumberFormat="1" applyFont="1" applyBorder="1"/>
    <xf numFmtId="191" fontId="6" fillId="0" borderId="0" xfId="1" applyNumberFormat="1" applyFont="1" applyBorder="1"/>
    <xf numFmtId="191" fontId="6" fillId="0" borderId="9" xfId="1" applyNumberFormat="1" applyFont="1" applyBorder="1"/>
    <xf numFmtId="191" fontId="6" fillId="0" borderId="15" xfId="1" applyNumberFormat="1" applyFont="1" applyBorder="1"/>
    <xf numFmtId="191" fontId="6" fillId="0" borderId="13" xfId="1" applyNumberFormat="1" applyFont="1" applyBorder="1"/>
    <xf numFmtId="191" fontId="6" fillId="0" borderId="12" xfId="1" applyNumberFormat="1" applyFont="1" applyBorder="1"/>
    <xf numFmtId="191" fontId="6" fillId="0" borderId="10" xfId="1" applyNumberFormat="1" applyFont="1" applyBorder="1"/>
    <xf numFmtId="191" fontId="6" fillId="0" borderId="11" xfId="1" applyNumberFormat="1" applyFont="1" applyBorder="1"/>
    <xf numFmtId="191" fontId="6" fillId="0" borderId="10" xfId="1" applyNumberFormat="1" applyFont="1" applyFill="1" applyBorder="1"/>
    <xf numFmtId="191" fontId="6" fillId="0" borderId="11" xfId="1" applyNumberFormat="1" applyFont="1" applyFill="1" applyBorder="1"/>
    <xf numFmtId="191" fontId="6" fillId="0" borderId="4" xfId="1" applyNumberFormat="1" applyFont="1" applyBorder="1"/>
    <xf numFmtId="189" fontId="0" fillId="9" borderId="10" xfId="1" applyNumberFormat="1" applyFont="1" applyFill="1" applyBorder="1"/>
    <xf numFmtId="189" fontId="0" fillId="9" borderId="9" xfId="1" applyNumberFormat="1" applyFont="1" applyFill="1" applyBorder="1"/>
    <xf numFmtId="182" fontId="6" fillId="6" borderId="3" xfId="0" quotePrefix="1" applyNumberFormat="1" applyFont="1" applyFill="1" applyBorder="1"/>
    <xf numFmtId="182" fontId="6" fillId="6" borderId="7" xfId="0" quotePrefix="1" applyNumberFormat="1" applyFont="1" applyFill="1" applyBorder="1"/>
    <xf numFmtId="0" fontId="1" fillId="0" borderId="11" xfId="0" applyFont="1" applyBorder="1" applyAlignment="1">
      <alignment horizontal="center"/>
    </xf>
    <xf numFmtId="0" fontId="1" fillId="0" borderId="12" xfId="0" applyFont="1" applyBorder="1" applyAlignment="1">
      <alignment horizontal="center"/>
    </xf>
    <xf numFmtId="189" fontId="0" fillId="6" borderId="4" xfId="1" applyNumberFormat="1" applyFont="1" applyFill="1" applyBorder="1"/>
    <xf numFmtId="189" fontId="0" fillId="6" borderId="2" xfId="1" applyNumberFormat="1" applyFont="1" applyFill="1" applyBorder="1"/>
    <xf numFmtId="189" fontId="0" fillId="9" borderId="8" xfId="1" applyNumberFormat="1" applyFont="1" applyFill="1" applyBorder="1"/>
    <xf numFmtId="189" fontId="0" fillId="9" borderId="6" xfId="1" applyNumberFormat="1" applyFont="1" applyFill="1" applyBorder="1"/>
    <xf numFmtId="0" fontId="1" fillId="0" borderId="0" xfId="0" applyFont="1" applyAlignment="1">
      <alignment vertical="center"/>
    </xf>
    <xf numFmtId="38" fontId="26" fillId="0" borderId="0" xfId="1" applyFont="1" applyFill="1" applyBorder="1" applyAlignment="1">
      <alignment vertical="top"/>
    </xf>
    <xf numFmtId="38" fontId="1" fillId="0" borderId="0" xfId="1" applyFont="1" applyFill="1" applyBorder="1" applyAlignment="1">
      <alignment vertical="center" shrinkToFit="1"/>
    </xf>
    <xf numFmtId="38" fontId="1" fillId="0" borderId="0" xfId="1" applyFont="1" applyFill="1" applyBorder="1"/>
    <xf numFmtId="195" fontId="1" fillId="0" borderId="0" xfId="0" applyNumberFormat="1" applyFont="1"/>
    <xf numFmtId="38" fontId="1" fillId="0" borderId="3" xfId="1" applyFont="1" applyFill="1" applyBorder="1"/>
    <xf numFmtId="38" fontId="1" fillId="0" borderId="7" xfId="1" applyFont="1" applyFill="1" applyBorder="1"/>
    <xf numFmtId="38" fontId="0" fillId="0" borderId="3" xfId="1" applyFont="1" applyFill="1" applyBorder="1" applyAlignment="1">
      <alignment horizontal="center" shrinkToFit="1"/>
    </xf>
    <xf numFmtId="38" fontId="27" fillId="0" borderId="0" xfId="1" applyFont="1" applyFill="1" applyBorder="1" applyAlignment="1">
      <alignment vertical="top"/>
    </xf>
    <xf numFmtId="38" fontId="1" fillId="0" borderId="0" xfId="1" applyFont="1" applyFill="1" applyBorder="1" applyProtection="1"/>
    <xf numFmtId="196" fontId="1" fillId="0" borderId="7" xfId="1" applyNumberFormat="1" applyFont="1" applyFill="1" applyBorder="1" applyAlignment="1">
      <alignment horizontal="center"/>
    </xf>
    <xf numFmtId="38" fontId="0" fillId="9" borderId="3" xfId="1" applyFont="1" applyFill="1" applyBorder="1"/>
    <xf numFmtId="196" fontId="1" fillId="9" borderId="7" xfId="1" applyNumberFormat="1" applyFont="1" applyFill="1" applyBorder="1" applyAlignment="1">
      <alignment horizontal="center"/>
    </xf>
    <xf numFmtId="0" fontId="1" fillId="0" borderId="7" xfId="0" applyFont="1" applyBorder="1"/>
    <xf numFmtId="195" fontId="1" fillId="0" borderId="7" xfId="0" applyNumberFormat="1" applyFont="1" applyBorder="1"/>
    <xf numFmtId="40" fontId="6" fillId="13" borderId="14" xfId="1" applyNumberFormat="1" applyFont="1" applyFill="1" applyBorder="1"/>
    <xf numFmtId="176" fontId="6" fillId="3" borderId="0" xfId="1" applyNumberFormat="1" applyFont="1" applyFill="1" applyBorder="1" applyAlignment="1"/>
    <xf numFmtId="176" fontId="6" fillId="3" borderId="10" xfId="1" applyNumberFormat="1" applyFont="1" applyFill="1" applyBorder="1" applyAlignment="1"/>
    <xf numFmtId="176" fontId="6" fillId="3" borderId="13" xfId="1" applyNumberFormat="1" applyFont="1" applyFill="1" applyBorder="1" applyAlignment="1"/>
    <xf numFmtId="176" fontId="6" fillId="3" borderId="11" xfId="1" applyNumberFormat="1" applyFont="1" applyFill="1" applyBorder="1" applyAlignment="1"/>
    <xf numFmtId="38" fontId="6" fillId="13" borderId="10" xfId="0" applyNumberFormat="1" applyFont="1" applyFill="1" applyBorder="1"/>
    <xf numFmtId="38" fontId="6" fillId="13" borderId="0" xfId="0" applyNumberFormat="1" applyFont="1" applyFill="1"/>
    <xf numFmtId="38" fontId="6" fillId="13" borderId="11" xfId="0" applyNumberFormat="1" applyFont="1" applyFill="1" applyBorder="1"/>
    <xf numFmtId="38" fontId="6" fillId="13" borderId="12" xfId="0" applyNumberFormat="1" applyFont="1" applyFill="1" applyBorder="1"/>
    <xf numFmtId="193" fontId="6" fillId="9" borderId="1" xfId="1" applyNumberFormat="1" applyFont="1" applyFill="1" applyBorder="1"/>
    <xf numFmtId="193" fontId="6" fillId="9" borderId="3" xfId="1" applyNumberFormat="1" applyFont="1" applyFill="1" applyBorder="1"/>
    <xf numFmtId="193" fontId="6" fillId="9" borderId="14" xfId="1" applyNumberFormat="1" applyFont="1" applyFill="1" applyBorder="1"/>
    <xf numFmtId="193" fontId="6" fillId="9" borderId="15" xfId="1" applyNumberFormat="1" applyFont="1" applyFill="1" applyBorder="1"/>
    <xf numFmtId="0" fontId="6" fillId="0" borderId="15" xfId="0" applyFont="1" applyBorder="1" applyAlignment="1">
      <alignment horizontal="center"/>
    </xf>
    <xf numFmtId="0" fontId="6" fillId="0" borderId="12" xfId="0" applyFont="1" applyBorder="1" applyAlignment="1">
      <alignment horizontal="center"/>
    </xf>
    <xf numFmtId="0" fontId="7" fillId="3" borderId="15" xfId="0" applyFont="1" applyFill="1" applyBorder="1" applyAlignment="1">
      <alignment horizontal="center"/>
    </xf>
    <xf numFmtId="0" fontId="7" fillId="3" borderId="12" xfId="0" applyFont="1" applyFill="1" applyBorder="1" applyAlignment="1">
      <alignment horizontal="center"/>
    </xf>
    <xf numFmtId="0" fontId="6" fillId="0" borderId="1" xfId="0" applyFont="1" applyBorder="1" applyAlignment="1">
      <alignment horizontal="center"/>
    </xf>
    <xf numFmtId="0" fontId="6" fillId="0" borderId="2" xfId="0" applyFont="1" applyBorder="1" applyAlignment="1">
      <alignment horizontal="center"/>
    </xf>
    <xf numFmtId="0" fontId="21" fillId="6" borderId="1" xfId="3" applyFont="1" applyFill="1" applyBorder="1" applyAlignment="1">
      <alignment horizontal="center" vertical="center" wrapText="1"/>
    </xf>
    <xf numFmtId="0" fontId="21" fillId="6" borderId="2" xfId="3" applyFont="1" applyFill="1" applyBorder="1" applyAlignment="1">
      <alignment horizontal="center" vertical="center" wrapText="1"/>
    </xf>
    <xf numFmtId="0" fontId="21" fillId="6" borderId="3" xfId="3" applyFont="1" applyFill="1" applyBorder="1" applyAlignment="1">
      <alignment horizontal="center" vertical="center" wrapText="1"/>
    </xf>
    <xf numFmtId="14" fontId="0" fillId="9" borderId="4" xfId="0" applyNumberFormat="1" applyFill="1" applyBorder="1"/>
  </cellXfs>
  <cellStyles count="5">
    <cellStyle name="桁区切り" xfId="1" builtinId="6"/>
    <cellStyle name="桁区切り 3" xfId="4" xr:uid="{38D82228-E8AF-4543-A567-3ED84F0E1073}"/>
    <cellStyle name="標準" xfId="0" builtinId="0"/>
    <cellStyle name="標準 10" xfId="3" xr:uid="{7D2D5069-EA0C-4251-A66E-51AA13BC50F8}"/>
    <cellStyle name="未定義" xfId="2" xr:uid="{00000000-0005-0000-0000-000003000000}"/>
  </cellStyles>
  <dxfs count="0"/>
  <tableStyles count="0" defaultTableStyle="TableStyleMedium9" defaultPivotStyle="PivotStyleLight16"/>
  <colors>
    <mruColors>
      <color rgb="FFCCFFCC"/>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8"/>
  <sheetViews>
    <sheetView tabSelected="1" workbookViewId="0">
      <pane xSplit="2" ySplit="2" topLeftCell="C33" activePane="bottomRight" state="frozen"/>
      <selection activeCell="D5" sqref="D5"/>
      <selection pane="topRight" activeCell="D5" sqref="D5"/>
      <selection pane="bottomLeft" activeCell="D5" sqref="D5"/>
      <selection pane="bottomRight" activeCell="G45" sqref="G45"/>
    </sheetView>
  </sheetViews>
  <sheetFormatPr defaultRowHeight="13" x14ac:dyDescent="0.2"/>
  <cols>
    <col min="1" max="1" width="12.453125" customWidth="1"/>
    <col min="2" max="2" width="24" customWidth="1"/>
    <col min="3" max="3" width="17.36328125" customWidth="1"/>
  </cols>
  <sheetData>
    <row r="1" spans="1:3" x14ac:dyDescent="0.2">
      <c r="A1" s="15" t="s">
        <v>359</v>
      </c>
    </row>
    <row r="2" spans="1:3" x14ac:dyDescent="0.2">
      <c r="A2" s="16" t="s">
        <v>93</v>
      </c>
      <c r="B2" s="17" t="s">
        <v>94</v>
      </c>
      <c r="C2" s="18" t="s">
        <v>95</v>
      </c>
    </row>
    <row r="3" spans="1:3" x14ac:dyDescent="0.2">
      <c r="A3" s="16" t="s">
        <v>103</v>
      </c>
      <c r="B3" s="17"/>
      <c r="C3" s="18"/>
    </row>
    <row r="4" spans="1:3" x14ac:dyDescent="0.2">
      <c r="A4" s="19" t="s">
        <v>104</v>
      </c>
      <c r="B4" s="20"/>
      <c r="C4" s="21"/>
    </row>
    <row r="5" spans="1:3" ht="24" x14ac:dyDescent="0.2">
      <c r="A5" s="22" t="s">
        <v>105</v>
      </c>
      <c r="B5" s="23" t="s">
        <v>106</v>
      </c>
      <c r="C5" s="24"/>
    </row>
    <row r="6" spans="1:3" x14ac:dyDescent="0.2">
      <c r="A6" s="196" t="s">
        <v>263</v>
      </c>
      <c r="B6" s="177" t="s">
        <v>264</v>
      </c>
      <c r="C6" s="8" t="s">
        <v>107</v>
      </c>
    </row>
    <row r="7" spans="1:3" x14ac:dyDescent="0.2">
      <c r="A7" s="25" t="s">
        <v>219</v>
      </c>
      <c r="B7" s="3" t="s">
        <v>265</v>
      </c>
      <c r="C7" s="5" t="s">
        <v>107</v>
      </c>
    </row>
    <row r="8" spans="1:3" x14ac:dyDescent="0.2">
      <c r="A8" s="25" t="s">
        <v>220</v>
      </c>
      <c r="B8" s="3" t="s">
        <v>266</v>
      </c>
      <c r="C8" s="5" t="s">
        <v>107</v>
      </c>
    </row>
    <row r="9" spans="1:3" x14ac:dyDescent="0.2">
      <c r="A9" s="25" t="s">
        <v>221</v>
      </c>
      <c r="B9" s="3" t="s">
        <v>27</v>
      </c>
      <c r="C9" s="5" t="s">
        <v>107</v>
      </c>
    </row>
    <row r="10" spans="1:3" x14ac:dyDescent="0.2">
      <c r="A10" s="25" t="s">
        <v>222</v>
      </c>
      <c r="B10" s="3" t="s">
        <v>190</v>
      </c>
      <c r="C10" s="5" t="s">
        <v>107</v>
      </c>
    </row>
    <row r="11" spans="1:3" x14ac:dyDescent="0.2">
      <c r="A11" s="25" t="s">
        <v>223</v>
      </c>
      <c r="B11" s="3" t="s">
        <v>28</v>
      </c>
      <c r="C11" s="5" t="s">
        <v>107</v>
      </c>
    </row>
    <row r="12" spans="1:3" x14ac:dyDescent="0.2">
      <c r="A12" s="25" t="s">
        <v>224</v>
      </c>
      <c r="B12" s="3" t="s">
        <v>267</v>
      </c>
      <c r="C12" s="5" t="s">
        <v>107</v>
      </c>
    </row>
    <row r="13" spans="1:3" x14ac:dyDescent="0.2">
      <c r="A13" s="25" t="s">
        <v>225</v>
      </c>
      <c r="B13" s="3" t="s">
        <v>29</v>
      </c>
      <c r="C13" s="5" t="s">
        <v>107</v>
      </c>
    </row>
    <row r="14" spans="1:3" x14ac:dyDescent="0.2">
      <c r="A14" s="25" t="s">
        <v>226</v>
      </c>
      <c r="B14" s="3" t="s">
        <v>30</v>
      </c>
      <c r="C14" s="5" t="s">
        <v>107</v>
      </c>
    </row>
    <row r="15" spans="1:3" x14ac:dyDescent="0.2">
      <c r="A15" s="25" t="s">
        <v>2</v>
      </c>
      <c r="B15" s="3" t="s">
        <v>364</v>
      </c>
      <c r="C15" s="5" t="s">
        <v>107</v>
      </c>
    </row>
    <row r="16" spans="1:3" x14ac:dyDescent="0.2">
      <c r="A16" s="25" t="s">
        <v>3</v>
      </c>
      <c r="B16" s="3" t="s">
        <v>31</v>
      </c>
      <c r="C16" s="5" t="s">
        <v>107</v>
      </c>
    </row>
    <row r="17" spans="1:3" x14ac:dyDescent="0.2">
      <c r="A17" s="25" t="s">
        <v>4</v>
      </c>
      <c r="B17" s="3" t="s">
        <v>32</v>
      </c>
      <c r="C17" s="5" t="s">
        <v>107</v>
      </c>
    </row>
    <row r="18" spans="1:3" x14ac:dyDescent="0.2">
      <c r="A18" s="25" t="s">
        <v>5</v>
      </c>
      <c r="B18" s="3" t="s">
        <v>33</v>
      </c>
      <c r="C18" s="5" t="s">
        <v>107</v>
      </c>
    </row>
    <row r="19" spans="1:3" x14ac:dyDescent="0.2">
      <c r="A19" s="25" t="s">
        <v>6</v>
      </c>
      <c r="B19" s="26" t="s">
        <v>34</v>
      </c>
      <c r="C19" s="5" t="s">
        <v>107</v>
      </c>
    </row>
    <row r="20" spans="1:3" x14ac:dyDescent="0.2">
      <c r="A20" s="25" t="s">
        <v>7</v>
      </c>
      <c r="B20" s="3" t="s">
        <v>268</v>
      </c>
      <c r="C20" s="5" t="s">
        <v>107</v>
      </c>
    </row>
    <row r="21" spans="1:3" x14ac:dyDescent="0.2">
      <c r="A21" s="25" t="s">
        <v>8</v>
      </c>
      <c r="B21" s="3" t="s">
        <v>269</v>
      </c>
      <c r="C21" s="5" t="s">
        <v>107</v>
      </c>
    </row>
    <row r="22" spans="1:3" x14ac:dyDescent="0.2">
      <c r="A22" s="25" t="s">
        <v>9</v>
      </c>
      <c r="B22" s="3" t="s">
        <v>270</v>
      </c>
      <c r="C22" s="5" t="s">
        <v>107</v>
      </c>
    </row>
    <row r="23" spans="1:3" x14ac:dyDescent="0.2">
      <c r="A23" s="25" t="s">
        <v>10</v>
      </c>
      <c r="B23" s="3" t="s">
        <v>271</v>
      </c>
      <c r="C23" s="5" t="s">
        <v>107</v>
      </c>
    </row>
    <row r="24" spans="1:3" x14ac:dyDescent="0.2">
      <c r="A24" s="25" t="s">
        <v>11</v>
      </c>
      <c r="B24" s="3" t="s">
        <v>35</v>
      </c>
      <c r="C24" s="5" t="s">
        <v>107</v>
      </c>
    </row>
    <row r="25" spans="1:3" x14ac:dyDescent="0.2">
      <c r="A25" s="25" t="s">
        <v>12</v>
      </c>
      <c r="B25" s="3" t="s">
        <v>366</v>
      </c>
      <c r="C25" s="5" t="s">
        <v>107</v>
      </c>
    </row>
    <row r="26" spans="1:3" x14ac:dyDescent="0.2">
      <c r="A26" s="25" t="s">
        <v>13</v>
      </c>
      <c r="B26" s="3" t="s">
        <v>191</v>
      </c>
      <c r="C26" s="5" t="s">
        <v>107</v>
      </c>
    </row>
    <row r="27" spans="1:3" x14ac:dyDescent="0.2">
      <c r="A27" s="25" t="s">
        <v>14</v>
      </c>
      <c r="B27" s="3" t="s">
        <v>50</v>
      </c>
      <c r="C27" s="5" t="s">
        <v>107</v>
      </c>
    </row>
    <row r="28" spans="1:3" x14ac:dyDescent="0.2">
      <c r="A28" s="25" t="s">
        <v>15</v>
      </c>
      <c r="B28" s="3" t="s">
        <v>36</v>
      </c>
      <c r="C28" s="5" t="s">
        <v>107</v>
      </c>
    </row>
    <row r="29" spans="1:3" x14ac:dyDescent="0.2">
      <c r="A29" s="25" t="s">
        <v>16</v>
      </c>
      <c r="B29" s="3" t="s">
        <v>192</v>
      </c>
      <c r="C29" s="5" t="s">
        <v>107</v>
      </c>
    </row>
    <row r="30" spans="1:3" x14ac:dyDescent="0.2">
      <c r="A30" s="25" t="s">
        <v>17</v>
      </c>
      <c r="B30" s="3" t="s">
        <v>272</v>
      </c>
      <c r="C30" s="5" t="s">
        <v>107</v>
      </c>
    </row>
    <row r="31" spans="1:3" x14ac:dyDescent="0.2">
      <c r="A31" s="25" t="s">
        <v>18</v>
      </c>
      <c r="B31" s="3" t="s">
        <v>273</v>
      </c>
      <c r="C31" s="5" t="s">
        <v>107</v>
      </c>
    </row>
    <row r="32" spans="1:3" x14ac:dyDescent="0.2">
      <c r="A32" s="25" t="s">
        <v>19</v>
      </c>
      <c r="B32" s="3" t="s">
        <v>274</v>
      </c>
      <c r="C32" s="5" t="s">
        <v>107</v>
      </c>
    </row>
    <row r="33" spans="1:3" x14ac:dyDescent="0.2">
      <c r="A33" s="25" t="s">
        <v>20</v>
      </c>
      <c r="B33" s="3" t="s">
        <v>37</v>
      </c>
      <c r="C33" s="5" t="s">
        <v>107</v>
      </c>
    </row>
    <row r="34" spans="1:3" x14ac:dyDescent="0.2">
      <c r="A34" s="25" t="s">
        <v>21</v>
      </c>
      <c r="B34" s="3" t="s">
        <v>38</v>
      </c>
      <c r="C34" s="5" t="s">
        <v>107</v>
      </c>
    </row>
    <row r="35" spans="1:3" x14ac:dyDescent="0.2">
      <c r="A35" s="25" t="s">
        <v>22</v>
      </c>
      <c r="B35" s="3" t="s">
        <v>275</v>
      </c>
      <c r="C35" s="5" t="s">
        <v>107</v>
      </c>
    </row>
    <row r="36" spans="1:3" x14ac:dyDescent="0.2">
      <c r="A36" s="25" t="s">
        <v>23</v>
      </c>
      <c r="B36" s="3" t="s">
        <v>193</v>
      </c>
      <c r="C36" s="5" t="s">
        <v>107</v>
      </c>
    </row>
    <row r="37" spans="1:3" x14ac:dyDescent="0.2">
      <c r="A37" s="25" t="s">
        <v>24</v>
      </c>
      <c r="B37" s="3" t="s">
        <v>39</v>
      </c>
      <c r="C37" s="5" t="s">
        <v>107</v>
      </c>
    </row>
    <row r="38" spans="1:3" x14ac:dyDescent="0.2">
      <c r="A38" s="25" t="s">
        <v>25</v>
      </c>
      <c r="B38" s="3" t="s">
        <v>40</v>
      </c>
      <c r="C38" s="5" t="s">
        <v>107</v>
      </c>
    </row>
    <row r="39" spans="1:3" x14ac:dyDescent="0.2">
      <c r="A39" s="25" t="s">
        <v>26</v>
      </c>
      <c r="B39" s="3" t="s">
        <v>276</v>
      </c>
      <c r="C39" s="5" t="s">
        <v>107</v>
      </c>
    </row>
    <row r="40" spans="1:3" x14ac:dyDescent="0.2">
      <c r="A40" s="25" t="s">
        <v>51</v>
      </c>
      <c r="B40" s="3" t="s">
        <v>367</v>
      </c>
      <c r="C40" s="5" t="s">
        <v>107</v>
      </c>
    </row>
    <row r="41" spans="1:3" x14ac:dyDescent="0.2">
      <c r="A41" s="25" t="s">
        <v>194</v>
      </c>
      <c r="B41" s="3" t="s">
        <v>41</v>
      </c>
      <c r="C41" s="5" t="s">
        <v>107</v>
      </c>
    </row>
    <row r="42" spans="1:3" x14ac:dyDescent="0.2">
      <c r="A42" s="25" t="s">
        <v>200</v>
      </c>
      <c r="B42" s="3" t="s">
        <v>42</v>
      </c>
      <c r="C42" s="5" t="s">
        <v>107</v>
      </c>
    </row>
    <row r="43" spans="1:3" x14ac:dyDescent="0.2">
      <c r="A43" s="25" t="s">
        <v>201</v>
      </c>
      <c r="B43" s="3" t="s">
        <v>278</v>
      </c>
      <c r="C43" s="5" t="s">
        <v>107</v>
      </c>
    </row>
    <row r="44" spans="1:3" x14ac:dyDescent="0.2">
      <c r="A44" s="19" t="s">
        <v>202</v>
      </c>
      <c r="B44" s="12" t="s">
        <v>279</v>
      </c>
      <c r="C44" s="9" t="s">
        <v>107</v>
      </c>
    </row>
    <row r="45" spans="1:3" x14ac:dyDescent="0.2">
      <c r="A45" s="198" t="s">
        <v>207</v>
      </c>
      <c r="B45" s="418" t="str">
        <f>最終需要_まとめ!A46</f>
        <v>2015年宍粟市産業連関表</v>
      </c>
      <c r="C45" s="463">
        <v>45158</v>
      </c>
    </row>
    <row r="46" spans="1:3" x14ac:dyDescent="0.2">
      <c r="A46" s="27" t="s">
        <v>189</v>
      </c>
      <c r="B46" s="237" t="str">
        <f>B45</f>
        <v>2015年宍粟市産業連関表</v>
      </c>
      <c r="C46" s="24"/>
    </row>
    <row r="47" spans="1:3" x14ac:dyDescent="0.2">
      <c r="A47" s="28" t="s">
        <v>110</v>
      </c>
      <c r="B47" s="419" t="str">
        <f>B45</f>
        <v>2015年宍粟市産業連関表</v>
      </c>
      <c r="C47" s="21"/>
    </row>
    <row r="48" spans="1:3" x14ac:dyDescent="0.2">
      <c r="A48" t="s">
        <v>338</v>
      </c>
    </row>
  </sheetData>
  <phoneticPr fontId="5"/>
  <pageMargins left="0.75" right="0.75" top="1" bottom="1"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38"/>
  <sheetViews>
    <sheetView workbookViewId="0">
      <selection activeCell="L17" sqref="L17"/>
    </sheetView>
  </sheetViews>
  <sheetFormatPr defaultRowHeight="13" x14ac:dyDescent="0.2"/>
  <cols>
    <col min="1" max="1" width="3.6328125" customWidth="1"/>
    <col min="18" max="18" width="29.6328125" customWidth="1"/>
  </cols>
  <sheetData>
    <row r="1" spans="1:18" ht="14" x14ac:dyDescent="0.2">
      <c r="A1" s="29" t="s">
        <v>111</v>
      </c>
    </row>
    <row r="2" spans="1:18" x14ac:dyDescent="0.2">
      <c r="A2" s="16"/>
      <c r="B2" s="30" t="s">
        <v>112</v>
      </c>
      <c r="C2" s="17"/>
      <c r="D2" s="17"/>
      <c r="E2" s="17"/>
      <c r="F2" s="17"/>
      <c r="G2" s="17"/>
      <c r="H2" s="17"/>
      <c r="I2" s="17"/>
      <c r="J2" s="17"/>
      <c r="K2" s="17"/>
      <c r="L2" s="17"/>
      <c r="M2" s="17"/>
      <c r="N2" s="17"/>
      <c r="O2" s="17"/>
      <c r="P2" s="17"/>
      <c r="Q2" s="17"/>
      <c r="R2" s="31"/>
    </row>
    <row r="3" spans="1:18" ht="14" x14ac:dyDescent="0.3">
      <c r="A3" s="25"/>
      <c r="B3" s="32"/>
      <c r="R3" s="33"/>
    </row>
    <row r="4" spans="1:18" x14ac:dyDescent="0.2">
      <c r="A4" s="34" t="s">
        <v>323</v>
      </c>
      <c r="R4" s="33"/>
    </row>
    <row r="5" spans="1:18" x14ac:dyDescent="0.2">
      <c r="A5" s="25"/>
      <c r="B5" s="35" t="s">
        <v>324</v>
      </c>
      <c r="R5" s="33"/>
    </row>
    <row r="6" spans="1:18" x14ac:dyDescent="0.2">
      <c r="A6" s="25"/>
      <c r="B6" s="35" t="s">
        <v>325</v>
      </c>
      <c r="R6" s="33"/>
    </row>
    <row r="7" spans="1:18" x14ac:dyDescent="0.2">
      <c r="A7" s="25"/>
      <c r="B7" s="35" t="s">
        <v>326</v>
      </c>
      <c r="R7" s="33"/>
    </row>
    <row r="8" spans="1:18" x14ac:dyDescent="0.2">
      <c r="A8" s="25"/>
      <c r="B8" s="35" t="s">
        <v>327</v>
      </c>
      <c r="R8" s="33"/>
    </row>
    <row r="9" spans="1:18" x14ac:dyDescent="0.2">
      <c r="A9" s="25"/>
      <c r="B9" s="35" t="s">
        <v>328</v>
      </c>
      <c r="R9" s="33"/>
    </row>
    <row r="10" spans="1:18" x14ac:dyDescent="0.2">
      <c r="A10" s="25"/>
      <c r="B10" s="35" t="s">
        <v>329</v>
      </c>
      <c r="R10" s="33"/>
    </row>
    <row r="11" spans="1:18" x14ac:dyDescent="0.2">
      <c r="A11" s="25"/>
      <c r="B11" s="35" t="s">
        <v>330</v>
      </c>
      <c r="R11" s="33"/>
    </row>
    <row r="12" spans="1:18" ht="14" x14ac:dyDescent="0.3">
      <c r="A12" s="25"/>
      <c r="B12" s="32"/>
      <c r="R12" s="33"/>
    </row>
    <row r="13" spans="1:18" x14ac:dyDescent="0.2">
      <c r="A13" s="34" t="s">
        <v>113</v>
      </c>
      <c r="R13" s="33"/>
    </row>
    <row r="14" spans="1:18" x14ac:dyDescent="0.2">
      <c r="A14" s="25"/>
      <c r="B14" s="36" t="s">
        <v>361</v>
      </c>
      <c r="R14" s="33"/>
    </row>
    <row r="15" spans="1:18" x14ac:dyDescent="0.2">
      <c r="A15" s="25"/>
      <c r="B15" s="36" t="s">
        <v>363</v>
      </c>
      <c r="R15" s="33"/>
    </row>
    <row r="16" spans="1:18" x14ac:dyDescent="0.2">
      <c r="A16" s="25"/>
      <c r="B16" s="36" t="s">
        <v>96</v>
      </c>
      <c r="R16" s="33"/>
    </row>
    <row r="17" spans="1:18" x14ac:dyDescent="0.2">
      <c r="A17" s="25"/>
      <c r="B17" s="36" t="s">
        <v>97</v>
      </c>
      <c r="R17" s="33"/>
    </row>
    <row r="18" spans="1:18" x14ac:dyDescent="0.2">
      <c r="A18" s="25"/>
      <c r="B18" s="36" t="s">
        <v>98</v>
      </c>
      <c r="R18" s="33"/>
    </row>
    <row r="19" spans="1:18" x14ac:dyDescent="0.2">
      <c r="A19" s="25"/>
      <c r="B19" s="36" t="s">
        <v>99</v>
      </c>
      <c r="R19" s="33"/>
    </row>
    <row r="20" spans="1:18" x14ac:dyDescent="0.2">
      <c r="A20" s="25"/>
      <c r="B20" s="36" t="s">
        <v>331</v>
      </c>
      <c r="R20" s="33"/>
    </row>
    <row r="21" spans="1:18" x14ac:dyDescent="0.2">
      <c r="A21" s="25"/>
      <c r="B21" s="36" t="s">
        <v>100</v>
      </c>
      <c r="R21" s="33"/>
    </row>
    <row r="22" spans="1:18" ht="13.5" x14ac:dyDescent="0.2">
      <c r="A22" s="25"/>
      <c r="B22" s="37"/>
      <c r="R22" s="33"/>
    </row>
    <row r="23" spans="1:18" x14ac:dyDescent="0.2">
      <c r="A23" s="38" t="s">
        <v>114</v>
      </c>
      <c r="R23" s="33"/>
    </row>
    <row r="24" spans="1:18" x14ac:dyDescent="0.2">
      <c r="A24" s="25"/>
      <c r="B24" s="39" t="s">
        <v>115</v>
      </c>
      <c r="R24" s="33"/>
    </row>
    <row r="25" spans="1:18" x14ac:dyDescent="0.2">
      <c r="A25" s="25"/>
      <c r="B25" s="39" t="s">
        <v>362</v>
      </c>
      <c r="R25" s="33"/>
    </row>
    <row r="26" spans="1:18" x14ac:dyDescent="0.2">
      <c r="A26" s="25"/>
      <c r="B26" s="39" t="s">
        <v>332</v>
      </c>
      <c r="R26" s="33"/>
    </row>
    <row r="27" spans="1:18" x14ac:dyDescent="0.2">
      <c r="A27" s="25"/>
      <c r="B27" s="39" t="s">
        <v>116</v>
      </c>
      <c r="R27" s="33"/>
    </row>
    <row r="28" spans="1:18" x14ac:dyDescent="0.2">
      <c r="A28" s="25"/>
      <c r="B28" s="36" t="s">
        <v>333</v>
      </c>
      <c r="R28" s="33"/>
    </row>
    <row r="29" spans="1:18" x14ac:dyDescent="0.2">
      <c r="A29" s="25"/>
      <c r="B29" s="40" t="s">
        <v>117</v>
      </c>
      <c r="R29" s="33"/>
    </row>
    <row r="30" spans="1:18" x14ac:dyDescent="0.2">
      <c r="A30" s="25"/>
      <c r="B30" s="36"/>
      <c r="R30" s="33"/>
    </row>
    <row r="31" spans="1:18" ht="13.5" x14ac:dyDescent="0.2">
      <c r="A31" s="25"/>
      <c r="B31" s="37"/>
      <c r="R31" s="33"/>
    </row>
    <row r="32" spans="1:18" x14ac:dyDescent="0.2">
      <c r="A32" s="38" t="s">
        <v>101</v>
      </c>
      <c r="R32" s="33"/>
    </row>
    <row r="33" spans="1:18" x14ac:dyDescent="0.2">
      <c r="A33" s="25"/>
      <c r="B33" s="36" t="s">
        <v>334</v>
      </c>
      <c r="R33" s="33"/>
    </row>
    <row r="34" spans="1:18" x14ac:dyDescent="0.2">
      <c r="A34" s="25"/>
      <c r="B34" s="36" t="s">
        <v>335</v>
      </c>
      <c r="R34" s="33"/>
    </row>
    <row r="35" spans="1:18" x14ac:dyDescent="0.2">
      <c r="A35" s="25"/>
      <c r="B35" s="36" t="s">
        <v>336</v>
      </c>
      <c r="R35" s="33"/>
    </row>
    <row r="36" spans="1:18" x14ac:dyDescent="0.2">
      <c r="A36" s="25"/>
      <c r="B36" s="39" t="s">
        <v>118</v>
      </c>
      <c r="R36" s="33"/>
    </row>
    <row r="37" spans="1:18" x14ac:dyDescent="0.2">
      <c r="A37" s="25"/>
      <c r="B37" s="36" t="s">
        <v>337</v>
      </c>
      <c r="R37" s="33"/>
    </row>
    <row r="38" spans="1:18" ht="14" x14ac:dyDescent="0.3">
      <c r="A38" s="19"/>
      <c r="B38" s="41"/>
      <c r="C38" s="20"/>
      <c r="D38" s="20"/>
      <c r="E38" s="20"/>
      <c r="F38" s="20"/>
      <c r="G38" s="20"/>
      <c r="H38" s="20"/>
      <c r="I38" s="20"/>
      <c r="J38" s="20"/>
      <c r="K38" s="20"/>
      <c r="L38" s="20"/>
      <c r="M38" s="20"/>
      <c r="N38" s="20"/>
      <c r="O38" s="20"/>
      <c r="P38" s="20"/>
      <c r="Q38" s="20"/>
      <c r="R38" s="42"/>
    </row>
  </sheetData>
  <phoneticPr fontId="5"/>
  <pageMargins left="0.75" right="0.75" top="1" bottom="1" header="0.51200000000000001" footer="0.51200000000000001"/>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49"/>
  <sheetViews>
    <sheetView workbookViewId="0">
      <pane xSplit="2" ySplit="5" topLeftCell="C37" activePane="bottomRight" state="frozen"/>
      <selection activeCell="D5" sqref="D5"/>
      <selection pane="topRight" activeCell="D5" sqref="D5"/>
      <selection pane="bottomLeft" activeCell="D5" sqref="D5"/>
      <selection pane="bottomRight" activeCell="J33" sqref="J33:L33"/>
    </sheetView>
  </sheetViews>
  <sheetFormatPr defaultRowHeight="13" x14ac:dyDescent="0.2"/>
  <cols>
    <col min="1" max="1" width="3.08984375" customWidth="1"/>
    <col min="2" max="2" width="23.453125" customWidth="1"/>
    <col min="3" max="3" width="10.08984375" customWidth="1"/>
    <col min="4" max="5" width="10.90625" customWidth="1"/>
    <col min="6" max="7" width="9.08984375" customWidth="1"/>
    <col min="8" max="8" width="6.90625" customWidth="1"/>
    <col min="9" max="9" width="4" customWidth="1"/>
    <col min="10" max="10" width="16.453125" customWidth="1"/>
    <col min="11" max="11" width="11.453125" customWidth="1"/>
    <col min="12" max="12" width="12.453125" customWidth="1"/>
  </cols>
  <sheetData>
    <row r="1" spans="1:12" x14ac:dyDescent="0.2">
      <c r="A1" s="15" t="s">
        <v>358</v>
      </c>
    </row>
    <row r="2" spans="1:12" x14ac:dyDescent="0.2">
      <c r="A2" s="43" t="s">
        <v>357</v>
      </c>
      <c r="B2" s="44"/>
      <c r="C2" s="44"/>
      <c r="D2" s="44"/>
      <c r="E2" s="44"/>
      <c r="F2" s="44"/>
      <c r="G2" s="45"/>
      <c r="H2" s="46"/>
      <c r="I2" s="46"/>
      <c r="J2" s="46"/>
    </row>
    <row r="3" spans="1:12" x14ac:dyDescent="0.2">
      <c r="A3" s="15" t="s">
        <v>119</v>
      </c>
      <c r="C3" s="47" t="s">
        <v>120</v>
      </c>
      <c r="I3" s="48"/>
      <c r="J3" s="15" t="s">
        <v>121</v>
      </c>
      <c r="K3" s="49"/>
      <c r="L3" s="49"/>
    </row>
    <row r="4" spans="1:12" x14ac:dyDescent="0.2">
      <c r="A4" s="50"/>
      <c r="B4" s="51"/>
      <c r="C4" s="130" t="s">
        <v>122</v>
      </c>
      <c r="D4" s="122" t="s">
        <v>123</v>
      </c>
      <c r="E4" s="122"/>
      <c r="F4" s="52" t="s">
        <v>124</v>
      </c>
      <c r="G4" s="113"/>
      <c r="H4" s="105" t="s">
        <v>125</v>
      </c>
      <c r="I4" s="48"/>
      <c r="J4" s="16"/>
      <c r="K4" s="454" t="s">
        <v>126</v>
      </c>
      <c r="L4" s="455"/>
    </row>
    <row r="5" spans="1:12" x14ac:dyDescent="0.2">
      <c r="A5" s="103"/>
      <c r="B5" s="48"/>
      <c r="C5" s="131" t="s">
        <v>127</v>
      </c>
      <c r="D5" s="125" t="s">
        <v>128</v>
      </c>
      <c r="E5" s="124" t="s">
        <v>129</v>
      </c>
      <c r="F5" s="125" t="s">
        <v>130</v>
      </c>
      <c r="G5" s="124" t="s">
        <v>131</v>
      </c>
      <c r="H5" s="158" t="s">
        <v>132</v>
      </c>
      <c r="J5" s="162"/>
      <c r="K5" s="420" t="s">
        <v>133</v>
      </c>
      <c r="L5" s="421" t="s">
        <v>134</v>
      </c>
    </row>
    <row r="6" spans="1:12" x14ac:dyDescent="0.2">
      <c r="A6" s="2" t="s">
        <v>263</v>
      </c>
      <c r="B6" s="10" t="s">
        <v>264</v>
      </c>
      <c r="C6" s="132">
        <v>100</v>
      </c>
      <c r="D6" s="127">
        <f>'1'!S44</f>
        <v>119.20270119906651</v>
      </c>
      <c r="E6" s="168">
        <f>'1'!U44</f>
        <v>55.233947909736173</v>
      </c>
      <c r="F6" s="119">
        <f>'1'!W44</f>
        <v>28</v>
      </c>
      <c r="G6" s="171">
        <f>'1'!Y44</f>
        <v>18</v>
      </c>
      <c r="H6" s="53">
        <v>1</v>
      </c>
      <c r="I6" s="56"/>
      <c r="J6" s="104" t="s">
        <v>102</v>
      </c>
      <c r="K6" s="185">
        <v>0.75600000000000001</v>
      </c>
      <c r="L6" s="186">
        <v>0.73199999999999998</v>
      </c>
    </row>
    <row r="7" spans="1:12" x14ac:dyDescent="0.2">
      <c r="A7" s="159" t="s">
        <v>219</v>
      </c>
      <c r="B7" s="3" t="s">
        <v>265</v>
      </c>
      <c r="C7" s="133">
        <v>100</v>
      </c>
      <c r="D7" s="128">
        <f>'2'!S44</f>
        <v>129.76680435253294</v>
      </c>
      <c r="E7" s="169">
        <f>'2'!U44</f>
        <v>85.8869866544063</v>
      </c>
      <c r="F7" s="120">
        <f>'2'!W44</f>
        <v>19</v>
      </c>
      <c r="G7" s="172">
        <f>'2'!Y44</f>
        <v>14</v>
      </c>
      <c r="H7" s="156">
        <v>2</v>
      </c>
      <c r="I7" s="56"/>
      <c r="J7" s="103" t="s">
        <v>135</v>
      </c>
      <c r="K7" s="187">
        <v>0.74099999999999999</v>
      </c>
      <c r="L7" s="188">
        <v>0.71099999999999997</v>
      </c>
    </row>
    <row r="8" spans="1:12" x14ac:dyDescent="0.2">
      <c r="A8" s="159" t="s">
        <v>220</v>
      </c>
      <c r="B8" s="3" t="s">
        <v>266</v>
      </c>
      <c r="C8" s="133">
        <v>100</v>
      </c>
      <c r="D8" s="128">
        <f>'3'!S44</f>
        <v>116.01984096483434</v>
      </c>
      <c r="E8" s="169">
        <f>'3'!U44</f>
        <v>60.986012532100965</v>
      </c>
      <c r="F8" s="120">
        <f>'3'!W44</f>
        <v>12</v>
      </c>
      <c r="G8" s="172">
        <f>'3'!Y44</f>
        <v>13</v>
      </c>
      <c r="H8" s="156">
        <v>3</v>
      </c>
      <c r="I8" s="56"/>
      <c r="J8" s="103" t="s">
        <v>136</v>
      </c>
      <c r="K8" s="187">
        <v>0.90500000000000003</v>
      </c>
      <c r="L8" s="188">
        <v>0.73599999999999999</v>
      </c>
    </row>
    <row r="9" spans="1:12" x14ac:dyDescent="0.2">
      <c r="A9" s="159" t="s">
        <v>221</v>
      </c>
      <c r="B9" s="3" t="s">
        <v>27</v>
      </c>
      <c r="C9" s="133">
        <v>100</v>
      </c>
      <c r="D9" s="128">
        <f>'4'!S44</f>
        <v>121.79282133978801</v>
      </c>
      <c r="E9" s="169">
        <f>'4'!U44</f>
        <v>113.75394485158213</v>
      </c>
      <c r="F9" s="120">
        <f>'4'!W44</f>
        <v>27</v>
      </c>
      <c r="G9" s="172">
        <f>'4'!Y44</f>
        <v>0</v>
      </c>
      <c r="H9" s="156">
        <v>4</v>
      </c>
      <c r="I9" s="56"/>
      <c r="J9" s="103" t="s">
        <v>137</v>
      </c>
      <c r="K9" s="187">
        <v>0.871</v>
      </c>
      <c r="L9" s="188">
        <v>0.74299999999999999</v>
      </c>
    </row>
    <row r="10" spans="1:12" x14ac:dyDescent="0.2">
      <c r="A10" s="2" t="s">
        <v>222</v>
      </c>
      <c r="B10" s="10" t="s">
        <v>190</v>
      </c>
      <c r="C10" s="132">
        <v>100</v>
      </c>
      <c r="D10" s="127">
        <f>'5'!S44</f>
        <v>124.60333599312852</v>
      </c>
      <c r="E10" s="168">
        <f>'5'!U44</f>
        <v>41.966910983415396</v>
      </c>
      <c r="F10" s="119">
        <f>'5'!W44</f>
        <v>13</v>
      </c>
      <c r="G10" s="171">
        <f>'5'!Y44</f>
        <v>11</v>
      </c>
      <c r="H10" s="53">
        <v>5</v>
      </c>
      <c r="I10" s="56"/>
      <c r="J10" s="103" t="s">
        <v>138</v>
      </c>
      <c r="K10" s="187">
        <v>0.82499999999999996</v>
      </c>
      <c r="L10" s="188">
        <v>0.73499999999999999</v>
      </c>
    </row>
    <row r="11" spans="1:12" x14ac:dyDescent="0.2">
      <c r="A11" s="159" t="s">
        <v>223</v>
      </c>
      <c r="B11" s="3" t="s">
        <v>28</v>
      </c>
      <c r="C11" s="133">
        <v>100</v>
      </c>
      <c r="D11" s="128">
        <f>'6'!S44</f>
        <v>115.81340315998064</v>
      </c>
      <c r="E11" s="169">
        <f>'6'!U44</f>
        <v>47.966873106782955</v>
      </c>
      <c r="F11" s="120">
        <f>'6'!W44</f>
        <v>18</v>
      </c>
      <c r="G11" s="172">
        <f>'6'!Y44</f>
        <v>15</v>
      </c>
      <c r="H11" s="156">
        <v>6</v>
      </c>
      <c r="I11" s="56"/>
      <c r="J11" s="103" t="s">
        <v>139</v>
      </c>
      <c r="K11" s="187">
        <v>0.86899999999999999</v>
      </c>
      <c r="L11" s="188">
        <v>0.76500000000000001</v>
      </c>
    </row>
    <row r="12" spans="1:12" x14ac:dyDescent="0.2">
      <c r="A12" s="159" t="s">
        <v>224</v>
      </c>
      <c r="B12" s="3" t="s">
        <v>267</v>
      </c>
      <c r="C12" s="133">
        <v>100</v>
      </c>
      <c r="D12" s="128">
        <f>'7'!S44</f>
        <v>144.29968033375906</v>
      </c>
      <c r="E12" s="169">
        <f>'7'!U44</f>
        <v>64.747996493051502</v>
      </c>
      <c r="F12" s="120">
        <f>'7'!W44</f>
        <v>12</v>
      </c>
      <c r="G12" s="172">
        <f>'7'!Y44</f>
        <v>11</v>
      </c>
      <c r="H12" s="156">
        <v>7</v>
      </c>
      <c r="I12" s="56"/>
      <c r="J12" s="103" t="s">
        <v>140</v>
      </c>
      <c r="K12" s="187">
        <v>0.80400000000000005</v>
      </c>
      <c r="L12" s="188">
        <v>0.749</v>
      </c>
    </row>
    <row r="13" spans="1:12" x14ac:dyDescent="0.2">
      <c r="A13" s="159" t="s">
        <v>225</v>
      </c>
      <c r="B13" s="3" t="s">
        <v>29</v>
      </c>
      <c r="C13" s="133">
        <v>100</v>
      </c>
      <c r="D13" s="128">
        <f>'8'!S44</f>
        <v>111.29735386751457</v>
      </c>
      <c r="E13" s="169">
        <f>'8'!U44</f>
        <v>36.801176006857872</v>
      </c>
      <c r="F13" s="120">
        <f>'8'!W44</f>
        <v>4</v>
      </c>
      <c r="G13" s="172">
        <f>'8'!Y44</f>
        <v>3</v>
      </c>
      <c r="H13" s="156">
        <v>8</v>
      </c>
      <c r="I13" s="56"/>
      <c r="J13" s="103" t="s">
        <v>195</v>
      </c>
      <c r="K13" s="161">
        <v>0.78600000000000003</v>
      </c>
      <c r="L13" s="189">
        <v>0.73599999999999999</v>
      </c>
    </row>
    <row r="14" spans="1:12" x14ac:dyDescent="0.2">
      <c r="A14" s="159" t="s">
        <v>226</v>
      </c>
      <c r="B14" s="3" t="s">
        <v>30</v>
      </c>
      <c r="C14" s="133">
        <v>100</v>
      </c>
      <c r="D14" s="128">
        <f>'9'!S44</f>
        <v>103.46542565841547</v>
      </c>
      <c r="E14" s="169">
        <f>'9'!U44</f>
        <v>30.643691956139595</v>
      </c>
      <c r="F14" s="120">
        <f>'9'!W44</f>
        <v>9</v>
      </c>
      <c r="G14" s="172">
        <f>'9'!Y44</f>
        <v>7</v>
      </c>
      <c r="H14" s="156">
        <v>9</v>
      </c>
      <c r="I14" s="56"/>
      <c r="J14" s="103" t="s">
        <v>196</v>
      </c>
      <c r="K14" s="161">
        <v>0.69399999999999995</v>
      </c>
      <c r="L14" s="189">
        <v>0.751</v>
      </c>
    </row>
    <row r="15" spans="1:12" x14ac:dyDescent="0.2">
      <c r="A15" s="159" t="s">
        <v>2</v>
      </c>
      <c r="B15" s="3" t="s">
        <v>364</v>
      </c>
      <c r="C15" s="133">
        <v>100</v>
      </c>
      <c r="D15" s="128">
        <f>'10'!S44</f>
        <v>115.21085958634841</v>
      </c>
      <c r="E15" s="169">
        <f>'10'!U44</f>
        <v>41.090222137878065</v>
      </c>
      <c r="F15" s="120">
        <f>'10'!W44</f>
        <v>16</v>
      </c>
      <c r="G15" s="172">
        <f>'10'!Y44</f>
        <v>14</v>
      </c>
      <c r="H15" s="156">
        <v>10</v>
      </c>
      <c r="I15" s="56"/>
      <c r="J15" s="103" t="s">
        <v>197</v>
      </c>
      <c r="K15" s="161">
        <v>0.66300000000000003</v>
      </c>
      <c r="L15" s="189">
        <v>0.73499999999999999</v>
      </c>
    </row>
    <row r="16" spans="1:12" x14ac:dyDescent="0.2">
      <c r="A16" s="159" t="s">
        <v>3</v>
      </c>
      <c r="B16" s="3" t="s">
        <v>31</v>
      </c>
      <c r="C16" s="133">
        <v>100</v>
      </c>
      <c r="D16" s="128">
        <f>'11'!S44</f>
        <v>118.47470870434535</v>
      </c>
      <c r="E16" s="169">
        <f>'11'!U44</f>
        <v>56.315298971622006</v>
      </c>
      <c r="F16" s="120">
        <f>'11'!W44</f>
        <v>9</v>
      </c>
      <c r="G16" s="172">
        <f>'11'!Y44</f>
        <v>5</v>
      </c>
      <c r="H16" s="156">
        <v>11</v>
      </c>
      <c r="I16" s="56"/>
      <c r="J16" s="103" t="s">
        <v>198</v>
      </c>
      <c r="K16" s="161">
        <v>0.66</v>
      </c>
      <c r="L16" s="189">
        <v>0.72199999999999998</v>
      </c>
    </row>
    <row r="17" spans="1:12" x14ac:dyDescent="0.2">
      <c r="A17" s="159" t="s">
        <v>4</v>
      </c>
      <c r="B17" s="3" t="s">
        <v>32</v>
      </c>
      <c r="C17" s="133">
        <v>100</v>
      </c>
      <c r="D17" s="128">
        <f>'12'!S44</f>
        <v>109.18457132577778</v>
      </c>
      <c r="E17" s="169">
        <f>'12'!U44</f>
        <v>28.061581687076444</v>
      </c>
      <c r="F17" s="120">
        <f>'12'!W44</f>
        <v>2</v>
      </c>
      <c r="G17" s="172">
        <f>'12'!Y44</f>
        <v>0</v>
      </c>
      <c r="H17" s="156">
        <v>12</v>
      </c>
      <c r="I17" s="56"/>
      <c r="J17" s="103" t="s">
        <v>199</v>
      </c>
      <c r="K17" s="161">
        <v>0.69299999999999995</v>
      </c>
      <c r="L17" s="189">
        <v>0.73899999999999999</v>
      </c>
    </row>
    <row r="18" spans="1:12" x14ac:dyDescent="0.2">
      <c r="A18" s="159" t="s">
        <v>5</v>
      </c>
      <c r="B18" s="3" t="s">
        <v>33</v>
      </c>
      <c r="C18" s="133">
        <v>100</v>
      </c>
      <c r="D18" s="128">
        <f>'13'!S44</f>
        <v>112.34309147656096</v>
      </c>
      <c r="E18" s="169">
        <f>'13'!U44</f>
        <v>28.665764523564036</v>
      </c>
      <c r="F18" s="120">
        <f>'13'!W44</f>
        <v>9</v>
      </c>
      <c r="G18" s="172">
        <f>'13'!Y44</f>
        <v>8</v>
      </c>
      <c r="H18" s="156">
        <v>13</v>
      </c>
      <c r="I18" s="56"/>
      <c r="J18" s="103" t="s">
        <v>215</v>
      </c>
      <c r="K18" s="161">
        <v>0.75800000000000001</v>
      </c>
      <c r="L18" s="189">
        <v>0.74199999999999999</v>
      </c>
    </row>
    <row r="19" spans="1:12" x14ac:dyDescent="0.2">
      <c r="A19" s="159" t="s">
        <v>6</v>
      </c>
      <c r="B19" s="3" t="s">
        <v>34</v>
      </c>
      <c r="C19" s="133">
        <v>100</v>
      </c>
      <c r="D19" s="128">
        <f>'14'!S44</f>
        <v>117.5013344686156</v>
      </c>
      <c r="E19" s="169">
        <f>'14'!U44</f>
        <v>52.369790354401836</v>
      </c>
      <c r="F19" s="120">
        <f>'14'!W44</f>
        <v>9</v>
      </c>
      <c r="G19" s="172">
        <f>'14'!Y44</f>
        <v>7</v>
      </c>
      <c r="H19" s="156">
        <v>14</v>
      </c>
      <c r="I19" s="56"/>
      <c r="J19" s="103" t="s">
        <v>216</v>
      </c>
      <c r="K19" s="161">
        <v>0.752</v>
      </c>
      <c r="L19" s="189">
        <v>0.72199999999999998</v>
      </c>
    </row>
    <row r="20" spans="1:12" x14ac:dyDescent="0.2">
      <c r="A20" s="159" t="s">
        <v>7</v>
      </c>
      <c r="B20" s="3" t="s">
        <v>268</v>
      </c>
      <c r="C20" s="133">
        <v>100</v>
      </c>
      <c r="D20" s="128">
        <f>'15'!S44</f>
        <v>115.60524871109733</v>
      </c>
      <c r="E20" s="169">
        <f>'15'!U44</f>
        <v>49.887118959665202</v>
      </c>
      <c r="F20" s="120">
        <f>'15'!W44</f>
        <v>5</v>
      </c>
      <c r="G20" s="172">
        <f>'15'!Y44</f>
        <v>4</v>
      </c>
      <c r="H20" s="156">
        <v>15</v>
      </c>
      <c r="I20" s="56"/>
      <c r="J20" s="103" t="s">
        <v>217</v>
      </c>
      <c r="K20" s="161">
        <v>0.71899999999999997</v>
      </c>
      <c r="L20" s="189">
        <v>0.74399999999999999</v>
      </c>
    </row>
    <row r="21" spans="1:12" x14ac:dyDescent="0.2">
      <c r="A21" s="159" t="s">
        <v>8</v>
      </c>
      <c r="B21" s="3" t="s">
        <v>269</v>
      </c>
      <c r="C21" s="133">
        <v>100</v>
      </c>
      <c r="D21" s="128">
        <f>'16'!S44</f>
        <v>114.83517111729046</v>
      </c>
      <c r="E21" s="169">
        <f>'16'!U44</f>
        <v>51.969383583582037</v>
      </c>
      <c r="F21" s="120">
        <f>'16'!W44</f>
        <v>10</v>
      </c>
      <c r="G21" s="172">
        <f>'16'!Y44</f>
        <v>9</v>
      </c>
      <c r="H21" s="156">
        <v>16</v>
      </c>
      <c r="I21" s="56"/>
      <c r="J21" s="103" t="s">
        <v>218</v>
      </c>
      <c r="K21" s="161">
        <v>0.82599999999999996</v>
      </c>
      <c r="L21" s="189">
        <v>0.75</v>
      </c>
    </row>
    <row r="22" spans="1:12" x14ac:dyDescent="0.2">
      <c r="A22" s="159" t="s">
        <v>9</v>
      </c>
      <c r="B22" s="3" t="s">
        <v>270</v>
      </c>
      <c r="C22" s="133">
        <v>100</v>
      </c>
      <c r="D22" s="128">
        <f>'17'!S44</f>
        <v>120.26361146024013</v>
      </c>
      <c r="E22" s="169">
        <f>'17'!U44</f>
        <v>49.766265379777586</v>
      </c>
      <c r="F22" s="120">
        <f>'17'!W44</f>
        <v>10</v>
      </c>
      <c r="G22" s="172">
        <f>'17'!Y44</f>
        <v>8</v>
      </c>
      <c r="H22" s="156">
        <v>17</v>
      </c>
      <c r="I22" s="56"/>
      <c r="J22" s="103" t="s">
        <v>252</v>
      </c>
      <c r="K22" s="161">
        <v>0.84399999999999997</v>
      </c>
      <c r="L22" s="189">
        <v>0.76200000000000001</v>
      </c>
    </row>
    <row r="23" spans="1:12" x14ac:dyDescent="0.2">
      <c r="A23" s="159" t="s">
        <v>10</v>
      </c>
      <c r="B23" s="3" t="s">
        <v>271</v>
      </c>
      <c r="C23" s="133">
        <v>100</v>
      </c>
      <c r="D23" s="128">
        <f>'18'!S44</f>
        <v>114.31008253861324</v>
      </c>
      <c r="E23" s="169">
        <f>'18'!U44</f>
        <v>42.934780778036689</v>
      </c>
      <c r="F23" s="120">
        <f>'18'!W44</f>
        <v>7</v>
      </c>
      <c r="G23" s="172">
        <f>'18'!Y44</f>
        <v>4</v>
      </c>
      <c r="H23" s="156">
        <v>18</v>
      </c>
      <c r="I23" s="56"/>
      <c r="J23" s="190" t="s">
        <v>262</v>
      </c>
      <c r="K23" s="394">
        <v>0.94499999999999995</v>
      </c>
      <c r="L23" s="395">
        <v>0.77200000000000002</v>
      </c>
    </row>
    <row r="24" spans="1:12" x14ac:dyDescent="0.2">
      <c r="A24" s="159" t="s">
        <v>11</v>
      </c>
      <c r="B24" s="3" t="s">
        <v>35</v>
      </c>
      <c r="C24" s="133">
        <v>100</v>
      </c>
      <c r="D24" s="128">
        <f>'19'!S44</f>
        <v>120.88483651746304</v>
      </c>
      <c r="E24" s="169">
        <f>'19'!U44</f>
        <v>44.023448892229936</v>
      </c>
      <c r="F24" s="120">
        <f>'19'!W44</f>
        <v>9</v>
      </c>
      <c r="G24" s="172">
        <f>'19'!Y44</f>
        <v>8</v>
      </c>
      <c r="H24" s="156">
        <v>19</v>
      </c>
      <c r="I24" s="56"/>
      <c r="J24" s="103" t="s">
        <v>339</v>
      </c>
      <c r="K24" s="161">
        <v>0.80800000000000005</v>
      </c>
      <c r="L24" s="189">
        <v>0.74199999999999999</v>
      </c>
    </row>
    <row r="25" spans="1:12" x14ac:dyDescent="0.2">
      <c r="A25" s="159" t="s">
        <v>12</v>
      </c>
      <c r="B25" s="3" t="s">
        <v>366</v>
      </c>
      <c r="C25" s="133">
        <v>100</v>
      </c>
      <c r="D25" s="128">
        <f>'20'!S44</f>
        <v>110.8471390936552</v>
      </c>
      <c r="E25" s="169">
        <f>'20'!U44</f>
        <v>41.577161237600144</v>
      </c>
      <c r="F25" s="120">
        <f>'20'!W44</f>
        <v>1</v>
      </c>
      <c r="G25" s="172">
        <f>'20'!Y44</f>
        <v>0</v>
      </c>
      <c r="H25" s="156">
        <v>20</v>
      </c>
      <c r="I25" s="56"/>
      <c r="J25" s="103" t="s">
        <v>368</v>
      </c>
      <c r="K25" s="161">
        <v>0.82699999999999996</v>
      </c>
      <c r="L25" s="189">
        <v>0.69599999999999995</v>
      </c>
    </row>
    <row r="26" spans="1:12" x14ac:dyDescent="0.2">
      <c r="A26" s="159" t="s">
        <v>13</v>
      </c>
      <c r="B26" s="3" t="s">
        <v>191</v>
      </c>
      <c r="C26" s="133">
        <v>100</v>
      </c>
      <c r="D26" s="128">
        <f>'21'!S44</f>
        <v>113.75619552351291</v>
      </c>
      <c r="E26" s="169">
        <f>'21'!U44</f>
        <v>27.821119279636783</v>
      </c>
      <c r="F26" s="120">
        <f>'21'!W44</f>
        <v>13</v>
      </c>
      <c r="G26" s="172">
        <f>'21'!Y44</f>
        <v>13</v>
      </c>
      <c r="H26" s="156">
        <v>21</v>
      </c>
      <c r="I26" s="56"/>
      <c r="J26" s="200" t="s">
        <v>369</v>
      </c>
      <c r="K26" s="161">
        <v>0.78</v>
      </c>
      <c r="L26" s="189">
        <v>0.71399999999999997</v>
      </c>
    </row>
    <row r="27" spans="1:12" x14ac:dyDescent="0.2">
      <c r="A27" s="11" t="s">
        <v>14</v>
      </c>
      <c r="B27" s="12" t="s">
        <v>50</v>
      </c>
      <c r="C27" s="134">
        <v>100</v>
      </c>
      <c r="D27" s="129">
        <f>'22'!S44</f>
        <v>127.80240491811175</v>
      </c>
      <c r="E27" s="170">
        <f>'22'!U44</f>
        <v>52.451588976676213</v>
      </c>
      <c r="F27" s="121">
        <f>'22'!W44</f>
        <v>9</v>
      </c>
      <c r="G27" s="173">
        <f>'22'!Y44</f>
        <v>6</v>
      </c>
      <c r="H27" s="157">
        <v>22</v>
      </c>
      <c r="I27" s="56"/>
      <c r="J27" s="199" t="s">
        <v>370</v>
      </c>
      <c r="K27" s="396">
        <v>0.82799999999999996</v>
      </c>
      <c r="L27" s="397">
        <v>0.68200000000000005</v>
      </c>
    </row>
    <row r="28" spans="1:12" x14ac:dyDescent="0.2">
      <c r="A28" s="159" t="s">
        <v>15</v>
      </c>
      <c r="B28" s="3" t="s">
        <v>36</v>
      </c>
      <c r="C28" s="133">
        <v>100</v>
      </c>
      <c r="D28" s="128">
        <f>'23'!S44</f>
        <v>127.34900967527342</v>
      </c>
      <c r="E28" s="169">
        <f>'23'!U44</f>
        <v>59.534150972664001</v>
      </c>
      <c r="F28" s="120">
        <f>'23'!W44</f>
        <v>15</v>
      </c>
      <c r="G28" s="172">
        <f>'23'!Y44</f>
        <v>9</v>
      </c>
      <c r="H28" s="156">
        <v>23</v>
      </c>
      <c r="I28" s="56"/>
      <c r="J28" s="114" t="s">
        <v>549</v>
      </c>
      <c r="K28" s="422">
        <v>0.67200000000000004</v>
      </c>
      <c r="L28" s="423">
        <v>0.67900000000000005</v>
      </c>
    </row>
    <row r="29" spans="1:12" x14ac:dyDescent="0.2">
      <c r="A29" s="159" t="s">
        <v>16</v>
      </c>
      <c r="B29" s="3" t="s">
        <v>192</v>
      </c>
      <c r="C29" s="133">
        <v>100</v>
      </c>
      <c r="D29" s="128">
        <f>'24'!S44</f>
        <v>112.42296028861706</v>
      </c>
      <c r="E29" s="169">
        <f>'24'!U44</f>
        <v>40.709070381588134</v>
      </c>
      <c r="F29" s="120">
        <f>'24'!W44</f>
        <v>22</v>
      </c>
      <c r="G29" s="172">
        <f>'24'!Y44</f>
        <v>20</v>
      </c>
      <c r="H29" s="156">
        <v>24</v>
      </c>
      <c r="I29" s="56"/>
      <c r="J29" s="200" t="s">
        <v>550</v>
      </c>
      <c r="K29" s="416">
        <v>0.59799999999999998</v>
      </c>
      <c r="L29" s="417">
        <v>0.61099999999999999</v>
      </c>
    </row>
    <row r="30" spans="1:12" x14ac:dyDescent="0.2">
      <c r="A30" s="159" t="s">
        <v>17</v>
      </c>
      <c r="B30" s="3" t="s">
        <v>272</v>
      </c>
      <c r="C30" s="133">
        <v>100</v>
      </c>
      <c r="D30" s="128">
        <f>'25'!S44</f>
        <v>131.08144448945447</v>
      </c>
      <c r="E30" s="169">
        <f>'25'!U44</f>
        <v>64.885710502857918</v>
      </c>
      <c r="F30" s="120">
        <f>'25'!W44</f>
        <v>3</v>
      </c>
      <c r="G30" s="172">
        <f>'25'!Y44</f>
        <v>3</v>
      </c>
      <c r="H30" s="156">
        <v>25</v>
      </c>
      <c r="I30" s="56"/>
      <c r="J30" s="200" t="s">
        <v>551</v>
      </c>
      <c r="K30" s="416">
        <v>0.71299999999999997</v>
      </c>
      <c r="L30" s="417">
        <v>0.622</v>
      </c>
    </row>
    <row r="31" spans="1:12" x14ac:dyDescent="0.2">
      <c r="A31" s="159" t="s">
        <v>18</v>
      </c>
      <c r="B31" s="3" t="s">
        <v>273</v>
      </c>
      <c r="C31" s="133">
        <v>100</v>
      </c>
      <c r="D31" s="128">
        <f>'26'!S44</f>
        <v>125.99380035884013</v>
      </c>
      <c r="E31" s="169">
        <f>'26'!U44</f>
        <v>79.781414005831479</v>
      </c>
      <c r="F31" s="120">
        <f>'26'!W44</f>
        <v>8</v>
      </c>
      <c r="G31" s="172">
        <f>'26'!Y44</f>
        <v>6</v>
      </c>
      <c r="H31" s="156">
        <v>26</v>
      </c>
      <c r="I31" s="56"/>
      <c r="J31" s="115" t="s">
        <v>552</v>
      </c>
      <c r="K31" s="424">
        <v>0.64</v>
      </c>
      <c r="L31" s="425">
        <v>0.64900000000000002</v>
      </c>
    </row>
    <row r="32" spans="1:12" x14ac:dyDescent="0.2">
      <c r="A32" s="159" t="s">
        <v>19</v>
      </c>
      <c r="B32" s="3" t="s">
        <v>274</v>
      </c>
      <c r="C32" s="133">
        <v>100</v>
      </c>
      <c r="D32" s="128">
        <f>'27'!S44</f>
        <v>123.49058700067246</v>
      </c>
      <c r="E32" s="169">
        <f>'27'!U44</f>
        <v>84.596781948088676</v>
      </c>
      <c r="F32" s="120">
        <f>'27'!W44</f>
        <v>32</v>
      </c>
      <c r="G32" s="172">
        <f>'27'!Y44</f>
        <v>21</v>
      </c>
      <c r="H32" s="156">
        <v>27</v>
      </c>
      <c r="I32" s="56"/>
      <c r="J32" s="191" t="s">
        <v>141</v>
      </c>
      <c r="K32" s="191"/>
      <c r="L32" s="47" t="s">
        <v>120</v>
      </c>
    </row>
    <row r="33" spans="1:12" x14ac:dyDescent="0.2">
      <c r="A33" s="159" t="s">
        <v>20</v>
      </c>
      <c r="B33" s="3" t="s">
        <v>37</v>
      </c>
      <c r="C33" s="133">
        <v>100</v>
      </c>
      <c r="D33" s="128">
        <f>'28'!S44</f>
        <v>122.39815497818496</v>
      </c>
      <c r="E33" s="169">
        <f>'28'!U44</f>
        <v>78.225382186990231</v>
      </c>
      <c r="F33" s="120">
        <f>'28'!W44</f>
        <v>11</v>
      </c>
      <c r="G33" s="172">
        <f>'28'!Y44</f>
        <v>10</v>
      </c>
      <c r="H33" s="156">
        <v>28</v>
      </c>
      <c r="I33" s="56"/>
      <c r="J33" s="57" t="s">
        <v>612</v>
      </c>
      <c r="K33" s="58">
        <v>0.65</v>
      </c>
      <c r="L33" s="58">
        <v>0.627</v>
      </c>
    </row>
    <row r="34" spans="1:12" x14ac:dyDescent="0.2">
      <c r="A34" s="159" t="s">
        <v>21</v>
      </c>
      <c r="B34" s="3" t="s">
        <v>38</v>
      </c>
      <c r="C34" s="133">
        <v>100</v>
      </c>
      <c r="D34" s="128">
        <f>'29'!S44</f>
        <v>111.43000864299574</v>
      </c>
      <c r="E34" s="169">
        <f>'29'!U44</f>
        <v>90.043891060244675</v>
      </c>
      <c r="F34" s="120">
        <f>'29'!W44</f>
        <v>1</v>
      </c>
      <c r="G34" s="172">
        <f>'29'!Y44</f>
        <v>0</v>
      </c>
      <c r="H34" s="156">
        <v>29</v>
      </c>
      <c r="I34" s="56"/>
    </row>
    <row r="35" spans="1:12" x14ac:dyDescent="0.2">
      <c r="A35" s="159" t="s">
        <v>22</v>
      </c>
      <c r="B35" s="3" t="s">
        <v>377</v>
      </c>
      <c r="C35" s="133">
        <v>100</v>
      </c>
      <c r="D35" s="128">
        <f>'30'!S44</f>
        <v>124.2224251538678</v>
      </c>
      <c r="E35" s="169">
        <f>'30'!U44</f>
        <v>87.684487977046601</v>
      </c>
      <c r="F35" s="120">
        <f>'30'!W44</f>
        <v>16</v>
      </c>
      <c r="G35" s="172">
        <f>'30'!Y44</f>
        <v>13</v>
      </c>
      <c r="H35" s="156">
        <v>30</v>
      </c>
      <c r="I35" s="56"/>
    </row>
    <row r="36" spans="1:12" x14ac:dyDescent="0.2">
      <c r="A36" s="159" t="s">
        <v>23</v>
      </c>
      <c r="B36" s="3" t="s">
        <v>193</v>
      </c>
      <c r="C36" s="133">
        <v>100</v>
      </c>
      <c r="D36" s="128">
        <f>'31'!S44</f>
        <v>119.85530307940071</v>
      </c>
      <c r="E36" s="169">
        <f>'31'!U44</f>
        <v>69.557177359927266</v>
      </c>
      <c r="F36" s="120">
        <f>'31'!W44</f>
        <v>11</v>
      </c>
      <c r="G36" s="172">
        <f>'31'!Y44</f>
        <v>7</v>
      </c>
      <c r="H36" s="156">
        <v>31</v>
      </c>
      <c r="I36" s="56"/>
    </row>
    <row r="37" spans="1:12" x14ac:dyDescent="0.2">
      <c r="A37" s="159" t="s">
        <v>24</v>
      </c>
      <c r="B37" s="3" t="s">
        <v>39</v>
      </c>
      <c r="C37" s="133">
        <v>100</v>
      </c>
      <c r="D37" s="128">
        <f>'32'!S44</f>
        <v>122.93699116059587</v>
      </c>
      <c r="E37" s="169">
        <f>'32'!U44</f>
        <v>84.237373111481901</v>
      </c>
      <c r="F37" s="120">
        <f>'32'!W44</f>
        <v>6</v>
      </c>
      <c r="G37" s="172">
        <f>'32'!Y44</f>
        <v>8</v>
      </c>
      <c r="H37" s="156">
        <v>32</v>
      </c>
      <c r="I37" s="56"/>
    </row>
    <row r="38" spans="1:12" x14ac:dyDescent="0.2">
      <c r="A38" s="159" t="s">
        <v>25</v>
      </c>
      <c r="B38" s="3" t="s">
        <v>40</v>
      </c>
      <c r="C38" s="133">
        <v>100</v>
      </c>
      <c r="D38" s="128">
        <f>'33'!S44</f>
        <v>126.8829349744521</v>
      </c>
      <c r="E38" s="169">
        <f>'33'!U44</f>
        <v>91.062731016736038</v>
      </c>
      <c r="F38" s="120">
        <f>'33'!W44</f>
        <v>11</v>
      </c>
      <c r="G38" s="172">
        <f>'33'!Y44</f>
        <v>6</v>
      </c>
      <c r="H38" s="156">
        <v>33</v>
      </c>
      <c r="I38" s="56"/>
    </row>
    <row r="39" spans="1:12" x14ac:dyDescent="0.2">
      <c r="A39" s="159" t="s">
        <v>26</v>
      </c>
      <c r="B39" s="3" t="s">
        <v>276</v>
      </c>
      <c r="C39" s="133">
        <v>100</v>
      </c>
      <c r="D39" s="128">
        <f>'34'!S44</f>
        <v>125.71862593307112</v>
      </c>
      <c r="E39" s="169">
        <f>'34'!U44</f>
        <v>71.884104670110247</v>
      </c>
      <c r="F39" s="120">
        <f>'34'!W44</f>
        <v>21</v>
      </c>
      <c r="G39" s="172">
        <f>'34'!Y44</f>
        <v>19</v>
      </c>
      <c r="H39" s="156">
        <v>34</v>
      </c>
      <c r="I39" s="56"/>
    </row>
    <row r="40" spans="1:12" x14ac:dyDescent="0.2">
      <c r="A40" s="159" t="s">
        <v>51</v>
      </c>
      <c r="B40" s="3" t="s">
        <v>367</v>
      </c>
      <c r="C40" s="133">
        <v>100</v>
      </c>
      <c r="D40" s="128">
        <f>'35'!S44</f>
        <v>129.40634473951869</v>
      </c>
      <c r="E40" s="169">
        <f>'35'!U44</f>
        <v>73.179446250630136</v>
      </c>
      <c r="F40" s="120">
        <f>'35'!W44</f>
        <v>26</v>
      </c>
      <c r="G40" s="172">
        <f>'35'!Y44</f>
        <v>23</v>
      </c>
      <c r="H40" s="156">
        <v>35</v>
      </c>
      <c r="I40" s="56"/>
    </row>
    <row r="41" spans="1:12" x14ac:dyDescent="0.2">
      <c r="A41" s="159" t="s">
        <v>194</v>
      </c>
      <c r="B41" s="3" t="s">
        <v>41</v>
      </c>
      <c r="C41" s="133">
        <v>100</v>
      </c>
      <c r="D41" s="128">
        <f>'36'!S44</f>
        <v>121.06687047527913</v>
      </c>
      <c r="E41" s="169">
        <f>'36'!U44</f>
        <v>71.974199728065457</v>
      </c>
      <c r="F41" s="120">
        <f>'36'!W44</f>
        <v>28</v>
      </c>
      <c r="G41" s="172">
        <f>'36'!Y44</f>
        <v>21</v>
      </c>
      <c r="H41" s="156">
        <v>36</v>
      </c>
      <c r="I41" s="56"/>
    </row>
    <row r="42" spans="1:12" x14ac:dyDescent="0.2">
      <c r="A42" s="159" t="s">
        <v>200</v>
      </c>
      <c r="B42" s="3" t="s">
        <v>345</v>
      </c>
      <c r="C42" s="133">
        <v>100</v>
      </c>
      <c r="D42" s="128">
        <f>'37'!S44</f>
        <v>124.79459760561225</v>
      </c>
      <c r="E42" s="169">
        <f>'37'!U44</f>
        <v>66.223460268343999</v>
      </c>
      <c r="F42" s="120">
        <f>'37'!W44</f>
        <v>23</v>
      </c>
      <c r="G42" s="172">
        <f>'37'!Y44</f>
        <v>14</v>
      </c>
      <c r="H42" s="156">
        <v>37</v>
      </c>
      <c r="I42" s="56"/>
    </row>
    <row r="43" spans="1:12" x14ac:dyDescent="0.2">
      <c r="A43" s="159" t="s">
        <v>201</v>
      </c>
      <c r="B43" s="3" t="s">
        <v>278</v>
      </c>
      <c r="C43" s="133">
        <v>100</v>
      </c>
      <c r="D43" s="128">
        <f>'38'!S44</f>
        <v>145.12210130093075</v>
      </c>
      <c r="E43" s="169">
        <f>'38'!U44</f>
        <v>22.606128479964347</v>
      </c>
      <c r="F43" s="120">
        <f>'38'!W44</f>
        <v>5</v>
      </c>
      <c r="G43" s="172">
        <f>'38'!Y44</f>
        <v>4</v>
      </c>
      <c r="H43" s="156">
        <v>38</v>
      </c>
      <c r="I43" s="56"/>
    </row>
    <row r="44" spans="1:12" x14ac:dyDescent="0.2">
      <c r="A44" s="159" t="s">
        <v>202</v>
      </c>
      <c r="B44" s="3" t="s">
        <v>279</v>
      </c>
      <c r="C44" s="133">
        <v>100</v>
      </c>
      <c r="D44" s="128">
        <f>'39'!S44</f>
        <v>145.93997428487597</v>
      </c>
      <c r="E44" s="169">
        <f>'39'!U44</f>
        <v>59.860575078776066</v>
      </c>
      <c r="F44" s="120">
        <f>'39'!W44</f>
        <v>4</v>
      </c>
      <c r="G44" s="172">
        <f>'39'!Y44</f>
        <v>2</v>
      </c>
      <c r="H44" s="156">
        <v>39</v>
      </c>
      <c r="I44" s="56"/>
    </row>
    <row r="45" spans="1:12" x14ac:dyDescent="0.2">
      <c r="A45" s="106"/>
      <c r="B45" s="94" t="s">
        <v>83</v>
      </c>
      <c r="C45" s="135">
        <f>SUM(C6:C44)</f>
        <v>3900</v>
      </c>
      <c r="D45" s="202">
        <f>SUM(D6:D44)</f>
        <v>4737.3927564522946</v>
      </c>
      <c r="E45" s="203">
        <f>SUM(E6:E44)</f>
        <v>2300.9671502551664</v>
      </c>
      <c r="F45" s="204">
        <f>SUM(F6:F44)</f>
        <v>494</v>
      </c>
      <c r="G45" s="205">
        <f>SUM(G6:G44)</f>
        <v>364</v>
      </c>
      <c r="H45" s="160"/>
      <c r="I45" s="56"/>
    </row>
    <row r="46" spans="1:12" x14ac:dyDescent="0.2">
      <c r="A46" s="398" t="str">
        <f>取引基本表!$E$1</f>
        <v>2015年宍粟市産業連関表</v>
      </c>
      <c r="B46" s="399"/>
      <c r="C46" s="60"/>
      <c r="D46" s="60"/>
      <c r="E46" s="60"/>
      <c r="F46" s="60"/>
      <c r="G46" s="60"/>
      <c r="H46" s="48"/>
      <c r="I46" s="48"/>
      <c r="J46" s="48"/>
    </row>
    <row r="47" spans="1:12" x14ac:dyDescent="0.2">
      <c r="A47" s="59" t="s">
        <v>555</v>
      </c>
      <c r="B47" s="60"/>
      <c r="C47" s="60"/>
      <c r="D47" s="60"/>
      <c r="E47" s="60"/>
      <c r="F47" s="60"/>
      <c r="G47" s="60"/>
      <c r="H47" s="48"/>
      <c r="I47" s="48"/>
      <c r="J47" s="48"/>
    </row>
    <row r="48" spans="1:12" x14ac:dyDescent="0.2">
      <c r="A48" s="59" t="s">
        <v>556</v>
      </c>
      <c r="B48" s="60"/>
      <c r="C48" s="60"/>
      <c r="D48" s="60"/>
      <c r="E48" s="60"/>
      <c r="F48" s="60"/>
      <c r="G48" s="60"/>
      <c r="H48" s="48"/>
      <c r="I48" s="48"/>
      <c r="J48" s="48"/>
    </row>
    <row r="49" spans="1:10" x14ac:dyDescent="0.2">
      <c r="A49" s="59" t="s">
        <v>251</v>
      </c>
      <c r="B49" s="60"/>
      <c r="C49" s="60"/>
      <c r="D49" s="60"/>
      <c r="E49" s="60"/>
      <c r="F49" s="60"/>
      <c r="G49" s="60"/>
      <c r="H49" s="48"/>
      <c r="I49" s="48"/>
      <c r="J49" s="48"/>
    </row>
  </sheetData>
  <mergeCells count="1">
    <mergeCell ref="K4:L4"/>
  </mergeCells>
  <phoneticPr fontId="5"/>
  <pageMargins left="0.75" right="0.75" top="0.62" bottom="0.62" header="0.51200000000000001" footer="0.51200000000000001"/>
  <pageSetup paperSize="9" scale="8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68"/>
  <sheetViews>
    <sheetView workbookViewId="0">
      <pane xSplit="2" ySplit="5" topLeftCell="G8" activePane="bottomRight" state="frozen"/>
      <selection pane="topRight" activeCell="C1" sqref="C1"/>
      <selection pane="bottomLeft" activeCell="A6" sqref="A6"/>
      <selection pane="bottomRight" activeCell="N12" sqref="N12"/>
    </sheetView>
  </sheetViews>
  <sheetFormatPr defaultRowHeight="13" x14ac:dyDescent="0.2"/>
  <cols>
    <col min="1" max="1" width="4.453125" customWidth="1"/>
    <col min="2" max="2" width="18.453125" customWidth="1"/>
    <col min="3" max="4" width="10.453125" customWidth="1"/>
    <col min="5" max="6" width="9.08984375" customWidth="1"/>
    <col min="7" max="7" width="6.90625" customWidth="1"/>
    <col min="8" max="8" width="5.453125" customWidth="1"/>
    <col min="9" max="9" width="18" customWidth="1"/>
    <col min="10" max="10" width="11.08984375" customWidth="1"/>
    <col min="11" max="11" width="13" customWidth="1"/>
    <col min="12" max="13" width="12.6328125" customWidth="1"/>
    <col min="15" max="15" width="5.453125" customWidth="1"/>
    <col min="16" max="16" width="13.08984375" customWidth="1"/>
    <col min="17" max="18" width="10.453125" customWidth="1"/>
  </cols>
  <sheetData>
    <row r="1" spans="1:18" x14ac:dyDescent="0.2">
      <c r="A1" s="15" t="s">
        <v>358</v>
      </c>
    </row>
    <row r="2" spans="1:18" x14ac:dyDescent="0.2">
      <c r="A2" s="43" t="s">
        <v>357</v>
      </c>
      <c r="B2" s="44"/>
      <c r="C2" s="44"/>
      <c r="D2" s="44"/>
      <c r="E2" s="44"/>
      <c r="F2" s="45"/>
      <c r="G2" s="45"/>
      <c r="O2" s="426"/>
      <c r="P2" s="434" t="s">
        <v>605</v>
      </c>
      <c r="Q2" s="427"/>
      <c r="R2" s="428" t="s">
        <v>557</v>
      </c>
    </row>
    <row r="3" spans="1:18" x14ac:dyDescent="0.2">
      <c r="A3" s="15" t="s">
        <v>396</v>
      </c>
      <c r="I3" s="15" t="s">
        <v>253</v>
      </c>
      <c r="O3" s="426"/>
      <c r="P3" s="427"/>
      <c r="Q3" s="427"/>
    </row>
    <row r="4" spans="1:18" x14ac:dyDescent="0.2">
      <c r="A4" s="50"/>
      <c r="B4" s="51"/>
      <c r="C4" s="52" t="s">
        <v>123</v>
      </c>
      <c r="D4" s="113"/>
      <c r="E4" s="122" t="s">
        <v>124</v>
      </c>
      <c r="F4" s="122"/>
      <c r="G4" s="114" t="s">
        <v>125</v>
      </c>
      <c r="I4" s="136"/>
      <c r="J4" s="137" t="s">
        <v>128</v>
      </c>
      <c r="K4" s="138" t="s">
        <v>209</v>
      </c>
      <c r="L4" s="139" t="s">
        <v>130</v>
      </c>
      <c r="M4" s="138" t="s">
        <v>254</v>
      </c>
      <c r="O4" s="49"/>
      <c r="P4" s="431" t="s">
        <v>558</v>
      </c>
      <c r="Q4" s="437" t="s">
        <v>606</v>
      </c>
      <c r="R4" s="433" t="s">
        <v>607</v>
      </c>
    </row>
    <row r="5" spans="1:18" x14ac:dyDescent="0.2">
      <c r="A5" s="54"/>
      <c r="B5" s="126"/>
      <c r="C5" s="123" t="s">
        <v>128</v>
      </c>
      <c r="D5" s="124" t="s">
        <v>129</v>
      </c>
      <c r="E5" s="125" t="s">
        <v>130</v>
      </c>
      <c r="F5" s="124" t="s">
        <v>131</v>
      </c>
      <c r="G5" s="115" t="s">
        <v>132</v>
      </c>
      <c r="I5" s="140"/>
      <c r="J5" s="141" t="s">
        <v>127</v>
      </c>
      <c r="K5" s="142" t="s">
        <v>127</v>
      </c>
      <c r="L5" s="143" t="s">
        <v>255</v>
      </c>
      <c r="M5" s="142" t="s">
        <v>255</v>
      </c>
      <c r="O5" s="49"/>
      <c r="P5" s="432" t="s">
        <v>559</v>
      </c>
      <c r="Q5" s="438">
        <v>2019</v>
      </c>
      <c r="R5" s="436">
        <v>2020</v>
      </c>
    </row>
    <row r="6" spans="1:18" x14ac:dyDescent="0.2">
      <c r="A6" s="2" t="s">
        <v>263</v>
      </c>
      <c r="B6" s="10" t="s">
        <v>264</v>
      </c>
      <c r="C6" s="175">
        <f>'1'!S5+'2'!S5+'3'!S5+'4'!S5+'5'!S5+'6'!S5+'7'!S5+'8'!S5+'9'!S5+'10'!S5+'11'!S5+'12'!S5+'13'!S5+'14'!S5+'15'!S5+'16'!S5+'17'!S5+'18'!S5+'19'!S5+'20'!S5+'21'!S5+'22'!S5+'23'!S5+'24'!S5+'25'!S5+'26'!S5+'27'!S5+'28'!S5+'29'!S5+'30'!S5+'31'!S5+'32'!S5+'33'!S5+'34'!S5+'35'!S5+'36'!S5+'37'!S5+'38'!S5+'39'!S5</f>
        <v>114.20653562821751</v>
      </c>
      <c r="D6" s="193">
        <f>'1'!U5+'2'!U5+'3'!U5+'4'!U5+'5'!U5+'6'!U5+'7'!U5+'8'!U5+'9'!U5+'10'!U5+'11'!U5+'12'!U5+'13'!U5+'14'!U5+'15'!U5+'16'!U5+'17'!U5+'18'!U5+'19'!U5+'20'!U5+'21'!U5+'22'!U5+'23'!U5+'24'!U5+'25'!U5+'26'!U5+'27'!U5+'28'!U5+'29'!U5+'30'!U5+'31'!U5+'32'!U5+'33'!U5+'34'!U5+'35'!U5+'36'!U5+'37'!U5+'38'!U5+'39'!U5</f>
        <v>51.691784159872135</v>
      </c>
      <c r="E6" s="120">
        <f>'1'!W5+'2'!W5+'3'!W5+'4'!W5+'5'!W5+'6'!W5+'7'!W5+'8'!W5+'9'!W5+'10'!W5+'11'!W5+'12'!W5+'13'!W5+'14'!W5+'15'!W5+'16'!W5+'17'!W5+'18'!W5+'19'!W5+'20'!W5+'21'!W5+'22'!W5+'23'!W5+'24'!W5+'25'!W5+'26'!W5+'27'!W5+'28'!W5+'29'!W5+'30'!W5+'31'!W5+'32'!W5+'33'!W5+'34'!W5+'35'!W5+'36'!W5+'37'!W5+'38'!W5+'39'!W5</f>
        <v>28</v>
      </c>
      <c r="F6" s="172">
        <f>'1'!Y5+'2'!Y5+'3'!Y5+'4'!Y5+'5'!Y5+'6'!Y5+'7'!Y5+'8'!Y5+'9'!Y5+'10'!Y5+'11'!Y5+'12'!Y5+'13'!Y5+'14'!Y5+'15'!Y5+'16'!Y5+'17'!Y5+'18'!Y5+'19'!Y5+'20'!Y5+'21'!Y5+'22'!Y5+'23'!Y5+'24'!Y5+'25'!Y5+'26'!Y5+'27'!Y5+'28'!Y5+'29'!Y5+'30'!Y5+'31'!Y5+'32'!Y5+'33'!Y5+'34'!Y5+'35'!Y5+'36'!Y5+'37'!Y5+'38'!Y5+'39'!Y5</f>
        <v>18</v>
      </c>
      <c r="G6" s="116">
        <v>1</v>
      </c>
      <c r="I6" s="144" t="s">
        <v>256</v>
      </c>
      <c r="J6" s="145">
        <f>C45</f>
        <v>4737.3927564522955</v>
      </c>
      <c r="K6" s="145">
        <f>D45</f>
        <v>2300.9671502551673</v>
      </c>
      <c r="L6" s="146">
        <f>E45</f>
        <v>494</v>
      </c>
      <c r="M6" s="147">
        <f>F45</f>
        <v>364</v>
      </c>
      <c r="O6" s="49"/>
      <c r="P6" s="429" t="s">
        <v>560</v>
      </c>
      <c r="Q6" s="429">
        <v>22311703</v>
      </c>
      <c r="R6" s="429">
        <v>21735871</v>
      </c>
    </row>
    <row r="7" spans="1:18" x14ac:dyDescent="0.2">
      <c r="A7" s="159" t="s">
        <v>219</v>
      </c>
      <c r="B7" s="3" t="s">
        <v>265</v>
      </c>
      <c r="C7" s="174">
        <f>'1'!S6+'2'!S6+'3'!S6+'4'!S6+'5'!S6+'6'!S6+'7'!S6+'8'!S6+'9'!S6+'10'!S6+'11'!S6+'12'!S6+'13'!S6+'14'!S6+'15'!S6+'16'!S6+'17'!S6+'18'!S6+'19'!S6+'20'!S6+'21'!S6+'22'!S6+'23'!S6+'24'!S6+'25'!S6+'26'!S6+'27'!S6+'28'!S6+'29'!S6+'30'!S6+'31'!S6+'32'!S6+'33'!S6+'34'!S6+'35'!S6+'36'!S6+'37'!S6+'38'!S6+'39'!S6</f>
        <v>136.99008670395972</v>
      </c>
      <c r="D7" s="193">
        <f>'1'!U6+'2'!U6+'3'!U6+'4'!U6+'5'!U6+'6'!U6+'7'!U6+'8'!U6+'9'!U6+'10'!U6+'11'!U6+'12'!U6+'13'!U6+'14'!U6+'15'!U6+'16'!U6+'17'!U6+'18'!U6+'19'!U6+'20'!U6+'21'!U6+'22'!U6+'23'!U6+'24'!U6+'25'!U6+'26'!U6+'27'!U6+'28'!U6+'29'!U6+'30'!U6+'31'!U6+'32'!U6+'33'!U6+'34'!U6+'35'!U6+'36'!U6+'37'!U6+'38'!U6+'39'!U6</f>
        <v>92.18704868532167</v>
      </c>
      <c r="E7" s="120">
        <f>'1'!W6+'2'!W6+'3'!W6+'4'!W6+'5'!W6+'6'!W6+'7'!W6+'8'!W6+'9'!W6+'10'!W6+'11'!W6+'12'!W6+'13'!W6+'14'!W6+'15'!W6+'16'!W6+'17'!W6+'18'!W6+'19'!W6+'20'!W6+'21'!W6+'22'!W6+'23'!W6+'24'!W6+'25'!W6+'26'!W6+'27'!W6+'28'!W6+'29'!W6+'30'!W6+'31'!W6+'32'!W6+'33'!W6+'34'!W6+'35'!W6+'36'!W6+'37'!W6+'38'!W6+'39'!W6</f>
        <v>20</v>
      </c>
      <c r="F7" s="172">
        <f>'1'!Y6+'2'!Y6+'3'!Y6+'4'!Y6+'5'!Y6+'6'!Y6+'7'!Y6+'8'!Y6+'9'!Y6+'10'!Y6+'11'!Y6+'12'!Y6+'13'!Y6+'14'!Y6+'15'!Y6+'16'!Y6+'17'!Y6+'18'!Y6+'19'!Y6+'20'!Y6+'21'!Y6+'22'!Y6+'23'!Y6+'24'!Y6+'25'!Y6+'26'!Y6+'27'!Y6+'28'!Y6+'29'!Y6+'30'!Y6+'31'!Y6+'32'!Y6+'33'!Y6+'34'!Y6+'35'!Y6+'36'!Y6+'37'!Y6+'38'!Y6+'39'!Y6</f>
        <v>16</v>
      </c>
      <c r="G7" s="117">
        <v>2</v>
      </c>
      <c r="I7" s="144" t="s">
        <v>257</v>
      </c>
      <c r="J7" s="145">
        <f>最終需要_まとめ!C45</f>
        <v>3900</v>
      </c>
      <c r="K7" s="383">
        <f>Q50</f>
        <v>120665</v>
      </c>
      <c r="L7" s="148" t="s">
        <v>258</v>
      </c>
      <c r="M7" s="149" t="s">
        <v>258</v>
      </c>
      <c r="O7" s="49"/>
      <c r="P7" s="429" t="s">
        <v>561</v>
      </c>
      <c r="Q7" s="429">
        <v>7098009</v>
      </c>
      <c r="R7" s="429">
        <v>6903478</v>
      </c>
    </row>
    <row r="8" spans="1:18" x14ac:dyDescent="0.2">
      <c r="A8" s="159" t="s">
        <v>220</v>
      </c>
      <c r="B8" s="3" t="s">
        <v>266</v>
      </c>
      <c r="C8" s="174">
        <f>'1'!S7+'2'!S7+'3'!S7+'4'!S7+'5'!S7+'6'!S7+'7'!S7+'8'!S7+'9'!S7+'10'!S7+'11'!S7+'12'!S7+'13'!S7+'14'!S7+'15'!S7+'16'!S7+'17'!S7+'18'!S7+'19'!S7+'20'!S7+'21'!S7+'22'!S7+'23'!S7+'24'!S7+'25'!S7+'26'!S7+'27'!S7+'28'!S7+'29'!S7+'30'!S7+'31'!S7+'32'!S7+'33'!S7+'34'!S7+'35'!S7+'36'!S7+'37'!S7+'38'!S7+'39'!S7</f>
        <v>100.92558061710666</v>
      </c>
      <c r="D8" s="193">
        <f>'1'!U7+'2'!U7+'3'!U7+'4'!U7+'5'!U7+'6'!U7+'7'!U7+'8'!U7+'9'!U7+'10'!U7+'11'!U7+'12'!U7+'13'!U7+'14'!U7+'15'!U7+'16'!U7+'17'!U7+'18'!U7+'19'!U7+'20'!U7+'21'!U7+'22'!U7+'23'!U7+'24'!U7+'25'!U7+'26'!U7+'27'!U7+'28'!U7+'29'!U7+'30'!U7+'31'!U7+'32'!U7+'33'!U7+'34'!U7+'35'!U7+'36'!U7+'37'!U7+'38'!U7+'39'!U7</f>
        <v>52.865780323246348</v>
      </c>
      <c r="E8" s="120">
        <f>'1'!W7+'2'!W7+'3'!W7+'4'!W7+'5'!W7+'6'!W7+'7'!W7+'8'!W7+'9'!W7+'10'!W7+'11'!W7+'12'!W7+'13'!W7+'14'!W7+'15'!W7+'16'!W7+'17'!W7+'18'!W7+'19'!W7+'20'!W7+'21'!W7+'22'!W7+'23'!W7+'24'!W7+'25'!W7+'26'!W7+'27'!W7+'28'!W7+'29'!W7+'30'!W7+'31'!W7+'32'!W7+'33'!W7+'34'!W7+'35'!W7+'36'!W7+'37'!W7+'38'!W7+'39'!W7</f>
        <v>11</v>
      </c>
      <c r="F8" s="172">
        <f>'1'!Y7+'2'!Y7+'3'!Y7+'4'!Y7+'5'!Y7+'6'!Y7+'7'!Y7+'8'!Y7+'9'!Y7+'10'!Y7+'11'!Y7+'12'!Y7+'13'!Y7+'14'!Y7+'15'!Y7+'16'!Y7+'17'!Y7+'18'!Y7+'19'!Y7+'20'!Y7+'21'!Y7+'22'!Y7+'23'!Y7+'24'!Y7+'25'!Y7+'26'!Y7+'27'!Y7+'28'!Y7+'29'!Y7+'30'!Y7+'31'!Y7+'32'!Y7+'33'!Y7+'34'!Y7+'35'!Y7+'36'!Y7+'37'!Y7+'38'!Y7+'39'!Y7</f>
        <v>13</v>
      </c>
      <c r="G8" s="117">
        <v>3</v>
      </c>
      <c r="I8" s="144" t="s">
        <v>259</v>
      </c>
      <c r="J8" s="441">
        <f>J6/J7</f>
        <v>1.2147160913980244</v>
      </c>
      <c r="K8" s="150">
        <f>K6/K7*100</f>
        <v>1.9069051922721312</v>
      </c>
      <c r="L8" s="148" t="s">
        <v>261</v>
      </c>
      <c r="M8" s="151" t="s">
        <v>261</v>
      </c>
      <c r="O8" s="49"/>
      <c r="P8" s="429" t="s">
        <v>562</v>
      </c>
      <c r="Q8" s="429">
        <v>3587529</v>
      </c>
      <c r="R8" s="429">
        <v>3385318</v>
      </c>
    </row>
    <row r="9" spans="1:18" x14ac:dyDescent="0.2">
      <c r="A9" s="159" t="s">
        <v>221</v>
      </c>
      <c r="B9" s="3" t="s">
        <v>27</v>
      </c>
      <c r="C9" s="174">
        <f>'1'!S8+'2'!S8+'3'!S8+'4'!S8+'5'!S8+'6'!S8+'7'!S8+'8'!S8+'9'!S8+'10'!S8+'11'!S8+'12'!S8+'13'!S8+'14'!S8+'15'!S8+'16'!S8+'17'!S8+'18'!S8+'19'!S8+'20'!S8+'21'!S8+'22'!S8+'23'!S8+'24'!S8+'25'!S8+'26'!S8+'27'!S8+'28'!S8+'29'!S8+'30'!S8+'31'!S8+'32'!S8+'33'!S8+'34'!S8+'35'!S8+'36'!S8+'37'!S8+'38'!S8+'39'!S8</f>
        <v>100.54827938159974</v>
      </c>
      <c r="D9" s="193">
        <f>'1'!U8+'2'!U8+'3'!U8+'4'!U8+'5'!U8+'6'!U8+'7'!U8+'8'!U8+'9'!U8+'10'!U8+'11'!U8+'12'!U8+'13'!U8+'14'!U8+'15'!U8+'16'!U8+'17'!U8+'18'!U8+'19'!U8+'20'!U8+'21'!U8+'22'!U8+'23'!U8+'24'!U8+'25'!U8+'26'!U8+'27'!U8+'28'!U8+'29'!U8+'30'!U8+'31'!U8+'32'!U8+'33'!U8+'34'!U8+'35'!U8+'36'!U8+'37'!U8+'38'!U8+'39'!U8</f>
        <v>100.54827938159974</v>
      </c>
      <c r="E9" s="120">
        <f>'1'!W8+'2'!W8+'3'!W8+'4'!W8+'5'!W8+'6'!W8+'7'!W8+'8'!W8+'9'!W8+'10'!W8+'11'!W8+'12'!W8+'13'!W8+'14'!W8+'15'!W8+'16'!W8+'17'!W8+'18'!W8+'19'!W8+'20'!W8+'21'!W8+'22'!W8+'23'!W8+'24'!W8+'25'!W8+'26'!W8+'27'!W8+'28'!W8+'29'!W8+'30'!W8+'31'!W8+'32'!W8+'33'!W8+'34'!W8+'35'!W8+'36'!W8+'37'!W8+'38'!W8+'39'!W8</f>
        <v>25</v>
      </c>
      <c r="F9" s="172">
        <f>'1'!Y8+'2'!Y8+'3'!Y8+'4'!Y8+'5'!Y8+'6'!Y8+'7'!Y8+'8'!Y8+'9'!Y8+'10'!Y8+'11'!Y8+'12'!Y8+'13'!Y8+'14'!Y8+'15'!Y8+'16'!Y8+'17'!Y8+'18'!Y8+'19'!Y8+'20'!Y8+'21'!Y8+'22'!Y8+'23'!Y8+'24'!Y8+'25'!Y8+'26'!Y8+'27'!Y8+'28'!Y8+'29'!Y8+'30'!Y8+'31'!Y8+'32'!Y8+'33'!Y8+'34'!Y8+'35'!Y8+'36'!Y8+'37'!Y8+'38'!Y8+'39'!Y8</f>
        <v>0</v>
      </c>
      <c r="G9" s="117">
        <v>4</v>
      </c>
      <c r="I9" s="152" t="s">
        <v>125</v>
      </c>
      <c r="J9" s="456" t="s">
        <v>608</v>
      </c>
      <c r="K9" s="457"/>
      <c r="L9" s="153"/>
      <c r="M9" s="154"/>
      <c r="O9" s="49"/>
      <c r="P9" s="429" t="s">
        <v>563</v>
      </c>
      <c r="Q9" s="429">
        <v>1982260</v>
      </c>
      <c r="R9" s="429">
        <v>1908128</v>
      </c>
    </row>
    <row r="10" spans="1:18" x14ac:dyDescent="0.2">
      <c r="A10" s="2" t="s">
        <v>222</v>
      </c>
      <c r="B10" s="10" t="s">
        <v>190</v>
      </c>
      <c r="C10" s="175">
        <f>'1'!S9+'2'!S9+'3'!S9+'4'!S9+'5'!S9+'6'!S9+'7'!S9+'8'!S9+'9'!S9+'10'!S9+'11'!S9+'12'!S9+'13'!S9+'14'!S9+'15'!S9+'16'!S9+'17'!S9+'18'!S9+'19'!S9+'20'!S9+'21'!S9+'22'!S9+'23'!S9+'24'!S9+'25'!S9+'26'!S9+'27'!S9+'28'!S9+'29'!S9+'30'!S9+'31'!S9+'32'!S9+'33'!S9+'34'!S9+'35'!S9+'36'!S9+'37'!S9+'38'!S9+'39'!S9</f>
        <v>131.12701121833615</v>
      </c>
      <c r="D10" s="194">
        <f>'1'!U9+'2'!U9+'3'!U9+'4'!U9+'5'!U9+'6'!U9+'7'!U9+'8'!U9+'9'!U9+'10'!U9+'11'!U9+'12'!U9+'13'!U9+'14'!U9+'15'!U9+'16'!U9+'17'!U9+'18'!U9+'19'!U9+'20'!U9+'21'!U9+'22'!U9+'23'!U9+'24'!U9+'25'!U9+'26'!U9+'27'!U9+'28'!U9+'29'!U9+'30'!U9+'31'!U9+'32'!U9+'33'!U9+'34'!U9+'35'!U9+'36'!U9+'37'!U9+'38'!U9+'39'!U9</f>
        <v>38.787769275864811</v>
      </c>
      <c r="E10" s="119">
        <f>'1'!W9+'2'!W9+'3'!W9+'4'!W9+'5'!W9+'6'!W9+'7'!W9+'8'!W9+'9'!W9+'10'!W9+'11'!W9+'12'!W9+'13'!W9+'14'!W9+'15'!W9+'16'!W9+'17'!W9+'18'!W9+'19'!W9+'20'!W9+'21'!W9+'22'!W9+'23'!W9+'24'!W9+'25'!W9+'26'!W9+'27'!W9+'28'!W9+'29'!W9+'30'!W9+'31'!W9+'32'!W9+'33'!W9+'34'!W9+'35'!W9+'36'!W9+'37'!W9+'38'!W9+'39'!W9</f>
        <v>11</v>
      </c>
      <c r="F10" s="171">
        <f>'1'!Y9+'2'!Y9+'3'!Y9+'4'!Y9+'5'!Y9+'6'!Y9+'7'!Y9+'8'!Y9+'9'!Y9+'10'!Y9+'11'!Y9+'12'!Y9+'13'!Y9+'14'!Y9+'15'!Y9+'16'!Y9+'17'!Y9+'18'!Y9+'19'!Y9+'20'!Y9+'21'!Y9+'22'!Y9+'23'!Y9+'24'!Y9+'25'!Y9+'26'!Y9+'27'!Y9+'28'!Y9+'29'!Y9+'30'!Y9+'31'!Y9+'32'!Y9+'33'!Y9+'34'!Y9+'35'!Y9+'36'!Y9+'37'!Y9+'38'!Y9+'39'!Y9</f>
        <v>9</v>
      </c>
      <c r="G10" s="116">
        <v>5</v>
      </c>
      <c r="I10" s="26" t="s">
        <v>260</v>
      </c>
      <c r="O10" s="49"/>
      <c r="P10" s="429" t="s">
        <v>564</v>
      </c>
      <c r="Q10" s="429">
        <v>2933055</v>
      </c>
      <c r="R10" s="429">
        <v>2958496</v>
      </c>
    </row>
    <row r="11" spans="1:18" x14ac:dyDescent="0.2">
      <c r="A11" s="159" t="s">
        <v>223</v>
      </c>
      <c r="B11" s="3" t="s">
        <v>28</v>
      </c>
      <c r="C11" s="174">
        <f>'1'!S10+'2'!S10+'3'!S10+'4'!S10+'5'!S10+'6'!S10+'7'!S10+'8'!S10+'9'!S10+'10'!S10+'11'!S10+'12'!S10+'13'!S10+'14'!S10+'15'!S10+'16'!S10+'17'!S10+'18'!S10+'19'!S10+'20'!S10+'21'!S10+'22'!S10+'23'!S10+'24'!S10+'25'!S10+'26'!S10+'27'!S10+'28'!S10+'29'!S10+'30'!S10+'31'!S10+'32'!S10+'33'!S10+'34'!S10+'35'!S10+'36'!S10+'37'!S10+'38'!S10+'39'!S10</f>
        <v>100</v>
      </c>
      <c r="D11" s="193">
        <f>'1'!U10+'2'!U10+'3'!U10+'4'!U10+'5'!U10+'6'!U10+'7'!U10+'8'!U10+'9'!U10+'10'!U10+'11'!U10+'12'!U10+'13'!U10+'14'!U10+'15'!U10+'16'!U10+'17'!U10+'18'!U10+'19'!U10+'20'!U10+'21'!U10+'22'!U10+'23'!U10+'24'!U10+'25'!U10+'26'!U10+'27'!U10+'28'!U10+'29'!U10+'30'!U10+'31'!U10+'32'!U10+'33'!U10+'34'!U10+'35'!U10+'36'!U10+'37'!U10+'38'!U10+'39'!U10</f>
        <v>38.461538461538467</v>
      </c>
      <c r="E11" s="120">
        <f>'1'!W10+'2'!W10+'3'!W10+'4'!W10+'5'!W10+'6'!W10+'7'!W10+'8'!W10+'9'!W10+'10'!W10+'11'!W10+'12'!W10+'13'!W10+'14'!W10+'15'!W10+'16'!W10+'17'!W10+'18'!W10+'19'!W10+'20'!W10+'21'!W10+'22'!W10+'23'!W10+'24'!W10+'25'!W10+'26'!W10+'27'!W10+'28'!W10+'29'!W10+'30'!W10+'31'!W10+'32'!W10+'33'!W10+'34'!W10+'35'!W10+'36'!W10+'37'!W10+'38'!W10+'39'!W10</f>
        <v>17</v>
      </c>
      <c r="F11" s="172">
        <f>'1'!Y10+'2'!Y10+'3'!Y10+'4'!Y10+'5'!Y10+'6'!Y10+'7'!Y10+'8'!Y10+'9'!Y10+'10'!Y10+'11'!Y10+'12'!Y10+'13'!Y10+'14'!Y10+'15'!Y10+'16'!Y10+'17'!Y10+'18'!Y10+'19'!Y10+'20'!Y10+'21'!Y10+'22'!Y10+'23'!Y10+'24'!Y10+'25'!Y10+'26'!Y10+'27'!Y10+'28'!Y10+'29'!Y10+'30'!Y10+'31'!Y10+'32'!Y10+'33'!Y10+'34'!Y10+'35'!Y10+'36'!Y10+'37'!Y10+'38'!Y10+'39'!Y10</f>
        <v>14</v>
      </c>
      <c r="G11" s="117">
        <v>6</v>
      </c>
      <c r="O11" s="49"/>
      <c r="P11" s="429" t="s">
        <v>565</v>
      </c>
      <c r="Q11" s="429">
        <v>1278601</v>
      </c>
      <c r="R11" s="429">
        <v>1266442</v>
      </c>
    </row>
    <row r="12" spans="1:18" x14ac:dyDescent="0.2">
      <c r="A12" s="159" t="s">
        <v>224</v>
      </c>
      <c r="B12" s="3" t="s">
        <v>267</v>
      </c>
      <c r="C12" s="174">
        <f>'1'!S11+'2'!S11+'3'!S11+'4'!S11+'5'!S11+'6'!S11+'7'!S11+'8'!S11+'9'!S11+'10'!S11+'11'!S11+'12'!S11+'13'!S11+'14'!S11+'15'!S11+'16'!S11+'17'!S11+'18'!S11+'19'!S11+'20'!S11+'21'!S11+'22'!S11+'23'!S11+'24'!S11+'25'!S11+'26'!S11+'27'!S11+'28'!S11+'29'!S11+'30'!S11+'31'!S11+'32'!S11+'33'!S11+'34'!S11+'35'!S11+'36'!S11+'37'!S11+'38'!S11+'39'!S11</f>
        <v>157.12407324756558</v>
      </c>
      <c r="D12" s="193">
        <f>'1'!U11+'2'!U11+'3'!U11+'4'!U11+'5'!U11+'6'!U11+'7'!U11+'8'!U11+'9'!U11+'10'!U11+'11'!U11+'12'!U11+'13'!U11+'14'!U11+'15'!U11+'16'!U11+'17'!U11+'18'!U11+'19'!U11+'20'!U11+'21'!U11+'22'!U11+'23'!U11+'24'!U11+'25'!U11+'26'!U11+'27'!U11+'28'!U11+'29'!U11+'30'!U11+'31'!U11+'32'!U11+'33'!U11+'34'!U11+'35'!U11+'36'!U11+'37'!U11+'38'!U11+'39'!U11</f>
        <v>62.247742728118197</v>
      </c>
      <c r="E12" s="120">
        <f>'1'!W11+'2'!W11+'3'!W11+'4'!W11+'5'!W11+'6'!W11+'7'!W11+'8'!W11+'9'!W11+'10'!W11+'11'!W11+'12'!W11+'13'!W11+'14'!W11+'15'!W11+'16'!W11+'17'!W11+'18'!W11+'19'!W11+'20'!W11+'21'!W11+'22'!W11+'23'!W11+'24'!W11+'25'!W11+'26'!W11+'27'!W11+'28'!W11+'29'!W11+'30'!W11+'31'!W11+'32'!W11+'33'!W11+'34'!W11+'35'!W11+'36'!W11+'37'!W11+'38'!W11+'39'!W11</f>
        <v>11</v>
      </c>
      <c r="F12" s="172">
        <f>'1'!Y11+'2'!Y11+'3'!Y11+'4'!Y11+'5'!Y11+'6'!Y11+'7'!Y11+'8'!Y11+'9'!Y11+'10'!Y11+'11'!Y11+'12'!Y11+'13'!Y11+'14'!Y11+'15'!Y11+'16'!Y11+'17'!Y11+'18'!Y11+'19'!Y11+'20'!Y11+'21'!Y11+'22'!Y11+'23'!Y11+'24'!Y11+'25'!Y11+'26'!Y11+'27'!Y11+'28'!Y11+'29'!Y11+'30'!Y11+'31'!Y11+'32'!Y11+'33'!Y11+'34'!Y11+'35'!Y11+'36'!Y11+'37'!Y11+'38'!Y11+'39'!Y11</f>
        <v>9</v>
      </c>
      <c r="G12" s="117">
        <v>7</v>
      </c>
      <c r="I12" s="26" t="s">
        <v>319</v>
      </c>
      <c r="J12" s="180">
        <f>最終需要_まとめ!C45</f>
        <v>3900</v>
      </c>
      <c r="O12" s="49"/>
      <c r="P12" s="429" t="s">
        <v>566</v>
      </c>
      <c r="Q12" s="429">
        <v>2700326</v>
      </c>
      <c r="R12" s="429">
        <v>2598785</v>
      </c>
    </row>
    <row r="13" spans="1:18" x14ac:dyDescent="0.2">
      <c r="A13" s="159" t="s">
        <v>225</v>
      </c>
      <c r="B13" s="3" t="s">
        <v>29</v>
      </c>
      <c r="C13" s="174">
        <f>'1'!S12+'2'!S12+'3'!S12+'4'!S12+'5'!S12+'6'!S12+'7'!S12+'8'!S12+'9'!S12+'10'!S12+'11'!S12+'12'!S12+'13'!S12+'14'!S12+'15'!S12+'16'!S12+'17'!S12+'18'!S12+'19'!S12+'20'!S12+'21'!S12+'22'!S12+'23'!S12+'24'!S12+'25'!S12+'26'!S12+'27'!S12+'28'!S12+'29'!S12+'30'!S12+'31'!S12+'32'!S12+'33'!S12+'34'!S12+'35'!S12+'36'!S12+'37'!S12+'38'!S12+'39'!S12</f>
        <v>100</v>
      </c>
      <c r="D13" s="193">
        <f>'1'!U12+'2'!U12+'3'!U12+'4'!U12+'5'!U12+'6'!U12+'7'!U12+'8'!U12+'9'!U12+'10'!U12+'11'!U12+'12'!U12+'13'!U12+'14'!U12+'15'!U12+'16'!U12+'17'!U12+'18'!U12+'19'!U12+'20'!U12+'21'!U12+'22'!U12+'23'!U12+'24'!U12+'25'!U12+'26'!U12+'27'!U12+'28'!U12+'29'!U12+'30'!U12+'31'!U12+'32'!U12+'33'!U12+'34'!U12+'35'!U12+'36'!U12+'37'!U12+'38'!U12+'39'!U12</f>
        <v>30.406147091108672</v>
      </c>
      <c r="E13" s="120">
        <f>'1'!W12+'2'!W12+'3'!W12+'4'!W12+'5'!W12+'6'!W12+'7'!W12+'8'!W12+'9'!W12+'10'!W12+'11'!W12+'12'!W12+'13'!W12+'14'!W12+'15'!W12+'16'!W12+'17'!W12+'18'!W12+'19'!W12+'20'!W12+'21'!W12+'22'!W12+'23'!W12+'24'!W12+'25'!W12+'26'!W12+'27'!W12+'28'!W12+'29'!W12+'30'!W12+'31'!W12+'32'!W12+'33'!W12+'34'!W12+'35'!W12+'36'!W12+'37'!W12+'38'!W12+'39'!W12</f>
        <v>4</v>
      </c>
      <c r="F13" s="172">
        <f>'1'!Y12+'2'!Y12+'3'!Y12+'4'!Y12+'5'!Y12+'6'!Y12+'7'!Y12+'8'!Y12+'9'!Y12+'10'!Y12+'11'!Y12+'12'!Y12+'13'!Y12+'14'!Y12+'15'!Y12+'16'!Y12+'17'!Y12+'18'!Y12+'19'!Y12+'20'!Y12+'21'!Y12+'22'!Y12+'23'!Y12+'24'!Y12+'25'!Y12+'26'!Y12+'27'!Y12+'28'!Y12+'29'!Y12+'30'!Y12+'31'!Y12+'32'!Y12+'33'!Y12+'34'!Y12+'35'!Y12+'36'!Y12+'37'!Y12+'38'!Y12+'39'!Y12</f>
        <v>3</v>
      </c>
      <c r="G13" s="117">
        <v>8</v>
      </c>
      <c r="I13" s="177" t="s">
        <v>320</v>
      </c>
      <c r="J13" s="183">
        <f>'1'!H44+'2'!H44+'3'!H44+'4'!H44+'5'!H44+'6'!H44+'7'!H44+'8'!H44+'9'!H44+'10'!H44+'11'!H44+'12'!H44+'13'!H44+'14'!H44+'15'!H44+'16'!H44+'17'!H44+'18'!H44+'19'!H44+'20'!H44+'21'!H44+'22'!H44+'23'!H44+'24'!H44+'25'!H44+'26'!H44+'27'!H44+'28'!H44+'29'!H44+'30'!H44+'31'!H44+'32'!H44+'33'!H44+'34'!H44+'35'!H44+'36'!H44+'37'!H44+'38'!H44+'39'!H44</f>
        <v>518.75316830044437</v>
      </c>
      <c r="O13" s="49"/>
      <c r="P13" s="429" t="s">
        <v>567</v>
      </c>
      <c r="Q13" s="429">
        <v>1115874</v>
      </c>
      <c r="R13" s="429">
        <v>1131429</v>
      </c>
    </row>
    <row r="14" spans="1:18" x14ac:dyDescent="0.2">
      <c r="A14" s="159" t="s">
        <v>226</v>
      </c>
      <c r="B14" s="3" t="s">
        <v>30</v>
      </c>
      <c r="C14" s="174">
        <f>'1'!S13+'2'!S13+'3'!S13+'4'!S13+'5'!S13+'6'!S13+'7'!S13+'8'!S13+'9'!S13+'10'!S13+'11'!S13+'12'!S13+'13'!S13+'14'!S13+'15'!S13+'16'!S13+'17'!S13+'18'!S13+'19'!S13+'20'!S13+'21'!S13+'22'!S13+'23'!S13+'24'!S13+'25'!S13+'26'!S13+'27'!S13+'28'!S13+'29'!S13+'30'!S13+'31'!S13+'32'!S13+'33'!S13+'34'!S13+'35'!S13+'36'!S13+'37'!S13+'38'!S13+'39'!S13</f>
        <v>103.12354589110488</v>
      </c>
      <c r="D14" s="193">
        <f>'1'!U13+'2'!U13+'3'!U13+'4'!U13+'5'!U13+'6'!U13+'7'!U13+'8'!U13+'9'!U13+'10'!U13+'11'!U13+'12'!U13+'13'!U13+'14'!U13+'15'!U13+'16'!U13+'17'!U13+'18'!U13+'19'!U13+'20'!U13+'21'!U13+'22'!U13+'23'!U13+'24'!U13+'25'!U13+'26'!U13+'27'!U13+'28'!U13+'29'!U13+'30'!U13+'31'!U13+'32'!U13+'33'!U13+'34'!U13+'35'!U13+'36'!U13+'37'!U13+'38'!U13+'39'!U13</f>
        <v>29.344098424298139</v>
      </c>
      <c r="E14" s="120">
        <f>'1'!W13+'2'!W13+'3'!W13+'4'!W13+'5'!W13+'6'!W13+'7'!W13+'8'!W13+'9'!W13+'10'!W13+'11'!W13+'12'!W13+'13'!W13+'14'!W13+'15'!W13+'16'!W13+'17'!W13+'18'!W13+'19'!W13+'20'!W13+'21'!W13+'22'!W13+'23'!W13+'24'!W13+'25'!W13+'26'!W13+'27'!W13+'28'!W13+'29'!W13+'30'!W13+'31'!W13+'32'!W13+'33'!W13+'34'!W13+'35'!W13+'36'!W13+'37'!W13+'38'!W13+'39'!W13</f>
        <v>9</v>
      </c>
      <c r="F14" s="172">
        <f>'1'!Y13+'2'!Y13+'3'!Y13+'4'!Y13+'5'!Y13+'6'!Y13+'7'!Y13+'8'!Y13+'9'!Y13+'10'!Y13+'11'!Y13+'12'!Y13+'13'!Y13+'14'!Y13+'15'!Y13+'16'!Y13+'17'!Y13+'18'!Y13+'19'!Y13+'20'!Y13+'21'!Y13+'22'!Y13+'23'!Y13+'24'!Y13+'25'!Y13+'26'!Y13+'27'!Y13+'28'!Y13+'29'!Y13+'30'!Y13+'31'!Y13+'32'!Y13+'33'!Y13+'34'!Y13+'35'!Y13+'36'!Y13+'37'!Y13+'38'!Y13+'39'!Y13</f>
        <v>7</v>
      </c>
      <c r="G14" s="117">
        <v>9</v>
      </c>
      <c r="I14" s="178" t="s">
        <v>321</v>
      </c>
      <c r="J14" s="184">
        <f>'1'!R44+'2'!R44+'3'!R44+'4'!R44+'5'!R44+'6'!R44+'7'!R44+'8'!R44+'9'!R44+'10'!R44+'11'!R44+'12'!R44+'13'!R44+'14'!R44+'15'!R44+'16'!R44+'17'!R44+'18'!R44+'19'!R44+'20'!R44+'21'!R44+'22'!R44+'23'!R44+'24'!R44+'25'!R44+'26'!R44+'27'!R44+'28'!R44+'29'!R44+'30'!R44+'31'!R44+'32'!R44+'33'!R44+'34'!R44+'35'!R44+'36'!R44+'37'!R44+'38'!R44+'39'!R44</f>
        <v>318.52699982523723</v>
      </c>
      <c r="O14" s="49"/>
      <c r="P14" s="429" t="s">
        <v>568</v>
      </c>
      <c r="Q14" s="429">
        <v>672561</v>
      </c>
      <c r="R14" s="429">
        <v>686870</v>
      </c>
    </row>
    <row r="15" spans="1:18" x14ac:dyDescent="0.2">
      <c r="A15" s="159" t="s">
        <v>2</v>
      </c>
      <c r="B15" s="3" t="s">
        <v>364</v>
      </c>
      <c r="C15" s="174">
        <f>'1'!S14+'2'!S14+'3'!S14+'4'!S14+'5'!S14+'6'!S14+'7'!S14+'8'!S14+'9'!S14+'10'!S14+'11'!S14+'12'!S14+'13'!S14+'14'!S14+'15'!S14+'16'!S14+'17'!S14+'18'!S14+'19'!S14+'20'!S14+'21'!S14+'22'!S14+'23'!S14+'24'!S14+'25'!S14+'26'!S14+'27'!S14+'28'!S14+'29'!S14+'30'!S14+'31'!S14+'32'!S14+'33'!S14+'34'!S14+'35'!S14+'36'!S14+'37'!S14+'38'!S14+'39'!S14</f>
        <v>110.57821238161608</v>
      </c>
      <c r="D15" s="193">
        <f>'1'!U14+'2'!U14+'3'!U14+'4'!U14+'5'!U14+'6'!U14+'7'!U14+'8'!U14+'9'!U14+'10'!U14+'11'!U14+'12'!U14+'13'!U14+'14'!U14+'15'!U14+'16'!U14+'17'!U14+'18'!U14+'19'!U14+'20'!U14+'21'!U14+'22'!U14+'23'!U14+'24'!U14+'25'!U14+'26'!U14+'27'!U14+'28'!U14+'29'!U14+'30'!U14+'31'!U14+'32'!U14+'33'!U14+'34'!U14+'35'!U14+'36'!U14+'37'!U14+'38'!U14+'39'!U14</f>
        <v>35.997583527108851</v>
      </c>
      <c r="E15" s="120">
        <f>'1'!W14+'2'!W14+'3'!W14+'4'!W14+'5'!W14+'6'!W14+'7'!W14+'8'!W14+'9'!W14+'10'!W14+'11'!W14+'12'!W14+'13'!W14+'14'!W14+'15'!W14+'16'!W14+'17'!W14+'18'!W14+'19'!W14+'20'!W14+'21'!W14+'22'!W14+'23'!W14+'24'!W14+'25'!W14+'26'!W14+'27'!W14+'28'!W14+'29'!W14+'30'!W14+'31'!W14+'32'!W14+'33'!W14+'34'!W14+'35'!W14+'36'!W14+'37'!W14+'38'!W14+'39'!W14</f>
        <v>15</v>
      </c>
      <c r="F15" s="172">
        <f>'1'!Y14+'2'!Y14+'3'!Y14+'4'!Y14+'5'!Y14+'6'!Y14+'7'!Y14+'8'!Y14+'9'!Y14+'10'!Y14+'11'!Y14+'12'!Y14+'13'!Y14+'14'!Y14+'15'!Y14+'16'!Y14+'17'!Y14+'18'!Y14+'19'!Y14+'20'!Y14+'21'!Y14+'22'!Y14+'23'!Y14+'24'!Y14+'25'!Y14+'26'!Y14+'27'!Y14+'28'!Y14+'29'!Y14+'30'!Y14+'31'!Y14+'32'!Y14+'33'!Y14+'34'!Y14+'35'!Y14+'36'!Y14+'37'!Y14+'38'!Y14+'39'!Y14</f>
        <v>14</v>
      </c>
      <c r="G15" s="117">
        <v>10</v>
      </c>
      <c r="I15" s="179" t="s">
        <v>322</v>
      </c>
      <c r="J15" s="182">
        <f>J12+J13+J14</f>
        <v>4737.2801681256815</v>
      </c>
      <c r="O15" s="49"/>
      <c r="P15" s="429" t="s">
        <v>569</v>
      </c>
      <c r="Q15" s="429">
        <v>474157</v>
      </c>
      <c r="R15" s="429">
        <v>451615</v>
      </c>
    </row>
    <row r="16" spans="1:18" x14ac:dyDescent="0.2">
      <c r="A16" s="159" t="s">
        <v>3</v>
      </c>
      <c r="B16" s="3" t="s">
        <v>31</v>
      </c>
      <c r="C16" s="174">
        <f>'1'!S15+'2'!S15+'3'!S15+'4'!S15+'5'!S15+'6'!S15+'7'!S15+'8'!S15+'9'!S15+'10'!S15+'11'!S15+'12'!S15+'13'!S15+'14'!S15+'15'!S15+'16'!S15+'17'!S15+'18'!S15+'19'!S15+'20'!S15+'21'!S15+'22'!S15+'23'!S15+'24'!S15+'25'!S15+'26'!S15+'27'!S15+'28'!S15+'29'!S15+'30'!S15+'31'!S15+'32'!S15+'33'!S15+'34'!S15+'35'!S15+'36'!S15+'37'!S15+'38'!S15+'39'!S15</f>
        <v>104.43235049946897</v>
      </c>
      <c r="D16" s="193">
        <f>'1'!U15+'2'!U15+'3'!U15+'4'!U15+'5'!U15+'6'!U15+'7'!U15+'8'!U15+'9'!U15+'10'!U15+'11'!U15+'12'!U15+'13'!U15+'14'!U15+'15'!U15+'16'!U15+'17'!U15+'18'!U15+'19'!U15+'20'!U15+'21'!U15+'22'!U15+'23'!U15+'24'!U15+'25'!U15+'26'!U15+'27'!U15+'28'!U15+'29'!U15+'30'!U15+'31'!U15+'32'!U15+'33'!U15+'34'!U15+'35'!U15+'36'!U15+'37'!U15+'38'!U15+'39'!U15</f>
        <v>47.787584449461164</v>
      </c>
      <c r="E16" s="120">
        <f>'1'!W15+'2'!W15+'3'!W15+'4'!W15+'5'!W15+'6'!W15+'7'!W15+'8'!W15+'9'!W15+'10'!W15+'11'!W15+'12'!W15+'13'!W15+'14'!W15+'15'!W15+'16'!W15+'17'!W15+'18'!W15+'19'!W15+'20'!W15+'21'!W15+'22'!W15+'23'!W15+'24'!W15+'25'!W15+'26'!W15+'27'!W15+'28'!W15+'29'!W15+'30'!W15+'31'!W15+'32'!W15+'33'!W15+'34'!W15+'35'!W15+'36'!W15+'37'!W15+'38'!W15+'39'!W15</f>
        <v>7</v>
      </c>
      <c r="F16" s="172">
        <f>'1'!Y15+'2'!Y15+'3'!Y15+'4'!Y15+'5'!Y15+'6'!Y15+'7'!Y15+'8'!Y15+'9'!Y15+'10'!Y15+'11'!Y15+'12'!Y15+'13'!Y15+'14'!Y15+'15'!Y15+'16'!Y15+'17'!Y15+'18'!Y15+'19'!Y15+'20'!Y15+'21'!Y15+'22'!Y15+'23'!Y15+'24'!Y15+'25'!Y15+'26'!Y15+'27'!Y15+'28'!Y15+'29'!Y15+'30'!Y15+'31'!Y15+'32'!Y15+'33'!Y15+'34'!Y15+'35'!Y15+'36'!Y15+'37'!Y15+'38'!Y15+'39'!Y15</f>
        <v>5</v>
      </c>
      <c r="G16" s="117">
        <v>11</v>
      </c>
      <c r="J16" s="181" t="s">
        <v>354</v>
      </c>
      <c r="L16" t="s">
        <v>177</v>
      </c>
      <c r="O16" s="49"/>
      <c r="P16" s="429" t="s">
        <v>570</v>
      </c>
      <c r="Q16" s="429">
        <v>469330</v>
      </c>
      <c r="R16" s="429">
        <v>445310</v>
      </c>
    </row>
    <row r="17" spans="1:18" x14ac:dyDescent="0.2">
      <c r="A17" s="159" t="s">
        <v>4</v>
      </c>
      <c r="B17" s="3" t="s">
        <v>32</v>
      </c>
      <c r="C17" s="174">
        <f>'1'!S16+'2'!S16+'3'!S16+'4'!S16+'5'!S16+'6'!S16+'7'!S16+'8'!S16+'9'!S16+'10'!S16+'11'!S16+'12'!S16+'13'!S16+'14'!S16+'15'!S16+'16'!S16+'17'!S16+'18'!S16+'19'!S16+'20'!S16+'21'!S16+'22'!S16+'23'!S16+'24'!S16+'25'!S16+'26'!S16+'27'!S16+'28'!S16+'29'!S16+'30'!S16+'31'!S16+'32'!S16+'33'!S16+'34'!S16+'35'!S16+'36'!S16+'37'!S16+'38'!S16+'39'!S16</f>
        <v>107.2648423321496</v>
      </c>
      <c r="D17" s="193">
        <f>'1'!U16+'2'!U16+'3'!U16+'4'!U16+'5'!U16+'6'!U16+'7'!U16+'8'!U16+'9'!U16+'10'!U16+'11'!U16+'12'!U16+'13'!U16+'14'!U16+'15'!U16+'16'!U16+'17'!U16+'18'!U16+'19'!U16+'20'!U16+'21'!U16+'22'!U16+'23'!U16+'24'!U16+'25'!U16+'26'!U16+'27'!U16+'28'!U16+'29'!U16+'30'!U16+'31'!U16+'32'!U16+'33'!U16+'34'!U16+'35'!U16+'36'!U16+'37'!U16+'38'!U16+'39'!U16</f>
        <v>25.559200711957526</v>
      </c>
      <c r="E17" s="120">
        <f>'1'!W16+'2'!W16+'3'!W16+'4'!W16+'5'!W16+'6'!W16+'7'!W16+'8'!W16+'9'!W16+'10'!W16+'11'!W16+'12'!W16+'13'!W16+'14'!W16+'15'!W16+'16'!W16+'17'!W16+'18'!W16+'19'!W16+'20'!W16+'21'!W16+'22'!W16+'23'!W16+'24'!W16+'25'!W16+'26'!W16+'27'!W16+'28'!W16+'29'!W16+'30'!W16+'31'!W16+'32'!W16+'33'!W16+'34'!W16+'35'!W16+'36'!W16+'37'!W16+'38'!W16+'39'!W16</f>
        <v>2</v>
      </c>
      <c r="F17" s="172">
        <f>'1'!Y16+'2'!Y16+'3'!Y16+'4'!Y16+'5'!Y16+'6'!Y16+'7'!Y16+'8'!Y16+'9'!Y16+'10'!Y16+'11'!Y16+'12'!Y16+'13'!Y16+'14'!Y16+'15'!Y16+'16'!Y16+'17'!Y16+'18'!Y16+'19'!Y16+'20'!Y16+'21'!Y16+'22'!Y16+'23'!Y16+'24'!Y16+'25'!Y16+'26'!Y16+'27'!Y16+'28'!Y16+'29'!Y16+'30'!Y16+'31'!Y16+'32'!Y16+'33'!Y16+'34'!Y16+'35'!Y16+'36'!Y16+'37'!Y16+'38'!Y16+'39'!Y16</f>
        <v>0</v>
      </c>
      <c r="G17" s="117">
        <v>12</v>
      </c>
      <c r="O17" s="49"/>
      <c r="P17" s="429"/>
      <c r="Q17" s="429"/>
      <c r="R17" s="429"/>
    </row>
    <row r="18" spans="1:18" x14ac:dyDescent="0.2">
      <c r="A18" s="159" t="s">
        <v>5</v>
      </c>
      <c r="B18" s="3" t="s">
        <v>33</v>
      </c>
      <c r="C18" s="174">
        <f>'1'!S17+'2'!S17+'3'!S17+'4'!S17+'5'!S17+'6'!S17+'7'!S17+'8'!S17+'9'!S17+'10'!S17+'11'!S17+'12'!S17+'13'!S17+'14'!S17+'15'!S17+'16'!S17+'17'!S17+'18'!S17+'19'!S17+'20'!S17+'21'!S17+'22'!S17+'23'!S17+'24'!S17+'25'!S17+'26'!S17+'27'!S17+'28'!S17+'29'!S17+'30'!S17+'31'!S17+'32'!S17+'33'!S17+'34'!S17+'35'!S17+'36'!S17+'37'!S17+'38'!S17+'39'!S17</f>
        <v>105.25497576896495</v>
      </c>
      <c r="D18" s="193">
        <f>'1'!U17+'2'!U17+'3'!U17+'4'!U17+'5'!U17+'6'!U17+'7'!U17+'8'!U17+'9'!U17+'10'!U17+'11'!U17+'12'!U17+'13'!U17+'14'!U17+'15'!U17+'16'!U17+'17'!U17+'18'!U17+'19'!U17+'20'!U17+'21'!U17+'22'!U17+'23'!U17+'24'!U17+'25'!U17+'26'!U17+'27'!U17+'28'!U17+'29'!U17+'30'!U17+'31'!U17+'32'!U17+'33'!U17+'34'!U17+'35'!U17+'36'!U17+'37'!U17+'38'!U17+'39'!U17</f>
        <v>23.649883444384724</v>
      </c>
      <c r="E18" s="120">
        <f>'1'!W17+'2'!W17+'3'!W17+'4'!W17+'5'!W17+'6'!W17+'7'!W17+'8'!W17+'9'!W17+'10'!W17+'11'!W17+'12'!W17+'13'!W17+'14'!W17+'15'!W17+'16'!W17+'17'!W17+'18'!W17+'19'!W17+'20'!W17+'21'!W17+'22'!W17+'23'!W17+'24'!W17+'25'!W17+'26'!W17+'27'!W17+'28'!W17+'29'!W17+'30'!W17+'31'!W17+'32'!W17+'33'!W17+'34'!W17+'35'!W17+'36'!W17+'37'!W17+'38'!W17+'39'!W17</f>
        <v>8</v>
      </c>
      <c r="F18" s="172">
        <f>'1'!Y17+'2'!Y17+'3'!Y17+'4'!Y17+'5'!Y17+'6'!Y17+'7'!Y17+'8'!Y17+'9'!Y17+'10'!Y17+'11'!Y17+'12'!Y17+'13'!Y17+'14'!Y17+'15'!Y17+'16'!Y17+'17'!Y17+'18'!Y17+'19'!Y17+'20'!Y17+'21'!Y17+'22'!Y17+'23'!Y17+'24'!Y17+'25'!Y17+'26'!Y17+'27'!Y17+'28'!Y17+'29'!Y17+'30'!Y17+'31'!Y17+'32'!Y17+'33'!Y17+'34'!Y17+'35'!Y17+'36'!Y17+'37'!Y17+'38'!Y17+'39'!Y17</f>
        <v>8</v>
      </c>
      <c r="G18" s="117">
        <v>13</v>
      </c>
      <c r="O18" s="49">
        <v>100</v>
      </c>
      <c r="P18" s="430" t="s">
        <v>561</v>
      </c>
      <c r="Q18" s="429">
        <v>7098009</v>
      </c>
      <c r="R18" s="429">
        <v>6903478</v>
      </c>
    </row>
    <row r="19" spans="1:18" x14ac:dyDescent="0.2">
      <c r="A19" s="159" t="s">
        <v>6</v>
      </c>
      <c r="B19" s="3" t="s">
        <v>34</v>
      </c>
      <c r="C19" s="174">
        <f>'1'!S18+'2'!S18+'3'!S18+'4'!S18+'5'!S18+'6'!S18+'7'!S18+'8'!S18+'9'!S18+'10'!S18+'11'!S18+'12'!S18+'13'!S18+'14'!S18+'15'!S18+'16'!S18+'17'!S18+'18'!S18+'19'!S18+'20'!S18+'21'!S18+'22'!S18+'23'!S18+'24'!S18+'25'!S18+'26'!S18+'27'!S18+'28'!S18+'29'!S18+'30'!S18+'31'!S18+'32'!S18+'33'!S18+'34'!S18+'35'!S18+'36'!S18+'37'!S18+'38'!S18+'39'!S18</f>
        <v>107.4382848521015</v>
      </c>
      <c r="D19" s="193">
        <f>'1'!U18+'2'!U18+'3'!U18+'4'!U18+'5'!U18+'6'!U18+'7'!U18+'8'!U18+'9'!U18+'10'!U18+'11'!U18+'12'!U18+'13'!U18+'14'!U18+'15'!U18+'16'!U18+'17'!U18+'18'!U18+'19'!U18+'20'!U18+'21'!U18+'22'!U18+'23'!U18+'24'!U18+'25'!U18+'26'!U18+'27'!U18+'28'!U18+'29'!U18+'30'!U18+'31'!U18+'32'!U18+'33'!U18+'34'!U18+'35'!U18+'36'!U18+'37'!U18+'38'!U18+'39'!U18</f>
        <v>45.645041713978152</v>
      </c>
      <c r="E19" s="120">
        <f>'1'!W18+'2'!W18+'3'!W18+'4'!W18+'5'!W18+'6'!W18+'7'!W18+'8'!W18+'9'!W18+'10'!W18+'11'!W18+'12'!W18+'13'!W18+'14'!W18+'15'!W18+'16'!W18+'17'!W18+'18'!W18+'19'!W18+'20'!W18+'21'!W18+'22'!W18+'23'!W18+'24'!W18+'25'!W18+'26'!W18+'27'!W18+'28'!W18+'29'!W18+'30'!W18+'31'!W18+'32'!W18+'33'!W18+'34'!W18+'35'!W18+'36'!W18+'37'!W18+'38'!W18+'39'!W18</f>
        <v>8</v>
      </c>
      <c r="F19" s="172">
        <f>'1'!Y18+'2'!Y18+'3'!Y18+'4'!Y18+'5'!Y18+'6'!Y18+'7'!Y18+'8'!Y18+'9'!Y18+'10'!Y18+'11'!Y18+'12'!Y18+'13'!Y18+'14'!Y18+'15'!Y18+'16'!Y18+'17'!Y18+'18'!Y18+'19'!Y18+'20'!Y18+'21'!Y18+'22'!Y18+'23'!Y18+'24'!Y18+'25'!Y18+'26'!Y18+'27'!Y18+'28'!Y18+'29'!Y18+'30'!Y18+'31'!Y18+'32'!Y18+'33'!Y18+'34'!Y18+'35'!Y18+'36'!Y18+'37'!Y18+'38'!Y18+'39'!Y18</f>
        <v>7</v>
      </c>
      <c r="G19" s="117">
        <v>14</v>
      </c>
      <c r="L19" t="s">
        <v>610</v>
      </c>
      <c r="O19" s="49"/>
      <c r="P19" s="430" t="s">
        <v>571</v>
      </c>
      <c r="Q19" s="435">
        <v>3587529</v>
      </c>
      <c r="R19" s="429">
        <v>3385318</v>
      </c>
    </row>
    <row r="20" spans="1:18" x14ac:dyDescent="0.2">
      <c r="A20" s="159" t="s">
        <v>7</v>
      </c>
      <c r="B20" s="3" t="s">
        <v>268</v>
      </c>
      <c r="C20" s="174">
        <f>'1'!S19+'2'!S19+'3'!S19+'4'!S19+'5'!S19+'6'!S19+'7'!S19+'8'!S19+'9'!S19+'10'!S19+'11'!S19+'12'!S19+'13'!S19+'14'!S19+'15'!S19+'16'!S19+'17'!S19+'18'!S19+'19'!S19+'20'!S19+'21'!S19+'22'!S19+'23'!S19+'24'!S19+'25'!S19+'26'!S19+'27'!S19+'28'!S19+'29'!S19+'30'!S19+'31'!S19+'32'!S19+'33'!S19+'34'!S19+'35'!S19+'36'!S19+'37'!S19+'38'!S19+'39'!S19</f>
        <v>101.31063943474956</v>
      </c>
      <c r="D20" s="193">
        <f>'1'!U19+'2'!U19+'3'!U19+'4'!U19+'5'!U19+'6'!U19+'7'!U19+'8'!U19+'9'!U19+'10'!U19+'11'!U19+'12'!U19+'13'!U19+'14'!U19+'15'!U19+'16'!U19+'17'!U19+'18'!U19+'19'!U19+'20'!U19+'21'!U19+'22'!U19+'23'!U19+'24'!U19+'25'!U19+'26'!U19+'27'!U19+'28'!U19+'29'!U19+'30'!U19+'31'!U19+'32'!U19+'33'!U19+'34'!U19+'35'!U19+'36'!U19+'37'!U19+'38'!U19+'39'!U19</f>
        <v>41.954320922383545</v>
      </c>
      <c r="E20" s="120">
        <f>'1'!W19+'2'!W19+'3'!W19+'4'!W19+'5'!W19+'6'!W19+'7'!W19+'8'!W19+'9'!W19+'10'!W19+'11'!W19+'12'!W19+'13'!W19+'14'!W19+'15'!W19+'16'!W19+'17'!W19+'18'!W19+'19'!W19+'20'!W19+'21'!W19+'22'!W19+'23'!W19+'24'!W19+'25'!W19+'26'!W19+'27'!W19+'28'!W19+'29'!W19+'30'!W19+'31'!W19+'32'!W19+'33'!W19+'34'!W19+'35'!W19+'36'!W19+'37'!W19+'38'!W19+'39'!W19</f>
        <v>4</v>
      </c>
      <c r="F20" s="172">
        <f>'1'!Y19+'2'!Y19+'3'!Y19+'4'!Y19+'5'!Y19+'6'!Y19+'7'!Y19+'8'!Y19+'9'!Y19+'10'!Y19+'11'!Y19+'12'!Y19+'13'!Y19+'14'!Y19+'15'!Y19+'16'!Y19+'17'!Y19+'18'!Y19+'19'!Y19+'20'!Y19+'21'!Y19+'22'!Y19+'23'!Y19+'24'!Y19+'25'!Y19+'26'!Y19+'27'!Y19+'28'!Y19+'29'!Y19+'30'!Y19+'31'!Y19+'32'!Y19+'33'!Y19+'34'!Y19+'35'!Y19+'36'!Y19+'37'!Y19+'38'!Y19+'39'!Y19</f>
        <v>4</v>
      </c>
      <c r="G20" s="117">
        <v>15</v>
      </c>
      <c r="O20" s="49">
        <v>202</v>
      </c>
      <c r="P20" s="430" t="s">
        <v>572</v>
      </c>
      <c r="Q20" s="429">
        <v>1983439</v>
      </c>
      <c r="R20" s="429">
        <v>1820927</v>
      </c>
    </row>
    <row r="21" spans="1:18" x14ac:dyDescent="0.2">
      <c r="A21" s="159" t="s">
        <v>8</v>
      </c>
      <c r="B21" s="3" t="s">
        <v>269</v>
      </c>
      <c r="C21" s="174">
        <f>'1'!S20+'2'!S20+'3'!S20+'4'!S20+'5'!S20+'6'!S20+'7'!S20+'8'!S20+'9'!S20+'10'!S20+'11'!S20+'12'!S20+'13'!S20+'14'!S20+'15'!S20+'16'!S20+'17'!S20+'18'!S20+'19'!S20+'20'!S20+'21'!S20+'22'!S20+'23'!S20+'24'!S20+'25'!S20+'26'!S20+'27'!S20+'28'!S20+'29'!S20+'30'!S20+'31'!S20+'32'!S20+'33'!S20+'34'!S20+'35'!S20+'36'!S20+'37'!S20+'38'!S20+'39'!S20</f>
        <v>100</v>
      </c>
      <c r="D21" s="193">
        <f>'1'!U20+'2'!U20+'3'!U20+'4'!U20+'5'!U20+'6'!U20+'7'!U20+'8'!U20+'9'!U20+'10'!U20+'11'!U20+'12'!U20+'13'!U20+'14'!U20+'15'!U20+'16'!U20+'17'!U20+'18'!U20+'19'!U20+'20'!U20+'21'!U20+'22'!U20+'23'!U20+'24'!U20+'25'!U20+'26'!U20+'27'!U20+'28'!U20+'29'!U20+'30'!U20+'31'!U20+'32'!U20+'33'!U20+'34'!U20+'35'!U20+'36'!U20+'37'!U20+'38'!U20+'39'!U20</f>
        <v>43.803056027164686</v>
      </c>
      <c r="E21" s="120">
        <f>'1'!W20+'2'!W20+'3'!W20+'4'!W20+'5'!W20+'6'!W20+'7'!W20+'8'!W20+'9'!W20+'10'!W20+'11'!W20+'12'!W20+'13'!W20+'14'!W20+'15'!W20+'16'!W20+'17'!W20+'18'!W20+'19'!W20+'20'!W20+'21'!W20+'22'!W20+'23'!W20+'24'!W20+'25'!W20+'26'!W20+'27'!W20+'28'!W20+'29'!W20+'30'!W20+'31'!W20+'32'!W20+'33'!W20+'34'!W20+'35'!W20+'36'!W20+'37'!W20+'38'!W20+'39'!W20</f>
        <v>9</v>
      </c>
      <c r="F21" s="172">
        <f>'1'!Y20+'2'!Y20+'3'!Y20+'4'!Y20+'5'!Y20+'6'!Y20+'7'!Y20+'8'!Y20+'9'!Y20+'10'!Y20+'11'!Y20+'12'!Y20+'13'!Y20+'14'!Y20+'15'!Y20+'16'!Y20+'17'!Y20+'18'!Y20+'19'!Y20+'20'!Y20+'21'!Y20+'22'!Y20+'23'!Y20+'24'!Y20+'25'!Y20+'26'!Y20+'27'!Y20+'28'!Y20+'29'!Y20+'30'!Y20+'31'!Y20+'32'!Y20+'33'!Y20+'34'!Y20+'35'!Y20+'36'!Y20+'37'!Y20+'38'!Y20+'39'!Y20</f>
        <v>9</v>
      </c>
      <c r="G21" s="117">
        <v>16</v>
      </c>
      <c r="O21" s="49">
        <v>204</v>
      </c>
      <c r="P21" s="430" t="s">
        <v>573</v>
      </c>
      <c r="Q21" s="429">
        <v>1396599</v>
      </c>
      <c r="R21" s="429">
        <v>1365527</v>
      </c>
    </row>
    <row r="22" spans="1:18" x14ac:dyDescent="0.2">
      <c r="A22" s="159" t="s">
        <v>9</v>
      </c>
      <c r="B22" s="3" t="s">
        <v>270</v>
      </c>
      <c r="C22" s="174">
        <f>'1'!S21+'2'!S21+'3'!S21+'4'!S21+'5'!S21+'6'!S21+'7'!S21+'8'!S21+'9'!S21+'10'!S21+'11'!S21+'12'!S21+'13'!S21+'14'!S21+'15'!S21+'16'!S21+'17'!S21+'18'!S21+'19'!S21+'20'!S21+'21'!S21+'22'!S21+'23'!S21+'24'!S21+'25'!S21+'26'!S21+'27'!S21+'28'!S21+'29'!S21+'30'!S21+'31'!S21+'32'!S21+'33'!S21+'34'!S21+'35'!S21+'36'!S21+'37'!S21+'38'!S21+'39'!S21</f>
        <v>108.72234714112412</v>
      </c>
      <c r="D22" s="193">
        <f>'1'!U21+'2'!U21+'3'!U21+'4'!U21+'5'!U21+'6'!U21+'7'!U21+'8'!U21+'9'!U21+'10'!U21+'11'!U21+'12'!U21+'13'!U21+'14'!U21+'15'!U21+'16'!U21+'17'!U21+'18'!U21+'19'!U21+'20'!U21+'21'!U21+'22'!U21+'23'!U21+'24'!U21+'25'!U21+'26'!U21+'27'!U21+'28'!U21+'29'!U21+'30'!U21+'31'!U21+'32'!U21+'33'!U21+'34'!U21+'35'!U21+'36'!U21+'37'!U21+'38'!U21+'39'!U21</f>
        <v>42.53793960249655</v>
      </c>
      <c r="E22" s="120">
        <f>'1'!W21+'2'!W21+'3'!W21+'4'!W21+'5'!W21+'6'!W21+'7'!W21+'8'!W21+'9'!W21+'10'!W21+'11'!W21+'12'!W21+'13'!W21+'14'!W21+'15'!W21+'16'!W21+'17'!W21+'18'!W21+'19'!W21+'20'!W21+'21'!W21+'22'!W21+'23'!W21+'24'!W21+'25'!W21+'26'!W21+'27'!W21+'28'!W21+'29'!W21+'30'!W21+'31'!W21+'32'!W21+'33'!W21+'34'!W21+'35'!W21+'36'!W21+'37'!W21+'38'!W21+'39'!W21</f>
        <v>9</v>
      </c>
      <c r="F22" s="172">
        <f>'1'!Y21+'2'!Y21+'3'!Y21+'4'!Y21+'5'!Y21+'6'!Y21+'7'!Y21+'8'!Y21+'9'!Y21+'10'!Y21+'11'!Y21+'12'!Y21+'13'!Y21+'14'!Y21+'15'!Y21+'16'!Y21+'17'!Y21+'18'!Y21+'19'!Y21+'20'!Y21+'21'!Y21+'22'!Y21+'23'!Y21+'24'!Y21+'25'!Y21+'26'!Y21+'27'!Y21+'28'!Y21+'29'!Y21+'30'!Y21+'31'!Y21+'32'!Y21+'33'!Y21+'34'!Y21+'35'!Y21+'36'!Y21+'37'!Y21+'38'!Y21+'39'!Y21</f>
        <v>8</v>
      </c>
      <c r="G22" s="117">
        <v>17</v>
      </c>
      <c r="O22" s="49">
        <v>206</v>
      </c>
      <c r="P22" s="430" t="s">
        <v>574</v>
      </c>
      <c r="Q22" s="429">
        <v>207491</v>
      </c>
      <c r="R22" s="429">
        <v>198864</v>
      </c>
    </row>
    <row r="23" spans="1:18" x14ac:dyDescent="0.2">
      <c r="A23" s="159" t="s">
        <v>10</v>
      </c>
      <c r="B23" s="3" t="s">
        <v>271</v>
      </c>
      <c r="C23" s="174">
        <f>'1'!S22+'2'!S22+'3'!S22+'4'!S22+'5'!S22+'6'!S22+'7'!S22+'8'!S22+'9'!S22+'10'!S22+'11'!S22+'12'!S22+'13'!S22+'14'!S22+'15'!S22+'16'!S22+'17'!S22+'18'!S22+'19'!S22+'20'!S22+'21'!S22+'22'!S22+'23'!S22+'24'!S22+'25'!S22+'26'!S22+'27'!S22+'28'!S22+'29'!S22+'30'!S22+'31'!S22+'32'!S22+'33'!S22+'34'!S22+'35'!S22+'36'!S22+'37'!S22+'38'!S22+'39'!S22</f>
        <v>101.000510188506</v>
      </c>
      <c r="D23" s="193">
        <f>'1'!U22+'2'!U22+'3'!U22+'4'!U22+'5'!U22+'6'!U22+'7'!U22+'8'!U22+'9'!U22+'10'!U22+'11'!U22+'12'!U22+'13'!U22+'14'!U22+'15'!U22+'16'!U22+'17'!U22+'18'!U22+'19'!U22+'20'!U22+'21'!U22+'22'!U22+'23'!U22+'24'!U22+'25'!U22+'26'!U22+'27'!U22+'28'!U22+'29'!U22+'30'!U22+'31'!U22+'32'!U22+'33'!U22+'34'!U22+'35'!U22+'36'!U22+'37'!U22+'38'!U22+'39'!U22</f>
        <v>35.277690161535574</v>
      </c>
      <c r="E23" s="120">
        <f>'1'!W22+'2'!W22+'3'!W22+'4'!W22+'5'!W22+'6'!W22+'7'!W22+'8'!W22+'9'!W22+'10'!W22+'11'!W22+'12'!W22+'13'!W22+'14'!W22+'15'!W22+'16'!W22+'17'!W22+'18'!W22+'19'!W22+'20'!W22+'21'!W22+'22'!W22+'23'!W22+'24'!W22+'25'!W22+'26'!W22+'27'!W22+'28'!W22+'29'!W22+'30'!W22+'31'!W22+'32'!W22+'33'!W22+'34'!W22+'35'!W22+'36'!W22+'37'!W22+'38'!W22+'39'!W22</f>
        <v>6</v>
      </c>
      <c r="F23" s="172">
        <f>'1'!Y22+'2'!Y22+'3'!Y22+'4'!Y22+'5'!Y22+'6'!Y22+'7'!Y22+'8'!Y22+'9'!Y22+'10'!Y22+'11'!Y22+'12'!Y22+'13'!Y22+'14'!Y22+'15'!Y22+'16'!Y22+'17'!Y22+'18'!Y22+'19'!Y22+'20'!Y22+'21'!Y22+'22'!Y22+'23'!Y22+'24'!Y22+'25'!Y22+'26'!Y22+'27'!Y22+'28'!Y22+'29'!Y22+'30'!Y22+'31'!Y22+'32'!Y22+'33'!Y22+'34'!Y22+'35'!Y22+'36'!Y22+'37'!Y22+'38'!Y22+'39'!Y22</f>
        <v>4</v>
      </c>
      <c r="G23" s="117">
        <v>18</v>
      </c>
      <c r="O23" s="49"/>
      <c r="P23" s="430" t="s">
        <v>563</v>
      </c>
      <c r="Q23" s="429">
        <v>1982260</v>
      </c>
      <c r="R23" s="429">
        <v>1908128</v>
      </c>
    </row>
    <row r="24" spans="1:18" x14ac:dyDescent="0.2">
      <c r="A24" s="159" t="s">
        <v>11</v>
      </c>
      <c r="B24" s="3" t="s">
        <v>35</v>
      </c>
      <c r="C24" s="174">
        <f>'1'!S23+'2'!S23+'3'!S23+'4'!S23+'5'!S23+'6'!S23+'7'!S23+'8'!S23+'9'!S23+'10'!S23+'11'!S23+'12'!S23+'13'!S23+'14'!S23+'15'!S23+'16'!S23+'17'!S23+'18'!S23+'19'!S23+'20'!S23+'21'!S23+'22'!S23+'23'!S23+'24'!S23+'25'!S23+'26'!S23+'27'!S23+'28'!S23+'29'!S23+'30'!S23+'31'!S23+'32'!S23+'33'!S23+'34'!S23+'35'!S23+'36'!S23+'37'!S23+'38'!S23+'39'!S23</f>
        <v>120.56550144565227</v>
      </c>
      <c r="D24" s="193">
        <f>'1'!U23+'2'!U23+'3'!U23+'4'!U23+'5'!U23+'6'!U23+'7'!U23+'8'!U23+'9'!U23+'10'!U23+'11'!U23+'12'!U23+'13'!U23+'14'!U23+'15'!U23+'16'!U23+'17'!U23+'18'!U23+'19'!U23+'20'!U23+'21'!U23+'22'!U23+'23'!U23+'24'!U23+'25'!U23+'26'!U23+'27'!U23+'28'!U23+'29'!U23+'30'!U23+'31'!U23+'32'!U23+'33'!U23+'34'!U23+'35'!U23+'36'!U23+'37'!U23+'38'!U23+'39'!U23</f>
        <v>40.402769470149018</v>
      </c>
      <c r="E24" s="120">
        <f>'1'!W23+'2'!W23+'3'!W23+'4'!W23+'5'!W23+'6'!W23+'7'!W23+'8'!W23+'9'!W23+'10'!W23+'11'!W23+'12'!W23+'13'!W23+'14'!W23+'15'!W23+'16'!W23+'17'!W23+'18'!W23+'19'!W23+'20'!W23+'21'!W23+'22'!W23+'23'!W23+'24'!W23+'25'!W23+'26'!W23+'27'!W23+'28'!W23+'29'!W23+'30'!W23+'31'!W23+'32'!W23+'33'!W23+'34'!W23+'35'!W23+'36'!W23+'37'!W23+'38'!W23+'39'!W23</f>
        <v>8</v>
      </c>
      <c r="F24" s="172">
        <f>'1'!Y23+'2'!Y23+'3'!Y23+'4'!Y23+'5'!Y23+'6'!Y23+'7'!Y23+'8'!Y23+'9'!Y23+'10'!Y23+'11'!Y23+'12'!Y23+'13'!Y23+'14'!Y23+'15'!Y23+'16'!Y23+'17'!Y23+'18'!Y23+'19'!Y23+'20'!Y23+'21'!Y23+'22'!Y23+'23'!Y23+'24'!Y23+'25'!Y23+'26'!Y23+'27'!Y23+'28'!Y23+'29'!Y23+'30'!Y23+'31'!Y23+'32'!Y23+'33'!Y23+'34'!Y23+'35'!Y23+'36'!Y23+'37'!Y23+'38'!Y23+'39'!Y23</f>
        <v>8</v>
      </c>
      <c r="G24" s="117">
        <v>19</v>
      </c>
      <c r="O24" s="49">
        <v>207</v>
      </c>
      <c r="P24" s="430" t="s">
        <v>575</v>
      </c>
      <c r="Q24" s="429">
        <v>654478</v>
      </c>
      <c r="R24" s="429">
        <v>639533</v>
      </c>
    </row>
    <row r="25" spans="1:18" x14ac:dyDescent="0.2">
      <c r="A25" s="159" t="s">
        <v>12</v>
      </c>
      <c r="B25" s="3" t="s">
        <v>366</v>
      </c>
      <c r="C25" s="174">
        <f>'1'!S24+'2'!S24+'3'!S24+'4'!S24+'5'!S24+'6'!S24+'7'!S24+'8'!S24+'9'!S24+'10'!S24+'11'!S24+'12'!S24+'13'!S24+'14'!S24+'15'!S24+'16'!S24+'17'!S24+'18'!S24+'19'!S24+'20'!S24+'21'!S24+'22'!S24+'23'!S24+'24'!S24+'25'!S24+'26'!S24+'27'!S24+'28'!S24+'29'!S24+'30'!S24+'31'!S24+'32'!S24+'33'!S24+'34'!S24+'35'!S24+'36'!S24+'37'!S24+'38'!S24+'39'!S24</f>
        <v>100.19632594665069</v>
      </c>
      <c r="D25" s="193">
        <f>'1'!U24+'2'!U24+'3'!U24+'4'!U24+'5'!U24+'6'!U24+'7'!U24+'8'!U24+'9'!U24+'10'!U24+'11'!U24+'12'!U24+'13'!U24+'14'!U24+'15'!U24+'16'!U24+'17'!U24+'18'!U24+'19'!U24+'20'!U24+'21'!U24+'22'!U24+'23'!U24+'24'!U24+'25'!U24+'26'!U24+'27'!U24+'28'!U24+'29'!U24+'30'!U24+'31'!U24+'32'!U24+'33'!U24+'34'!U24+'35'!U24+'36'!U24+'37'!U24+'38'!U24+'39'!U24</f>
        <v>35.596063165257476</v>
      </c>
      <c r="E25" s="120">
        <f>'1'!W24+'2'!W24+'3'!W24+'4'!W24+'5'!W24+'6'!W24+'7'!W24+'8'!W24+'9'!W24+'10'!W24+'11'!W24+'12'!W24+'13'!W24+'14'!W24+'15'!W24+'16'!W24+'17'!W24+'18'!W24+'19'!W24+'20'!W24+'21'!W24+'22'!W24+'23'!W24+'24'!W24+'25'!W24+'26'!W24+'27'!W24+'28'!W24+'29'!W24+'30'!W24+'31'!W24+'32'!W24+'33'!W24+'34'!W24+'35'!W24+'36'!W24+'37'!W24+'38'!W24+'39'!W24</f>
        <v>0</v>
      </c>
      <c r="F25" s="172">
        <f>'1'!Y24+'2'!Y24+'3'!Y24+'4'!Y24+'5'!Y24+'6'!Y24+'7'!Y24+'8'!Y24+'9'!Y24+'10'!Y24+'11'!Y24+'12'!Y24+'13'!Y24+'14'!Y24+'15'!Y24+'16'!Y24+'17'!Y24+'18'!Y24+'19'!Y24+'20'!Y24+'21'!Y24+'22'!Y24+'23'!Y24+'24'!Y24+'25'!Y24+'26'!Y24+'27'!Y24+'28'!Y24+'29'!Y24+'30'!Y24+'31'!Y24+'32'!Y24+'33'!Y24+'34'!Y24+'35'!Y24+'36'!Y24+'37'!Y24+'38'!Y24+'39'!Y24</f>
        <v>0</v>
      </c>
      <c r="G25" s="117">
        <v>20</v>
      </c>
      <c r="O25" s="49">
        <v>214</v>
      </c>
      <c r="P25" s="430" t="s">
        <v>576</v>
      </c>
      <c r="Q25" s="429">
        <v>470475</v>
      </c>
      <c r="R25" s="429">
        <v>449216</v>
      </c>
    </row>
    <row r="26" spans="1:18" x14ac:dyDescent="0.2">
      <c r="A26" s="159" t="s">
        <v>13</v>
      </c>
      <c r="B26" s="3" t="s">
        <v>191</v>
      </c>
      <c r="C26" s="174">
        <f>'1'!S25+'2'!S25+'3'!S25+'4'!S25+'5'!S25+'6'!S25+'7'!S25+'8'!S25+'9'!S25+'10'!S25+'11'!S25+'12'!S25+'13'!S25+'14'!S25+'15'!S25+'16'!S25+'17'!S25+'18'!S25+'19'!S25+'20'!S25+'21'!S25+'22'!S25+'23'!S25+'24'!S25+'25'!S25+'26'!S25+'27'!S25+'28'!S25+'29'!S25+'30'!S25+'31'!S25+'32'!S25+'33'!S25+'34'!S25+'35'!S25+'36'!S25+'37'!S25+'38'!S25+'39'!S25</f>
        <v>104.62404880284785</v>
      </c>
      <c r="D26" s="193">
        <f>'1'!U25+'2'!U25+'3'!U25+'4'!U25+'5'!U25+'6'!U25+'7'!U25+'8'!U25+'9'!U25+'10'!U25+'11'!U25+'12'!U25+'13'!U25+'14'!U25+'15'!U25+'16'!U25+'17'!U25+'18'!U25+'19'!U25+'20'!U25+'21'!U25+'22'!U25+'23'!U25+'24'!U25+'25'!U25+'26'!U25+'27'!U25+'28'!U25+'29'!U25+'30'!U25+'31'!U25+'32'!U25+'33'!U25+'34'!U25+'35'!U25+'36'!U25+'37'!U25+'38'!U25+'39'!U25</f>
        <v>22.320766492337942</v>
      </c>
      <c r="E26" s="120">
        <f>'1'!W25+'2'!W25+'3'!W25+'4'!W25+'5'!W25+'6'!W25+'7'!W25+'8'!W25+'9'!W25+'10'!W25+'11'!W25+'12'!W25+'13'!W25+'14'!W25+'15'!W25+'16'!W25+'17'!W25+'18'!W25+'19'!W25+'20'!W25+'21'!W25+'22'!W25+'23'!W25+'24'!W25+'25'!W25+'26'!W25+'27'!W25+'28'!W25+'29'!W25+'30'!W25+'31'!W25+'32'!W25+'33'!W25+'34'!W25+'35'!W25+'36'!W25+'37'!W25+'38'!W25+'39'!W25</f>
        <v>12</v>
      </c>
      <c r="F26" s="172">
        <f>'1'!Y25+'2'!Y25+'3'!Y25+'4'!Y25+'5'!Y25+'6'!Y25+'7'!Y25+'8'!Y25+'9'!Y25+'10'!Y25+'11'!Y25+'12'!Y25+'13'!Y25+'14'!Y25+'15'!Y25+'16'!Y25+'17'!Y25+'18'!Y25+'19'!Y25+'20'!Y25+'21'!Y25+'22'!Y25+'23'!Y25+'24'!Y25+'25'!Y25+'26'!Y25+'27'!Y25+'28'!Y25+'29'!Y25+'30'!Y25+'31'!Y25+'32'!Y25+'33'!Y25+'34'!Y25+'35'!Y25+'36'!Y25+'37'!Y25+'38'!Y25+'39'!Y25</f>
        <v>13</v>
      </c>
      <c r="G26" s="117">
        <v>21</v>
      </c>
      <c r="O26" s="49">
        <v>217</v>
      </c>
      <c r="P26" s="430" t="s">
        <v>577</v>
      </c>
      <c r="Q26" s="429">
        <v>331657</v>
      </c>
      <c r="R26" s="429">
        <v>316397</v>
      </c>
    </row>
    <row r="27" spans="1:18" x14ac:dyDescent="0.2">
      <c r="A27" s="11" t="s">
        <v>14</v>
      </c>
      <c r="B27" s="12" t="s">
        <v>50</v>
      </c>
      <c r="C27" s="176">
        <f>'1'!S26+'2'!S26+'3'!S26+'4'!S26+'5'!S26+'6'!S26+'7'!S26+'8'!S26+'9'!S26+'10'!S26+'11'!S26+'12'!S26+'13'!S26+'14'!S26+'15'!S26+'16'!S26+'17'!S26+'18'!S26+'19'!S26+'20'!S26+'21'!S26+'22'!S26+'23'!S26+'24'!S26+'25'!S26+'26'!S26+'27'!S26+'28'!S26+'29'!S26+'30'!S26+'31'!S26+'32'!S26+'33'!S26+'34'!S26+'35'!S26+'36'!S26+'37'!S26+'38'!S26+'39'!S26</f>
        <v>141.06196471698775</v>
      </c>
      <c r="D27" s="195">
        <f>'1'!U26+'2'!U26+'3'!U26+'4'!U26+'5'!U26+'6'!U26+'7'!U26+'8'!U26+'9'!U26+'10'!U26+'11'!U26+'12'!U26+'13'!U26+'14'!U26+'15'!U26+'16'!U26+'17'!U26+'18'!U26+'19'!U26+'20'!U26+'21'!U26+'22'!U26+'23'!U26+'24'!U26+'25'!U26+'26'!U26+'27'!U26+'28'!U26+'29'!U26+'30'!U26+'31'!U26+'32'!U26+'33'!U26+'34'!U26+'35'!U26+'36'!U26+'37'!U26+'38'!U26+'39'!U26</f>
        <v>52.392903975893013</v>
      </c>
      <c r="E27" s="121">
        <f>'1'!W26+'2'!W26+'3'!W26+'4'!W26+'5'!W26+'6'!W26+'7'!W26+'8'!W26+'9'!W26+'10'!W26+'11'!W26+'12'!W26+'13'!W26+'14'!W26+'15'!W26+'16'!W26+'17'!W26+'18'!W26+'19'!W26+'20'!W26+'21'!W26+'22'!W26+'23'!W26+'24'!W26+'25'!W26+'26'!W26+'27'!W26+'28'!W26+'29'!W26+'30'!W26+'31'!W26+'32'!W26+'33'!W26+'34'!W26+'35'!W26+'36'!W26+'37'!W26+'38'!W26+'39'!W26</f>
        <v>9</v>
      </c>
      <c r="F27" s="173">
        <f>'1'!Y26+'2'!Y26+'3'!Y26+'4'!Y26+'5'!Y26+'6'!Y26+'7'!Y26+'8'!Y26+'9'!Y26+'10'!Y26+'11'!Y26+'12'!Y26+'13'!Y26+'14'!Y26+'15'!Y26+'16'!Y26+'17'!Y26+'18'!Y26+'19'!Y26+'20'!Y26+'21'!Y26+'22'!Y26+'23'!Y26+'24'!Y26+'25'!Y26+'26'!Y26+'27'!Y26+'28'!Y26+'29'!Y26+'30'!Y26+'31'!Y26+'32'!Y26+'33'!Y26+'34'!Y26+'35'!Y26+'36'!Y26+'37'!Y26+'38'!Y26+'39'!Y26</f>
        <v>6</v>
      </c>
      <c r="G27" s="55">
        <v>22</v>
      </c>
      <c r="O27" s="49">
        <v>219</v>
      </c>
      <c r="P27" s="430" t="s">
        <v>578</v>
      </c>
      <c r="Q27" s="429">
        <v>462755</v>
      </c>
      <c r="R27" s="429">
        <v>441083</v>
      </c>
    </row>
    <row r="28" spans="1:18" x14ac:dyDescent="0.2">
      <c r="A28" s="159" t="s">
        <v>15</v>
      </c>
      <c r="B28" s="3" t="s">
        <v>36</v>
      </c>
      <c r="C28" s="174">
        <f>'1'!S27+'2'!S27+'3'!S27+'4'!S27+'5'!S27+'6'!S27+'7'!S27+'8'!S27+'9'!S27+'10'!S27+'11'!S27+'12'!S27+'13'!S27+'14'!S27+'15'!S27+'16'!S27+'17'!S27+'18'!S27+'19'!S27+'20'!S27+'21'!S27+'22'!S27+'23'!S27+'24'!S27+'25'!S27+'26'!S27+'27'!S27+'28'!S27+'29'!S27+'30'!S27+'31'!S27+'32'!S27+'33'!S27+'34'!S27+'35'!S27+'36'!S27+'37'!S27+'38'!S27+'39'!S27</f>
        <v>115.92708567815308</v>
      </c>
      <c r="D28" s="193">
        <f>'1'!U27+'2'!U27+'3'!U27+'4'!U27+'5'!U27+'6'!U27+'7'!U27+'8'!U27+'9'!U27+'10'!U27+'11'!U27+'12'!U27+'13'!U27+'14'!U27+'15'!U27+'16'!U27+'17'!U27+'18'!U27+'19'!U27+'20'!U27+'21'!U27+'22'!U27+'23'!U27+'24'!U27+'25'!U27+'26'!U27+'27'!U27+'28'!U27+'29'!U27+'30'!U27+'31'!U27+'32'!U27+'33'!U27+'34'!U27+'35'!U27+'36'!U27+'37'!U27+'38'!U27+'39'!U27</f>
        <v>51.114277179001313</v>
      </c>
      <c r="E28" s="120">
        <f>'1'!W27+'2'!W27+'3'!W27+'4'!W27+'5'!W27+'6'!W27+'7'!W27+'8'!W27+'9'!W27+'10'!W27+'11'!W27+'12'!W27+'13'!W27+'14'!W27+'15'!W27+'16'!W27+'17'!W27+'18'!W27+'19'!W27+'20'!W27+'21'!W27+'22'!W27+'23'!W27+'24'!W27+'25'!W27+'26'!W27+'27'!W27+'28'!W27+'29'!W27+'30'!W27+'31'!W27+'32'!W27+'33'!W27+'34'!W27+'35'!W27+'36'!W27+'37'!W27+'38'!W27+'39'!W27</f>
        <v>13</v>
      </c>
      <c r="F28" s="172">
        <f>'1'!Y27+'2'!Y27+'3'!Y27+'4'!Y27+'5'!Y27+'6'!Y27+'7'!Y27+'8'!Y27+'9'!Y27+'10'!Y27+'11'!Y27+'12'!Y27+'13'!Y27+'14'!Y27+'15'!Y27+'16'!Y27+'17'!Y27+'18'!Y27+'19'!Y27+'20'!Y27+'21'!Y27+'22'!Y27+'23'!Y27+'24'!Y27+'25'!Y27+'26'!Y27+'27'!Y27+'28'!Y27+'29'!Y27+'30'!Y27+'31'!Y27+'32'!Y27+'33'!Y27+'34'!Y27+'35'!Y27+'36'!Y27+'37'!Y27+'38'!Y27+'39'!Y27</f>
        <v>7</v>
      </c>
      <c r="G28" s="117">
        <v>23</v>
      </c>
      <c r="O28" s="49">
        <v>301</v>
      </c>
      <c r="P28" s="430" t="s">
        <v>579</v>
      </c>
      <c r="Q28" s="429">
        <v>62895</v>
      </c>
      <c r="R28" s="429">
        <v>61899</v>
      </c>
    </row>
    <row r="29" spans="1:18" x14ac:dyDescent="0.2">
      <c r="A29" s="159" t="s">
        <v>16</v>
      </c>
      <c r="B29" s="3" t="s">
        <v>192</v>
      </c>
      <c r="C29" s="174">
        <f>'1'!S28+'2'!S28+'3'!S28+'4'!S28+'5'!S28+'6'!S28+'7'!S28+'8'!S28+'9'!S28+'10'!S28+'11'!S28+'12'!S28+'13'!S28+'14'!S28+'15'!S28+'16'!S28+'17'!S28+'18'!S28+'19'!S28+'20'!S28+'21'!S28+'22'!S28+'23'!S28+'24'!S28+'25'!S28+'26'!S28+'27'!S28+'28'!S28+'29'!S28+'30'!S28+'31'!S28+'32'!S28+'33'!S28+'34'!S28+'35'!S28+'36'!S28+'37'!S28+'38'!S28+'39'!S28</f>
        <v>102.08573027051955</v>
      </c>
      <c r="D29" s="193">
        <f>'1'!U28+'2'!U28+'3'!U28+'4'!U28+'5'!U28+'6'!U28+'7'!U28+'8'!U28+'9'!U28+'10'!U28+'11'!U28+'12'!U28+'13'!U28+'14'!U28+'15'!U28+'16'!U28+'17'!U28+'18'!U28+'19'!U28+'20'!U28+'21'!U28+'22'!U28+'23'!U28+'24'!U28+'25'!U28+'26'!U28+'27'!U28+'28'!U28+'29'!U28+'30'!U28+'31'!U28+'32'!U28+'33'!U28+'34'!U28+'35'!U28+'36'!U28+'37'!U28+'38'!U28+'39'!U28</f>
        <v>34.028576756839833</v>
      </c>
      <c r="E29" s="120">
        <f>'1'!W28+'2'!W28+'3'!W28+'4'!W28+'5'!W28+'6'!W28+'7'!W28+'8'!W28+'9'!W28+'10'!W28+'11'!W28+'12'!W28+'13'!W28+'14'!W28+'15'!W28+'16'!W28+'17'!W28+'18'!W28+'19'!W28+'20'!W28+'21'!W28+'22'!W28+'23'!W28+'24'!W28+'25'!W28+'26'!W28+'27'!W28+'28'!W28+'29'!W28+'30'!W28+'31'!W28+'32'!W28+'33'!W28+'34'!W28+'35'!W28+'36'!W28+'37'!W28+'38'!W28+'39'!W28</f>
        <v>21</v>
      </c>
      <c r="F29" s="172">
        <f>'1'!Y28+'2'!Y28+'3'!Y28+'4'!Y28+'5'!Y28+'6'!Y28+'7'!Y28+'8'!Y28+'9'!Y28+'10'!Y28+'11'!Y28+'12'!Y28+'13'!Y28+'14'!Y28+'15'!Y28+'16'!Y28+'17'!Y28+'18'!Y28+'19'!Y28+'20'!Y28+'21'!Y28+'22'!Y28+'23'!Y28+'24'!Y28+'25'!Y28+'26'!Y28+'27'!Y28+'28'!Y28+'29'!Y28+'30'!Y28+'31'!Y28+'32'!Y28+'33'!Y28+'34'!Y28+'35'!Y28+'36'!Y28+'37'!Y28+'38'!Y28+'39'!Y28</f>
        <v>19</v>
      </c>
      <c r="G29" s="117">
        <v>24</v>
      </c>
      <c r="O29" s="49"/>
      <c r="P29" s="430" t="s">
        <v>564</v>
      </c>
      <c r="Q29" s="429">
        <v>2933055</v>
      </c>
      <c r="R29" s="429">
        <v>2958496</v>
      </c>
    </row>
    <row r="30" spans="1:18" x14ac:dyDescent="0.2">
      <c r="A30" s="159" t="s">
        <v>17</v>
      </c>
      <c r="B30" s="3" t="s">
        <v>272</v>
      </c>
      <c r="C30" s="174">
        <f>'1'!S29+'2'!S29+'3'!S29+'4'!S29+'5'!S29+'6'!S29+'7'!S29+'8'!S29+'9'!S29+'10'!S29+'11'!S29+'12'!S29+'13'!S29+'14'!S29+'15'!S29+'16'!S29+'17'!S29+'18'!S29+'19'!S29+'20'!S29+'21'!S29+'22'!S29+'23'!S29+'24'!S29+'25'!S29+'26'!S29+'27'!S29+'28'!S29+'29'!S29+'30'!S29+'31'!S29+'32'!S29+'33'!S29+'34'!S29+'35'!S29+'36'!S29+'37'!S29+'38'!S29+'39'!S29</f>
        <v>124.17080581844618</v>
      </c>
      <c r="D30" s="193">
        <f>'1'!U29+'2'!U29+'3'!U29+'4'!U29+'5'!U29+'6'!U29+'7'!U29+'8'!U29+'9'!U29+'10'!U29+'11'!U29+'12'!U29+'13'!U29+'14'!U29+'15'!U29+'16'!U29+'17'!U29+'18'!U29+'19'!U29+'20'!U29+'21'!U29+'22'!U29+'23'!U29+'24'!U29+'25'!U29+'26'!U29+'27'!U29+'28'!U29+'29'!U29+'30'!U29+'31'!U29+'32'!U29+'33'!U29+'34'!U29+'35'!U29+'36'!U29+'37'!U29+'38'!U29+'39'!U29</f>
        <v>59.91078284235013</v>
      </c>
      <c r="E30" s="120">
        <f>'1'!W29+'2'!W29+'3'!W29+'4'!W29+'5'!W29+'6'!W29+'7'!W29+'8'!W29+'9'!W29+'10'!W29+'11'!W29+'12'!W29+'13'!W29+'14'!W29+'15'!W29+'16'!W29+'17'!W29+'18'!W29+'19'!W29+'20'!W29+'21'!W29+'22'!W29+'23'!W29+'24'!W29+'25'!W29+'26'!W29+'27'!W29+'28'!W29+'29'!W29+'30'!W29+'31'!W29+'32'!W29+'33'!W29+'34'!W29+'35'!W29+'36'!W29+'37'!W29+'38'!W29+'39'!W29</f>
        <v>2</v>
      </c>
      <c r="F30" s="172">
        <f>'1'!Y29+'2'!Y29+'3'!Y29+'4'!Y29+'5'!Y29+'6'!Y29+'7'!Y29+'8'!Y29+'9'!Y29+'10'!Y29+'11'!Y29+'12'!Y29+'13'!Y29+'14'!Y29+'15'!Y29+'16'!Y29+'17'!Y29+'18'!Y29+'19'!Y29+'20'!Y29+'21'!Y29+'22'!Y29+'23'!Y29+'24'!Y29+'25'!Y29+'26'!Y29+'27'!Y29+'28'!Y29+'29'!Y29+'30'!Y29+'31'!Y29+'32'!Y29+'33'!Y29+'34'!Y29+'35'!Y29+'36'!Y29+'37'!Y29+'38'!Y29+'39'!Y29</f>
        <v>2</v>
      </c>
      <c r="G30" s="117">
        <v>25</v>
      </c>
      <c r="O30" s="49">
        <v>203</v>
      </c>
      <c r="P30" s="430" t="s">
        <v>580</v>
      </c>
      <c r="Q30" s="429">
        <v>1187637</v>
      </c>
      <c r="R30" s="429">
        <v>1167801</v>
      </c>
    </row>
    <row r="31" spans="1:18" x14ac:dyDescent="0.2">
      <c r="A31" s="159" t="s">
        <v>18</v>
      </c>
      <c r="B31" s="3" t="s">
        <v>273</v>
      </c>
      <c r="C31" s="174">
        <f>'1'!S30+'2'!S30+'3'!S30+'4'!S30+'5'!S30+'6'!S30+'7'!S30+'8'!S30+'9'!S30+'10'!S30+'11'!S30+'12'!S30+'13'!S30+'14'!S30+'15'!S30+'16'!S30+'17'!S30+'18'!S30+'19'!S30+'20'!S30+'21'!S30+'22'!S30+'23'!S30+'24'!S30+'25'!S30+'26'!S30+'27'!S30+'28'!S30+'29'!S30+'30'!S30+'31'!S30+'32'!S30+'33'!S30+'34'!S30+'35'!S30+'36'!S30+'37'!S30+'38'!S30+'39'!S30</f>
        <v>112.93183887585964</v>
      </c>
      <c r="D31" s="193">
        <f>'1'!U30+'2'!U30+'3'!U30+'4'!U30+'5'!U30+'6'!U30+'7'!U30+'8'!U30+'9'!U30+'10'!U30+'11'!U30+'12'!U30+'13'!U30+'14'!U30+'15'!U30+'16'!U30+'17'!U30+'18'!U30+'19'!U30+'20'!U30+'21'!U30+'22'!U30+'23'!U30+'24'!U30+'25'!U30+'26'!U30+'27'!U30+'28'!U30+'29'!U30+'30'!U30+'31'!U30+'32'!U30+'33'!U30+'34'!U30+'35'!U30+'36'!U30+'37'!U30+'38'!U30+'39'!U30</f>
        <v>72.759862612568583</v>
      </c>
      <c r="E31" s="120">
        <f>'1'!W30+'2'!W30+'3'!W30+'4'!W30+'5'!W30+'6'!W30+'7'!W30+'8'!W30+'9'!W30+'10'!W30+'11'!W30+'12'!W30+'13'!W30+'14'!W30+'15'!W30+'16'!W30+'17'!W30+'18'!W30+'19'!W30+'20'!W30+'21'!W30+'22'!W30+'23'!W30+'24'!W30+'25'!W30+'26'!W30+'27'!W30+'28'!W30+'29'!W30+'30'!W30+'31'!W30+'32'!W30+'33'!W30+'34'!W30+'35'!W30+'36'!W30+'37'!W30+'38'!W30+'39'!W30</f>
        <v>6</v>
      </c>
      <c r="F31" s="172">
        <f>'1'!Y30+'2'!Y30+'3'!Y30+'4'!Y30+'5'!Y30+'6'!Y30+'7'!Y30+'8'!Y30+'9'!Y30+'10'!Y30+'11'!Y30+'12'!Y30+'13'!Y30+'14'!Y30+'15'!Y30+'16'!Y30+'17'!Y30+'18'!Y30+'19'!Y30+'20'!Y30+'21'!Y30+'22'!Y30+'23'!Y30+'24'!Y30+'25'!Y30+'26'!Y30+'27'!Y30+'28'!Y30+'29'!Y30+'30'!Y30+'31'!Y30+'32'!Y30+'33'!Y30+'34'!Y30+'35'!Y30+'36'!Y30+'37'!Y30+'38'!Y30+'39'!Y30</f>
        <v>5</v>
      </c>
      <c r="G31" s="117">
        <v>26</v>
      </c>
      <c r="O31" s="49">
        <v>210</v>
      </c>
      <c r="P31" s="430" t="s">
        <v>581</v>
      </c>
      <c r="Q31" s="429">
        <v>868757</v>
      </c>
      <c r="R31" s="429">
        <v>843054</v>
      </c>
    </row>
    <row r="32" spans="1:18" x14ac:dyDescent="0.2">
      <c r="A32" s="159" t="s">
        <v>19</v>
      </c>
      <c r="B32" s="3" t="s">
        <v>274</v>
      </c>
      <c r="C32" s="174">
        <f>'1'!S31+'2'!S31+'3'!S31+'4'!S31+'5'!S31+'6'!S31+'7'!S31+'8'!S31+'9'!S31+'10'!S31+'11'!S31+'12'!S31+'13'!S31+'14'!S31+'15'!S31+'16'!S31+'17'!S31+'18'!S31+'19'!S31+'20'!S31+'21'!S31+'22'!S31+'23'!S31+'24'!S31+'25'!S31+'26'!S31+'27'!S31+'28'!S31+'29'!S31+'30'!S31+'31'!S31+'32'!S31+'33'!S31+'34'!S31+'35'!S31+'36'!S31+'37'!S31+'38'!S31+'39'!S31</f>
        <v>188.54874981756282</v>
      </c>
      <c r="D32" s="193">
        <f>'1'!U31+'2'!U31+'3'!U31+'4'!U31+'5'!U31+'6'!U31+'7'!U31+'8'!U31+'9'!U31+'10'!U31+'11'!U31+'12'!U31+'13'!U31+'14'!U31+'15'!U31+'16'!U31+'17'!U31+'18'!U31+'19'!U31+'20'!U31+'21'!U31+'22'!U31+'23'!U31+'24'!U31+'25'!U31+'26'!U31+'27'!U31+'28'!U31+'29'!U31+'30'!U31+'31'!U31+'32'!U31+'33'!U31+'34'!U31+'35'!U31+'36'!U31+'37'!U31+'38'!U31+'39'!U31</f>
        <v>132.07009238626023</v>
      </c>
      <c r="E32" s="120">
        <f>'1'!W31+'2'!W31+'3'!W31+'4'!W31+'5'!W31+'6'!W31+'7'!W31+'8'!W31+'9'!W31+'10'!W31+'11'!W31+'12'!W31+'13'!W31+'14'!W31+'15'!W31+'16'!W31+'17'!W31+'18'!W31+'19'!W31+'20'!W31+'21'!W31+'22'!W31+'23'!W31+'24'!W31+'25'!W31+'26'!W31+'27'!W31+'28'!W31+'29'!W31+'30'!W31+'31'!W31+'32'!W31+'33'!W31+'34'!W31+'35'!W31+'36'!W31+'37'!W31+'38'!W31+'39'!W31</f>
        <v>61</v>
      </c>
      <c r="F32" s="172">
        <f>'1'!Y31+'2'!Y31+'3'!Y31+'4'!Y31+'5'!Y31+'6'!Y31+'7'!Y31+'8'!Y31+'9'!Y31+'10'!Y31+'11'!Y31+'12'!Y31+'13'!Y31+'14'!Y31+'15'!Y31+'16'!Y31+'17'!Y31+'18'!Y31+'19'!Y31+'20'!Y31+'21'!Y31+'22'!Y31+'23'!Y31+'24'!Y31+'25'!Y31+'26'!Y31+'27'!Y31+'28'!Y31+'29'!Y31+'30'!Y31+'31'!Y31+'32'!Y31+'33'!Y31+'34'!Y31+'35'!Y31+'36'!Y31+'37'!Y31+'38'!Y31+'39'!Y31</f>
        <v>31</v>
      </c>
      <c r="G32" s="117">
        <v>27</v>
      </c>
      <c r="O32" s="49">
        <v>216</v>
      </c>
      <c r="P32" s="430" t="s">
        <v>582</v>
      </c>
      <c r="Q32" s="429">
        <v>536118</v>
      </c>
      <c r="R32" s="429">
        <v>620294</v>
      </c>
    </row>
    <row r="33" spans="1:18" x14ac:dyDescent="0.2">
      <c r="A33" s="159" t="s">
        <v>20</v>
      </c>
      <c r="B33" s="3" t="s">
        <v>37</v>
      </c>
      <c r="C33" s="174">
        <f>'1'!S32+'2'!S32+'3'!S32+'4'!S32+'5'!S32+'6'!S32+'7'!S32+'8'!S32+'9'!S32+'10'!S32+'11'!S32+'12'!S32+'13'!S32+'14'!S32+'15'!S32+'16'!S32+'17'!S32+'18'!S32+'19'!S32+'20'!S32+'21'!S32+'22'!S32+'23'!S32+'24'!S32+'25'!S32+'26'!S32+'27'!S32+'28'!S32+'29'!S32+'30'!S32+'31'!S32+'32'!S32+'33'!S32+'34'!S32+'35'!S32+'36'!S32+'37'!S32+'38'!S32+'39'!S32</f>
        <v>149.19072011628822</v>
      </c>
      <c r="D33" s="193">
        <f>'1'!U32+'2'!U32+'3'!U32+'4'!U32+'5'!U32+'6'!U32+'7'!U32+'8'!U32+'9'!U32+'10'!U32+'11'!U32+'12'!U32+'13'!U32+'14'!U32+'15'!U32+'16'!U32+'17'!U32+'18'!U32+'19'!U32+'20'!U32+'21'!U32+'22'!U32+'23'!U32+'24'!U32+'25'!U32+'26'!U32+'27'!U32+'28'!U32+'29'!U32+'30'!U32+'31'!U32+'32'!U32+'33'!U32+'34'!U32+'35'!U32+'36'!U32+'37'!U32+'38'!U32+'39'!U32</f>
        <v>96.453339255741014</v>
      </c>
      <c r="E33" s="120">
        <f>'1'!W32+'2'!W32+'3'!W32+'4'!W32+'5'!W32+'6'!W32+'7'!W32+'8'!W32+'9'!W32+'10'!W32+'11'!W32+'12'!W32+'13'!W32+'14'!W32+'15'!W32+'16'!W32+'17'!W32+'18'!W32+'19'!W32+'20'!W32+'21'!W32+'22'!W32+'23'!W32+'24'!W32+'25'!W32+'26'!W32+'27'!W32+'28'!W32+'29'!W32+'30'!W32+'31'!W32+'32'!W32+'33'!W32+'34'!W32+'35'!W32+'36'!W32+'37'!W32+'38'!W32+'39'!W32</f>
        <v>10</v>
      </c>
      <c r="F33" s="172">
        <f>'1'!Y32+'2'!Y32+'3'!Y32+'4'!Y32+'5'!Y32+'6'!Y32+'7'!Y32+'8'!Y32+'9'!Y32+'10'!Y32+'11'!Y32+'12'!Y32+'13'!Y32+'14'!Y32+'15'!Y32+'16'!Y32+'17'!Y32+'18'!Y32+'19'!Y32+'20'!Y32+'21'!Y32+'22'!Y32+'23'!Y32+'24'!Y32+'25'!Y32+'26'!Y32+'27'!Y32+'28'!Y32+'29'!Y32+'30'!Y32+'31'!Y32+'32'!Y32+'33'!Y32+'34'!Y32+'35'!Y32+'36'!Y32+'37'!Y32+'38'!Y32+'39'!Y32</f>
        <v>9</v>
      </c>
      <c r="G33" s="117">
        <v>28</v>
      </c>
      <c r="O33" s="49">
        <v>381</v>
      </c>
      <c r="P33" s="430" t="s">
        <v>583</v>
      </c>
      <c r="Q33" s="429">
        <v>162441</v>
      </c>
      <c r="R33" s="429">
        <v>132372</v>
      </c>
    </row>
    <row r="34" spans="1:18" x14ac:dyDescent="0.2">
      <c r="A34" s="159" t="s">
        <v>21</v>
      </c>
      <c r="B34" s="3" t="s">
        <v>38</v>
      </c>
      <c r="C34" s="174">
        <f>'1'!S33+'2'!S33+'3'!S33+'4'!S33+'5'!S33+'6'!S33+'7'!S33+'8'!S33+'9'!S33+'10'!S33+'11'!S33+'12'!S33+'13'!S33+'14'!S33+'15'!S33+'16'!S33+'17'!S33+'18'!S33+'19'!S33+'20'!S33+'21'!S33+'22'!S33+'23'!S33+'24'!S33+'25'!S33+'26'!S33+'27'!S33+'28'!S33+'29'!S33+'30'!S33+'31'!S33+'32'!S33+'33'!S33+'34'!S33+'35'!S33+'36'!S33+'37'!S33+'38'!S33+'39'!S33</f>
        <v>200.07021929604255</v>
      </c>
      <c r="D34" s="193">
        <f>'1'!U33+'2'!U33+'3'!U33+'4'!U33+'5'!U33+'6'!U33+'7'!U33+'8'!U33+'9'!U33+'10'!U33+'11'!U33+'12'!U33+'13'!U33+'14'!U33+'15'!U33+'16'!U33+'17'!U33+'18'!U33+'19'!U33+'20'!U33+'21'!U33+'22'!U33+'23'!U33+'24'!U33+'25'!U33+'26'!U33+'27'!U33+'28'!U33+'29'!U33+'30'!U33+'31'!U33+'32'!U33+'33'!U33+'34'!U33+'35'!U33+'36'!U33+'37'!U33+'38'!U33+'39'!U33</f>
        <v>165.59274946699477</v>
      </c>
      <c r="E34" s="120">
        <f>'1'!W33+'2'!W33+'3'!W33+'4'!W33+'5'!W33+'6'!W33+'7'!W33+'8'!W33+'9'!W33+'10'!W33+'11'!W33+'12'!W33+'13'!W33+'14'!W33+'15'!W33+'16'!W33+'17'!W33+'18'!W33+'19'!W33+'20'!W33+'21'!W33+'22'!W33+'23'!W33+'24'!W33+'25'!W33+'26'!W33+'27'!W33+'28'!W33+'29'!W33+'30'!W33+'31'!W33+'32'!W33+'33'!W33+'34'!W33+'35'!W33+'36'!W33+'37'!W33+'38'!W33+'39'!W33</f>
        <v>1</v>
      </c>
      <c r="F34" s="172">
        <f>'1'!Y33+'2'!Y33+'3'!Y33+'4'!Y33+'5'!Y33+'6'!Y33+'7'!Y33+'8'!Y33+'9'!Y33+'10'!Y33+'11'!Y33+'12'!Y33+'13'!Y33+'14'!Y33+'15'!Y33+'16'!Y33+'17'!Y33+'18'!Y33+'19'!Y33+'20'!Y33+'21'!Y33+'22'!Y33+'23'!Y33+'24'!Y33+'25'!Y33+'26'!Y33+'27'!Y33+'28'!Y33+'29'!Y33+'30'!Y33+'31'!Y33+'32'!Y33+'33'!Y33+'34'!Y33+'35'!Y33+'36'!Y33+'37'!Y33+'38'!Y33+'39'!Y33</f>
        <v>0</v>
      </c>
      <c r="G34" s="117">
        <v>29</v>
      </c>
      <c r="O34" s="49">
        <v>382</v>
      </c>
      <c r="P34" s="430" t="s">
        <v>584</v>
      </c>
      <c r="Q34" s="429">
        <v>178102</v>
      </c>
      <c r="R34" s="429">
        <v>194975</v>
      </c>
    </row>
    <row r="35" spans="1:18" x14ac:dyDescent="0.2">
      <c r="A35" s="159" t="s">
        <v>22</v>
      </c>
      <c r="B35" s="3" t="s">
        <v>377</v>
      </c>
      <c r="C35" s="174">
        <f>'1'!S34+'2'!S34+'3'!S34+'4'!S34+'5'!S34+'6'!S34+'7'!S34+'8'!S34+'9'!S34+'10'!S34+'11'!S34+'12'!S34+'13'!S34+'14'!S34+'15'!S34+'16'!S34+'17'!S34+'18'!S34+'19'!S34+'20'!S34+'21'!S34+'22'!S34+'23'!S34+'24'!S34+'25'!S34+'26'!S34+'27'!S34+'28'!S34+'29'!S34+'30'!S34+'31'!S34+'32'!S34+'33'!S34+'34'!S34+'35'!S34+'36'!S34+'37'!S34+'38'!S34+'39'!S34</f>
        <v>145.40439585630466</v>
      </c>
      <c r="D35" s="193">
        <f>'1'!U34+'2'!U34+'3'!U34+'4'!U34+'5'!U34+'6'!U34+'7'!U34+'8'!U34+'9'!U34+'10'!U34+'11'!U34+'12'!U34+'13'!U34+'14'!U34+'15'!U34+'16'!U34+'17'!U34+'18'!U34+'19'!U34+'20'!U34+'21'!U34+'22'!U34+'23'!U34+'24'!U34+'25'!U34+'26'!U34+'27'!U34+'28'!U34+'29'!U34+'30'!U34+'31'!U34+'32'!U34+'33'!U34+'34'!U34+'35'!U34+'36'!U34+'37'!U34+'38'!U34+'39'!U34</f>
        <v>105.59801242711174</v>
      </c>
      <c r="E35" s="120">
        <f>'1'!W34+'2'!W34+'3'!W34+'4'!W34+'5'!W34+'6'!W34+'7'!W34+'8'!W34+'9'!W34+'10'!W34+'11'!W34+'12'!W34+'13'!W34+'14'!W34+'15'!W34+'16'!W34+'17'!W34+'18'!W34+'19'!W34+'20'!W34+'21'!W34+'22'!W34+'23'!W34+'24'!W34+'25'!W34+'26'!W34+'27'!W34+'28'!W34+'29'!W34+'30'!W34+'31'!W34+'32'!W34+'33'!W34+'34'!W34+'35'!W34+'36'!W34+'37'!W34+'38'!W34+'39'!W34</f>
        <v>15</v>
      </c>
      <c r="F35" s="172">
        <f>'1'!Y34+'2'!Y34+'3'!Y34+'4'!Y34+'5'!Y34+'6'!Y34+'7'!Y34+'8'!Y34+'9'!Y34+'10'!Y34+'11'!Y34+'12'!Y34+'13'!Y34+'14'!Y34+'15'!Y34+'16'!Y34+'17'!Y34+'18'!Y34+'19'!Y34+'20'!Y34+'21'!Y34+'22'!Y34+'23'!Y34+'24'!Y34+'25'!Y34+'26'!Y34+'27'!Y34+'28'!Y34+'29'!Y34+'30'!Y34+'31'!Y34+'32'!Y34+'33'!Y34+'34'!Y34+'35'!Y34+'36'!Y34+'37'!Y34+'38'!Y34+'39'!Y34</f>
        <v>13</v>
      </c>
      <c r="G35" s="117">
        <v>30</v>
      </c>
      <c r="O35" s="49"/>
      <c r="P35" s="430" t="s">
        <v>565</v>
      </c>
      <c r="Q35" s="429">
        <v>1278601</v>
      </c>
      <c r="R35" s="429">
        <v>1266442</v>
      </c>
    </row>
    <row r="36" spans="1:18" x14ac:dyDescent="0.2">
      <c r="A36" s="159" t="s">
        <v>23</v>
      </c>
      <c r="B36" s="3" t="s">
        <v>193</v>
      </c>
      <c r="C36" s="174">
        <f>'1'!S35+'2'!S35+'3'!S35+'4'!S35+'5'!S35+'6'!S35+'7'!S35+'8'!S35+'9'!S35+'10'!S35+'11'!S35+'12'!S35+'13'!S35+'14'!S35+'15'!S35+'16'!S35+'17'!S35+'18'!S35+'19'!S35+'20'!S35+'21'!S35+'22'!S35+'23'!S35+'24'!S35+'25'!S35+'26'!S35+'27'!S35+'28'!S35+'29'!S35+'30'!S35+'31'!S35+'32'!S35+'33'!S35+'34'!S35+'35'!S35+'36'!S35+'37'!S35+'38'!S35+'39'!S35</f>
        <v>102.97196087019749</v>
      </c>
      <c r="D36" s="193">
        <f>'1'!U35+'2'!U35+'3'!U35+'4'!U35+'5'!U35+'6'!U35+'7'!U35+'8'!U35+'9'!U35+'10'!U35+'11'!U35+'12'!U35+'13'!U35+'14'!U35+'15'!U35+'16'!U35+'17'!U35+'18'!U35+'19'!U35+'20'!U35+'21'!U35+'22'!U35+'23'!U35+'24'!U35+'25'!U35+'26'!U35+'27'!U35+'28'!U35+'29'!U35+'30'!U35+'31'!U35+'32'!U35+'33'!U35+'34'!U35+'35'!U35+'36'!U35+'37'!U35+'38'!U35+'39'!U35</f>
        <v>58.966849387207098</v>
      </c>
      <c r="E36" s="120">
        <f>'1'!W35+'2'!W35+'3'!W35+'4'!W35+'5'!W35+'6'!W35+'7'!W35+'8'!W35+'9'!W35+'10'!W35+'11'!W35+'12'!W35+'13'!W35+'14'!W35+'15'!W35+'16'!W35+'17'!W35+'18'!W35+'19'!W35+'20'!W35+'21'!W35+'22'!W35+'23'!W35+'24'!W35+'25'!W35+'26'!W35+'27'!W35+'28'!W35+'29'!W35+'30'!W35+'31'!W35+'32'!W35+'33'!W35+'34'!W35+'35'!W35+'36'!W35+'37'!W35+'38'!W35+'39'!W35</f>
        <v>9</v>
      </c>
      <c r="F36" s="172">
        <f>'1'!Y35+'2'!Y35+'3'!Y35+'4'!Y35+'5'!Y35+'6'!Y35+'7'!Y35+'8'!Y35+'9'!Y35+'10'!Y35+'11'!Y35+'12'!Y35+'13'!Y35+'14'!Y35+'15'!Y35+'16'!Y35+'17'!Y35+'18'!Y35+'19'!Y35+'20'!Y35+'21'!Y35+'22'!Y35+'23'!Y35+'24'!Y35+'25'!Y35+'26'!Y35+'27'!Y35+'28'!Y35+'29'!Y35+'30'!Y35+'31'!Y35+'32'!Y35+'33'!Y35+'34'!Y35+'35'!Y35+'36'!Y35+'37'!Y35+'38'!Y35+'39'!Y35</f>
        <v>6</v>
      </c>
      <c r="G36" s="117">
        <v>31</v>
      </c>
      <c r="O36" s="49">
        <v>213</v>
      </c>
      <c r="P36" s="430" t="s">
        <v>585</v>
      </c>
      <c r="Q36" s="429">
        <v>145212</v>
      </c>
      <c r="R36" s="429">
        <v>140246</v>
      </c>
    </row>
    <row r="37" spans="1:18" x14ac:dyDescent="0.2">
      <c r="A37" s="159" t="s">
        <v>24</v>
      </c>
      <c r="B37" s="3" t="s">
        <v>39</v>
      </c>
      <c r="C37" s="174">
        <f>'1'!S36+'2'!S36+'3'!S36+'4'!S36+'5'!S36+'6'!S36+'7'!S36+'8'!S36+'9'!S36+'10'!S36+'11'!S36+'12'!S36+'13'!S36+'14'!S36+'15'!S36+'16'!S36+'17'!S36+'18'!S36+'19'!S36+'20'!S36+'21'!S36+'22'!S36+'23'!S36+'24'!S36+'25'!S36+'26'!S36+'27'!S36+'28'!S36+'29'!S36+'30'!S36+'31'!S36+'32'!S36+'33'!S36+'34'!S36+'35'!S36+'36'!S36+'37'!S36+'38'!S36+'39'!S36</f>
        <v>126.90710447464265</v>
      </c>
      <c r="D37" s="193">
        <f>'1'!U36+'2'!U36+'3'!U36+'4'!U36+'5'!U36+'6'!U36+'7'!U36+'8'!U36+'9'!U36+'10'!U36+'11'!U36+'12'!U36+'13'!U36+'14'!U36+'15'!U36+'16'!U36+'17'!U36+'18'!U36+'19'!U36+'20'!U36+'21'!U36+'22'!U36+'23'!U36+'24'!U36+'25'!U36+'26'!U36+'27'!U36+'28'!U36+'29'!U36+'30'!U36+'31'!U36+'32'!U36+'33'!U36+'34'!U36+'35'!U36+'36'!U36+'37'!U36+'38'!U36+'39'!U36</f>
        <v>89.458348046237219</v>
      </c>
      <c r="E37" s="120">
        <f>'1'!W36+'2'!W36+'3'!W36+'4'!W36+'5'!W36+'6'!W36+'7'!W36+'8'!W36+'9'!W36+'10'!W36+'11'!W36+'12'!W36+'13'!W36+'14'!W36+'15'!W36+'16'!W36+'17'!W36+'18'!W36+'19'!W36+'20'!W36+'21'!W36+'22'!W36+'23'!W36+'24'!W36+'25'!W36+'26'!W36+'27'!W36+'28'!W36+'29'!W36+'30'!W36+'31'!W36+'32'!W36+'33'!W36+'34'!W36+'35'!W36+'36'!W36+'37'!W36+'38'!W36+'39'!W36</f>
        <v>6</v>
      </c>
      <c r="F37" s="172">
        <f>'1'!Y36+'2'!Y36+'3'!Y36+'4'!Y36+'5'!Y36+'6'!Y36+'7'!Y36+'8'!Y36+'9'!Y36+'10'!Y36+'11'!Y36+'12'!Y36+'13'!Y36+'14'!Y36+'15'!Y36+'16'!Y36+'17'!Y36+'18'!Y36+'19'!Y36+'20'!Y36+'21'!Y36+'22'!Y36+'23'!Y36+'24'!Y36+'25'!Y36+'26'!Y36+'27'!Y36+'28'!Y36+'29'!Y36+'30'!Y36+'31'!Y36+'32'!Y36+'33'!Y36+'34'!Y36+'35'!Y36+'36'!Y36+'37'!Y36+'38'!Y36+'39'!Y36</f>
        <v>8</v>
      </c>
      <c r="G37" s="117">
        <v>32</v>
      </c>
      <c r="O37" s="49">
        <v>215</v>
      </c>
      <c r="P37" s="430" t="s">
        <v>586</v>
      </c>
      <c r="Q37" s="429">
        <v>296081</v>
      </c>
      <c r="R37" s="429">
        <v>306229</v>
      </c>
    </row>
    <row r="38" spans="1:18" x14ac:dyDescent="0.2">
      <c r="A38" s="159" t="s">
        <v>25</v>
      </c>
      <c r="B38" s="3" t="s">
        <v>40</v>
      </c>
      <c r="C38" s="174">
        <f>'1'!S37+'2'!S37+'3'!S37+'4'!S37+'5'!S37+'6'!S37+'7'!S37+'8'!S37+'9'!S37+'10'!S37+'11'!S37+'12'!S37+'13'!S37+'14'!S37+'15'!S37+'16'!S37+'17'!S37+'18'!S37+'19'!S37+'20'!S37+'21'!S37+'22'!S37+'23'!S37+'24'!S37+'25'!S37+'26'!S37+'27'!S37+'28'!S37+'29'!S37+'30'!S37+'31'!S37+'32'!S37+'33'!S37+'34'!S37+'35'!S37+'36'!S37+'37'!S37+'38'!S37+'39'!S37</f>
        <v>120.35330930357929</v>
      </c>
      <c r="D38" s="193">
        <f>'1'!U37+'2'!U37+'3'!U37+'4'!U37+'5'!U37+'6'!U37+'7'!U37+'8'!U37+'9'!U37+'10'!U37+'11'!U37+'12'!U37+'13'!U37+'14'!U37+'15'!U37+'16'!U37+'17'!U37+'18'!U37+'19'!U37+'20'!U37+'21'!U37+'22'!U37+'23'!U37+'24'!U37+'25'!U37+'26'!U37+'27'!U37+'28'!U37+'29'!U37+'30'!U37+'31'!U37+'32'!U37+'33'!U37+'34'!U37+'35'!U37+'36'!U37+'37'!U37+'38'!U37+'39'!U37</f>
        <v>90.494080916714125</v>
      </c>
      <c r="E38" s="120">
        <f>'1'!W37+'2'!W37+'3'!W37+'4'!W37+'5'!W37+'6'!W37+'7'!W37+'8'!W37+'9'!W37+'10'!W37+'11'!W37+'12'!W37+'13'!W37+'14'!W37+'15'!W37+'16'!W37+'17'!W37+'18'!W37+'19'!W37+'20'!W37+'21'!W37+'22'!W37+'23'!W37+'24'!W37+'25'!W37+'26'!W37+'27'!W37+'28'!W37+'29'!W37+'30'!W37+'31'!W37+'32'!W37+'33'!W37+'34'!W37+'35'!W37+'36'!W37+'37'!W37+'38'!W37+'39'!W37</f>
        <v>9</v>
      </c>
      <c r="F38" s="172">
        <f>'1'!Y37+'2'!Y37+'3'!Y37+'4'!Y37+'5'!Y37+'6'!Y37+'7'!Y37+'8'!Y37+'9'!Y37+'10'!Y37+'11'!Y37+'12'!Y37+'13'!Y37+'14'!Y37+'15'!Y37+'16'!Y37+'17'!Y37+'18'!Y37+'19'!Y37+'20'!Y37+'21'!Y37+'22'!Y37+'23'!Y37+'24'!Y37+'25'!Y37+'26'!Y37+'27'!Y37+'28'!Y37+'29'!Y37+'30'!Y37+'31'!Y37+'32'!Y37+'33'!Y37+'34'!Y37+'35'!Y37+'36'!Y37+'37'!Y37+'38'!Y37+'39'!Y37</f>
        <v>5</v>
      </c>
      <c r="G38" s="117">
        <v>33</v>
      </c>
      <c r="O38" s="49">
        <v>218</v>
      </c>
      <c r="P38" s="430" t="s">
        <v>587</v>
      </c>
      <c r="Q38" s="429">
        <v>258553</v>
      </c>
      <c r="R38" s="429">
        <v>243824</v>
      </c>
    </row>
    <row r="39" spans="1:18" x14ac:dyDescent="0.2">
      <c r="A39" s="159" t="s">
        <v>26</v>
      </c>
      <c r="B39" s="3" t="s">
        <v>276</v>
      </c>
      <c r="C39" s="174">
        <f>'1'!S38+'2'!S38+'3'!S38+'4'!S38+'5'!S38+'6'!S38+'7'!S38+'8'!S38+'9'!S38+'10'!S38+'11'!S38+'12'!S38+'13'!S38+'14'!S38+'15'!S38+'16'!S38+'17'!S38+'18'!S38+'19'!S38+'20'!S38+'21'!S38+'22'!S38+'23'!S38+'24'!S38+'25'!S38+'26'!S38+'27'!S38+'28'!S38+'29'!S38+'30'!S38+'31'!S38+'32'!S38+'33'!S38+'34'!S38+'35'!S38+'36'!S38+'37'!S38+'38'!S38+'39'!S38</f>
        <v>125.11085098326684</v>
      </c>
      <c r="D39" s="193">
        <f>'1'!U38+'2'!U38+'3'!U38+'4'!U38+'5'!U38+'6'!U38+'7'!U38+'8'!U38+'9'!U38+'10'!U38+'11'!U38+'12'!U38+'13'!U38+'14'!U38+'15'!U38+'16'!U38+'17'!U38+'18'!U38+'19'!U38+'20'!U38+'21'!U38+'22'!U38+'23'!U38+'24'!U38+'25'!U38+'26'!U38+'27'!U38+'28'!U38+'29'!U38+'30'!U38+'31'!U38+'32'!U38+'33'!U38+'34'!U38+'35'!U38+'36'!U38+'37'!U38+'38'!U38+'39'!U38</f>
        <v>70.230620855707386</v>
      </c>
      <c r="E39" s="120">
        <f>'1'!W38+'2'!W38+'3'!W38+'4'!W38+'5'!W38+'6'!W38+'7'!W38+'8'!W38+'9'!W38+'10'!W38+'11'!W38+'12'!W38+'13'!W38+'14'!W38+'15'!W38+'16'!W38+'17'!W38+'18'!W38+'19'!W38+'20'!W38+'21'!W38+'22'!W38+'23'!W38+'24'!W38+'25'!W38+'26'!W38+'27'!W38+'28'!W38+'29'!W38+'30'!W38+'31'!W38+'32'!W38+'33'!W38+'34'!W38+'35'!W38+'36'!W38+'37'!W38+'38'!W38+'39'!W38</f>
        <v>19</v>
      </c>
      <c r="F39" s="172">
        <f>'1'!Y38+'2'!Y38+'3'!Y38+'4'!Y38+'5'!Y38+'6'!Y38+'7'!Y38+'8'!Y38+'9'!Y38+'10'!Y38+'11'!Y38+'12'!Y38+'13'!Y38+'14'!Y38+'15'!Y38+'16'!Y38+'17'!Y38+'18'!Y38+'19'!Y38+'20'!Y38+'21'!Y38+'22'!Y38+'23'!Y38+'24'!Y38+'25'!Y38+'26'!Y38+'27'!Y38+'28'!Y38+'29'!Y38+'30'!Y38+'31'!Y38+'32'!Y38+'33'!Y38+'34'!Y38+'35'!Y38+'36'!Y38+'37'!Y38+'38'!Y38+'39'!Y38</f>
        <v>18</v>
      </c>
      <c r="G39" s="117">
        <v>34</v>
      </c>
      <c r="O39" s="49">
        <v>220</v>
      </c>
      <c r="P39" s="430" t="s">
        <v>588</v>
      </c>
      <c r="Q39" s="429">
        <v>236199</v>
      </c>
      <c r="R39" s="429">
        <v>216961</v>
      </c>
    </row>
    <row r="40" spans="1:18" x14ac:dyDescent="0.2">
      <c r="A40" s="159" t="s">
        <v>51</v>
      </c>
      <c r="B40" s="3" t="s">
        <v>367</v>
      </c>
      <c r="C40" s="174">
        <f>'1'!S39+'2'!S39+'3'!S39+'4'!S39+'5'!S39+'6'!S39+'7'!S39+'8'!S39+'9'!S39+'10'!S39+'11'!S39+'12'!S39+'13'!S39+'14'!S39+'15'!S39+'16'!S39+'17'!S39+'18'!S39+'19'!S39+'20'!S39+'21'!S39+'22'!S39+'23'!S39+'24'!S39+'25'!S39+'26'!S39+'27'!S39+'28'!S39+'29'!S39+'30'!S39+'31'!S39+'32'!S39+'33'!S39+'34'!S39+'35'!S39+'36'!S39+'37'!S39+'38'!S39+'39'!S39</f>
        <v>115.99516630051356</v>
      </c>
      <c r="D40" s="193">
        <f>'1'!U39+'2'!U39+'3'!U39+'4'!U39+'5'!U39+'6'!U39+'7'!U39+'8'!U39+'9'!U39+'10'!U39+'11'!U39+'12'!U39+'13'!U39+'14'!U39+'15'!U39+'16'!U39+'17'!U39+'18'!U39+'19'!U39+'20'!U39+'21'!U39+'22'!U39+'23'!U39+'24'!U39+'25'!U39+'26'!U39+'27'!U39+'28'!U39+'29'!U39+'30'!U39+'31'!U39+'32'!U39+'33'!U39+'34'!U39+'35'!U39+'36'!U39+'37'!U39+'38'!U39+'39'!U39</f>
        <v>64.847105165434741</v>
      </c>
      <c r="E40" s="120">
        <f>'1'!W39+'2'!W39+'3'!W39+'4'!W39+'5'!W39+'6'!W39+'7'!W39+'8'!W39+'9'!W39+'10'!W39+'11'!W39+'12'!W39+'13'!W39+'14'!W39+'15'!W39+'16'!W39+'17'!W39+'18'!W39+'19'!W39+'20'!W39+'21'!W39+'22'!W39+'23'!W39+'24'!W39+'25'!W39+'26'!W39+'27'!W39+'28'!W39+'29'!W39+'30'!W39+'31'!W39+'32'!W39+'33'!W39+'34'!W39+'35'!W39+'36'!W39+'37'!W39+'38'!W39+'39'!W39</f>
        <v>24</v>
      </c>
      <c r="F40" s="172">
        <f>'1'!Y39+'2'!Y39+'3'!Y39+'4'!Y39+'5'!Y39+'6'!Y39+'7'!Y39+'8'!Y39+'9'!Y39+'10'!Y39+'11'!Y39+'12'!Y39+'13'!Y39+'14'!Y39+'15'!Y39+'16'!Y39+'17'!Y39+'18'!Y39+'19'!Y39+'20'!Y39+'21'!Y39+'22'!Y39+'23'!Y39+'24'!Y39+'25'!Y39+'26'!Y39+'27'!Y39+'28'!Y39+'29'!Y39+'30'!Y39+'31'!Y39+'32'!Y39+'33'!Y39+'34'!Y39+'35'!Y39+'36'!Y39+'37'!Y39+'38'!Y39+'39'!Y39</f>
        <v>21</v>
      </c>
      <c r="G40" s="117">
        <v>35</v>
      </c>
      <c r="O40" s="49">
        <v>228</v>
      </c>
      <c r="P40" s="430" t="s">
        <v>518</v>
      </c>
      <c r="Q40" s="429">
        <v>278667</v>
      </c>
      <c r="R40" s="429">
        <v>294992</v>
      </c>
    </row>
    <row r="41" spans="1:18" x14ac:dyDescent="0.2">
      <c r="A41" s="159" t="s">
        <v>194</v>
      </c>
      <c r="B41" s="3" t="s">
        <v>41</v>
      </c>
      <c r="C41" s="174">
        <f>'1'!S40+'2'!S40+'3'!S40+'4'!S40+'5'!S40+'6'!S40+'7'!S40+'8'!S40+'9'!S40+'10'!S40+'11'!S40+'12'!S40+'13'!S40+'14'!S40+'15'!S40+'16'!S40+'17'!S40+'18'!S40+'19'!S40+'20'!S40+'21'!S40+'22'!S40+'23'!S40+'24'!S40+'25'!S40+'26'!S40+'27'!S40+'28'!S40+'29'!S40+'30'!S40+'31'!S40+'32'!S40+'33'!S40+'34'!S40+'35'!S40+'36'!S40+'37'!S40+'38'!S40+'39'!S40</f>
        <v>179.97860867997218</v>
      </c>
      <c r="D41" s="193">
        <f>'1'!U40+'2'!U40+'3'!U40+'4'!U40+'5'!U40+'6'!U40+'7'!U40+'8'!U40+'9'!U40+'10'!U40+'11'!U40+'12'!U40+'13'!U40+'14'!U40+'15'!U40+'16'!U40+'17'!U40+'18'!U40+'19'!U40+'20'!U40+'21'!U40+'22'!U40+'23'!U40+'24'!U40+'25'!U40+'26'!U40+'27'!U40+'28'!U40+'29'!U40+'30'!U40+'31'!U40+'32'!U40+'33'!U40+'34'!U40+'35'!U40+'36'!U40+'37'!U40+'38'!U40+'39'!U40</f>
        <v>107.20163597882807</v>
      </c>
      <c r="E41" s="120">
        <f>'1'!W40+'2'!W40+'3'!W40+'4'!W40+'5'!W40+'6'!W40+'7'!W40+'8'!W40+'9'!W40+'10'!W40+'11'!W40+'12'!W40+'13'!W40+'14'!W40+'15'!W40+'16'!W40+'17'!W40+'18'!W40+'19'!W40+'20'!W40+'21'!W40+'22'!W40+'23'!W40+'24'!W40+'25'!W40+'26'!W40+'27'!W40+'28'!W40+'29'!W40+'30'!W40+'31'!W40+'32'!W40+'33'!W40+'34'!W40+'35'!W40+'36'!W40+'37'!W40+'38'!W40+'39'!W40</f>
        <v>42</v>
      </c>
      <c r="F41" s="172">
        <f>'1'!Y40+'2'!Y40+'3'!Y40+'4'!Y40+'5'!Y40+'6'!Y40+'7'!Y40+'8'!Y40+'9'!Y40+'10'!Y40+'11'!Y40+'12'!Y40+'13'!Y40+'14'!Y40+'15'!Y40+'16'!Y40+'17'!Y40+'18'!Y40+'19'!Y40+'20'!Y40+'21'!Y40+'22'!Y40+'23'!Y40+'24'!Y40+'25'!Y40+'26'!Y40+'27'!Y40+'28'!Y40+'29'!Y40+'30'!Y40+'31'!Y40+'32'!Y40+'33'!Y40+'34'!Y40+'35'!Y40+'36'!Y40+'37'!Y40+'38'!Y40+'39'!Y40</f>
        <v>31</v>
      </c>
      <c r="G41" s="117">
        <v>36</v>
      </c>
      <c r="O41" s="49">
        <v>365</v>
      </c>
      <c r="P41" s="430" t="s">
        <v>521</v>
      </c>
      <c r="Q41" s="429">
        <v>63889</v>
      </c>
      <c r="R41" s="429">
        <v>64190</v>
      </c>
    </row>
    <row r="42" spans="1:18" x14ac:dyDescent="0.2">
      <c r="A42" s="159" t="s">
        <v>371</v>
      </c>
      <c r="B42" s="3" t="s">
        <v>345</v>
      </c>
      <c r="C42" s="174">
        <f>'1'!S41+'2'!S41+'3'!S41+'4'!S41+'5'!S41+'6'!S41+'7'!S41+'8'!S41+'9'!S41+'10'!S41+'11'!S41+'12'!S41+'13'!S41+'14'!S41+'15'!S41+'16'!S41+'17'!S41+'18'!S41+'19'!S41+'20'!S41+'21'!S41+'22'!S41+'23'!S41+'24'!S41+'25'!S41+'26'!S41+'27'!S41+'28'!S41+'29'!S41+'30'!S41+'31'!S41+'32'!S41+'33'!S41+'34'!S41+'35'!S41+'36'!S41+'37'!S41+'38'!S41+'39'!S41</f>
        <v>139.9521607679261</v>
      </c>
      <c r="D42" s="193">
        <f>'1'!U41+'2'!U41+'3'!U41+'4'!U41+'5'!U41+'6'!U41+'7'!U41+'8'!U41+'9'!U41+'10'!U41+'11'!U41+'12'!U41+'13'!U41+'14'!U41+'15'!U41+'16'!U41+'17'!U41+'18'!U41+'19'!U41+'20'!U41+'21'!U41+'22'!U41+'23'!U41+'24'!U41+'25'!U41+'26'!U41+'27'!U41+'28'!U41+'29'!U41+'30'!U41+'31'!U41+'32'!U41+'33'!U41+'34'!U41+'35'!U41+'36'!U41+'37'!U41+'38'!U41+'39'!U41</f>
        <v>72.850549673478469</v>
      </c>
      <c r="E42" s="120">
        <f>'1'!W41+'2'!W41+'3'!W41+'4'!W41+'5'!W41+'6'!W41+'7'!W41+'8'!W41+'9'!W41+'10'!W41+'11'!W41+'12'!W41+'13'!W41+'14'!W41+'15'!W41+'16'!W41+'17'!W41+'18'!W41+'19'!W41+'20'!W41+'21'!W41+'22'!W41+'23'!W41+'24'!W41+'25'!W41+'26'!W41+'27'!W41+'28'!W41+'29'!W41+'30'!W41+'31'!W41+'32'!W41+'33'!W41+'34'!W41+'35'!W41+'36'!W41+'37'!W41+'38'!W41+'39'!W41</f>
        <v>23</v>
      </c>
      <c r="F42" s="172">
        <f>'1'!Y41+'2'!Y41+'3'!Y41+'4'!Y41+'5'!Y41+'6'!Y41+'7'!Y41+'8'!Y41+'9'!Y41+'10'!Y41+'11'!Y41+'12'!Y41+'13'!Y41+'14'!Y41+'15'!Y41+'16'!Y41+'17'!Y41+'18'!Y41+'19'!Y41+'20'!Y41+'21'!Y41+'22'!Y41+'23'!Y41+'24'!Y41+'25'!Y41+'26'!Y41+'27'!Y41+'28'!Y41+'29'!Y41+'30'!Y41+'31'!Y41+'32'!Y41+'33'!Y41+'34'!Y41+'35'!Y41+'36'!Y41+'37'!Y41+'38'!Y41+'39'!Y41</f>
        <v>13</v>
      </c>
      <c r="G42" s="117">
        <v>37</v>
      </c>
      <c r="O42" s="49"/>
      <c r="P42" s="430" t="s">
        <v>589</v>
      </c>
      <c r="Q42" s="429">
        <v>2700326</v>
      </c>
      <c r="R42" s="429">
        <v>2598785</v>
      </c>
    </row>
    <row r="43" spans="1:18" x14ac:dyDescent="0.2">
      <c r="A43" s="159" t="s">
        <v>372</v>
      </c>
      <c r="B43" s="3" t="s">
        <v>278</v>
      </c>
      <c r="C43" s="174">
        <f>'1'!S42+'2'!S42+'3'!S42+'4'!S42+'5'!S42+'6'!S42+'7'!S42+'8'!S42+'9'!S42+'10'!S42+'11'!S42+'12'!S42+'13'!S42+'14'!S42+'15'!S42+'16'!S42+'17'!S42+'18'!S42+'19'!S42+'20'!S42+'21'!S42+'22'!S42+'23'!S42+'24'!S42+'25'!S42+'26'!S42+'27'!S42+'28'!S42+'29'!S42+'30'!S42+'31'!S42+'32'!S42+'33'!S42+'34'!S42+'35'!S42+'36'!S42+'37'!S42+'38'!S42+'39'!S42</f>
        <v>104.00609331880321</v>
      </c>
      <c r="D43" s="193">
        <f>'1'!U42+'2'!U42+'3'!U42+'4'!U42+'5'!U42+'6'!U42+'7'!U42+'8'!U42+'9'!U42+'10'!U42+'11'!U42+'12'!U42+'13'!U42+'14'!U42+'15'!U42+'16'!U42+'17'!U42+'18'!U42+'19'!U42+'20'!U42+'21'!U42+'22'!U42+'23'!U42+'24'!U42+'25'!U42+'26'!U42+'27'!U42+'28'!U42+'29'!U42+'30'!U42+'31'!U42+'32'!U42+'33'!U42+'34'!U42+'35'!U42+'36'!U42+'37'!U42+'38'!U42+'39'!U42</f>
        <v>0</v>
      </c>
      <c r="E43" s="120">
        <f>'1'!W42+'2'!W42+'3'!W42+'4'!W42+'5'!W42+'6'!W42+'7'!W42+'8'!W42+'9'!W42+'10'!W42+'11'!W42+'12'!W42+'13'!W42+'14'!W42+'15'!W42+'16'!W42+'17'!W42+'18'!W42+'19'!W42+'20'!W42+'21'!W42+'22'!W42+'23'!W42+'24'!W42+'25'!W42+'26'!W42+'27'!W42+'28'!W42+'29'!W42+'30'!W42+'31'!W42+'32'!W42+'33'!W42+'34'!W42+'35'!W42+'36'!W42+'37'!W42+'38'!W42+'39'!W42</f>
        <v>0</v>
      </c>
      <c r="F43" s="172">
        <f>'1'!Y42+'2'!Y42+'3'!Y42+'4'!Y42+'5'!Y42+'6'!Y42+'7'!Y42+'8'!Y42+'9'!Y42+'10'!Y42+'11'!Y42+'12'!Y42+'13'!Y42+'14'!Y42+'15'!Y42+'16'!Y42+'17'!Y42+'18'!Y42+'19'!Y42+'20'!Y42+'21'!Y42+'22'!Y42+'23'!Y42+'24'!Y42+'25'!Y42+'26'!Y42+'27'!Y42+'28'!Y42+'29'!Y42+'30'!Y42+'31'!Y42+'32'!Y42+'33'!Y42+'34'!Y42+'35'!Y42+'36'!Y42+'37'!Y42+'38'!Y42+'39'!Y42</f>
        <v>0</v>
      </c>
      <c r="G43" s="117">
        <v>38</v>
      </c>
      <c r="O43" s="49">
        <v>201</v>
      </c>
      <c r="P43" s="430" t="s">
        <v>492</v>
      </c>
      <c r="Q43" s="429">
        <v>2444385</v>
      </c>
      <c r="R43" s="429">
        <v>2355693</v>
      </c>
    </row>
    <row r="44" spans="1:18" x14ac:dyDescent="0.2">
      <c r="A44" s="159" t="s">
        <v>373</v>
      </c>
      <c r="B44" s="3" t="s">
        <v>279</v>
      </c>
      <c r="C44" s="176">
        <f>'1'!S43+'2'!S43+'3'!S43+'4'!S43+'5'!S43+'6'!S43+'7'!S43+'8'!S43+'9'!S43+'10'!S43+'11'!S43+'12'!S43+'13'!S43+'14'!S43+'15'!S43+'16'!S43+'17'!S43+'18'!S43+'19'!S43+'20'!S43+'21'!S43+'22'!S43+'23'!S43+'24'!S43+'25'!S43+'26'!S43+'27'!S43+'28'!S43+'29'!S43+'30'!S43+'31'!S43+'32'!S43+'33'!S43+'34'!S43+'35'!S43+'36'!S43+'37'!S43+'38'!S43+'39'!S43</f>
        <v>127.2928398255073</v>
      </c>
      <c r="D44" s="193">
        <f>'1'!U43+'2'!U43+'3'!U43+'4'!U43+'5'!U43+'6'!U43+'7'!U43+'8'!U43+'9'!U43+'10'!U43+'11'!U43+'12'!U43+'13'!U43+'14'!U43+'15'!U43+'16'!U43+'17'!U43+'18'!U43+'19'!U43+'20'!U43+'21'!U43+'22'!U43+'23'!U43+'24'!U43+'25'!U43+'26'!U43+'27'!U43+'28'!U43+'29'!U43+'30'!U43+'31'!U43+'32'!U43+'33'!U43+'34'!U43+'35'!U43+'36'!U43+'37'!U43+'38'!U43+'39'!U43</f>
        <v>39.925275109615939</v>
      </c>
      <c r="E44" s="120">
        <f>'1'!W43+'2'!W43+'3'!W43+'4'!W43+'5'!W43+'6'!W43+'7'!W43+'8'!W43+'9'!W43+'10'!W43+'11'!W43+'12'!W43+'13'!W43+'14'!W43+'15'!W43+'16'!W43+'17'!W43+'18'!W43+'19'!W43+'20'!W43+'21'!W43+'22'!W43+'23'!W43+'24'!W43+'25'!W43+'26'!W43+'27'!W43+'28'!W43+'29'!W43+'30'!W43+'31'!W43+'32'!W43+'33'!W43+'34'!W43+'35'!W43+'36'!W43+'37'!W43+'38'!W43+'39'!W43</f>
        <v>0</v>
      </c>
      <c r="F44" s="172">
        <f>'1'!Y43+'2'!Y43+'3'!Y43+'4'!Y43+'5'!Y43+'6'!Y43+'7'!Y43+'8'!Y43+'9'!Y43+'10'!Y43+'11'!Y43+'12'!Y43+'13'!Y43+'14'!Y43+'15'!Y43+'16'!Y43+'17'!Y43+'18'!Y43+'19'!Y43+'20'!Y43+'21'!Y43+'22'!Y43+'23'!Y43+'24'!Y43+'25'!Y43+'26'!Y43+'27'!Y43+'28'!Y43+'29'!Y43+'30'!Y43+'31'!Y43+'32'!Y43+'33'!Y43+'34'!Y43+'35'!Y43+'36'!Y43+'37'!Y43+'38'!Y43+'39'!Y43</f>
        <v>1</v>
      </c>
      <c r="G44" s="117">
        <v>39</v>
      </c>
      <c r="O44" s="49">
        <v>442</v>
      </c>
      <c r="P44" s="430" t="s">
        <v>590</v>
      </c>
      <c r="Q44" s="429">
        <v>38269</v>
      </c>
      <c r="R44" s="429">
        <v>35368</v>
      </c>
    </row>
    <row r="45" spans="1:18" x14ac:dyDescent="0.2">
      <c r="A45" s="106"/>
      <c r="B45" s="94" t="s">
        <v>83</v>
      </c>
      <c r="C45" s="206">
        <f>SUM(C6:C44)</f>
        <v>4737.3927564522955</v>
      </c>
      <c r="D45" s="207">
        <f>SUM(D6:D44)</f>
        <v>2300.9671502551673</v>
      </c>
      <c r="E45" s="204">
        <f>SUM(E6:E44)</f>
        <v>494</v>
      </c>
      <c r="F45" s="205">
        <f>SUM(F6:F44)</f>
        <v>364</v>
      </c>
      <c r="G45" s="118"/>
      <c r="O45" s="49">
        <v>443</v>
      </c>
      <c r="P45" s="430" t="s">
        <v>591</v>
      </c>
      <c r="Q45" s="429">
        <v>183066</v>
      </c>
      <c r="R45" s="429">
        <v>173284</v>
      </c>
    </row>
    <row r="46" spans="1:18" x14ac:dyDescent="0.2">
      <c r="A46" s="398" t="str">
        <f>取引基本表!$E$1</f>
        <v>2015年宍粟市産業連関表</v>
      </c>
      <c r="B46" s="400"/>
      <c r="C46" s="48"/>
      <c r="D46" s="48"/>
      <c r="E46" s="48"/>
      <c r="F46" s="48"/>
      <c r="G46" s="48"/>
      <c r="O46" s="49">
        <v>446</v>
      </c>
      <c r="P46" s="430" t="s">
        <v>526</v>
      </c>
      <c r="Q46" s="429">
        <v>34606</v>
      </c>
      <c r="R46" s="429">
        <v>34440</v>
      </c>
    </row>
    <row r="47" spans="1:18" x14ac:dyDescent="0.2">
      <c r="C47" s="208"/>
      <c r="D47" s="208"/>
      <c r="E47" s="208"/>
      <c r="F47" s="208"/>
      <c r="G47" s="48"/>
      <c r="O47" s="49"/>
      <c r="P47" s="430" t="s">
        <v>567</v>
      </c>
      <c r="Q47" s="429">
        <v>1115874</v>
      </c>
      <c r="R47" s="429">
        <v>1131429</v>
      </c>
    </row>
    <row r="48" spans="1:18" x14ac:dyDescent="0.2">
      <c r="C48" s="48"/>
      <c r="D48" s="48"/>
      <c r="E48" s="48"/>
      <c r="F48" s="48"/>
      <c r="G48" s="48"/>
      <c r="O48" s="49">
        <v>208</v>
      </c>
      <c r="P48" s="430" t="s">
        <v>592</v>
      </c>
      <c r="Q48" s="429">
        <v>178175</v>
      </c>
      <c r="R48" s="429">
        <v>205903</v>
      </c>
    </row>
    <row r="49" spans="3:18" x14ac:dyDescent="0.2">
      <c r="C49" s="48"/>
      <c r="D49" s="48"/>
      <c r="E49" s="48"/>
      <c r="F49" s="48"/>
      <c r="G49" s="48"/>
      <c r="O49" s="49">
        <v>212</v>
      </c>
      <c r="P49" s="430" t="s">
        <v>593</v>
      </c>
      <c r="Q49" s="429">
        <v>264770</v>
      </c>
      <c r="R49" s="429">
        <v>271944</v>
      </c>
    </row>
    <row r="50" spans="3:18" x14ac:dyDescent="0.2">
      <c r="O50" s="49">
        <v>227</v>
      </c>
      <c r="P50" s="430" t="s">
        <v>517</v>
      </c>
      <c r="Q50" s="429">
        <v>120665</v>
      </c>
      <c r="R50" s="429">
        <v>111832</v>
      </c>
    </row>
    <row r="51" spans="3:18" x14ac:dyDescent="0.2">
      <c r="O51" s="49">
        <v>229</v>
      </c>
      <c r="P51" s="430" t="s">
        <v>519</v>
      </c>
      <c r="Q51" s="429">
        <v>348616</v>
      </c>
      <c r="R51" s="429">
        <v>341914</v>
      </c>
    </row>
    <row r="52" spans="3:18" x14ac:dyDescent="0.2">
      <c r="O52" s="49">
        <v>464</v>
      </c>
      <c r="P52" s="430" t="s">
        <v>594</v>
      </c>
      <c r="Q52" s="429">
        <v>93387</v>
      </c>
      <c r="R52" s="429">
        <v>97242</v>
      </c>
    </row>
    <row r="53" spans="3:18" x14ac:dyDescent="0.2">
      <c r="O53" s="49">
        <v>481</v>
      </c>
      <c r="P53" s="430" t="s">
        <v>595</v>
      </c>
      <c r="Q53" s="429">
        <v>50484</v>
      </c>
      <c r="R53" s="429">
        <v>48645</v>
      </c>
    </row>
    <row r="54" spans="3:18" x14ac:dyDescent="0.2">
      <c r="O54" s="49">
        <v>501</v>
      </c>
      <c r="P54" s="430" t="s">
        <v>596</v>
      </c>
      <c r="Q54" s="429">
        <v>59777</v>
      </c>
      <c r="R54" s="429">
        <v>53949</v>
      </c>
    </row>
    <row r="55" spans="3:18" x14ac:dyDescent="0.2">
      <c r="O55" s="49"/>
      <c r="P55" s="430" t="s">
        <v>568</v>
      </c>
      <c r="Q55" s="429">
        <v>672561</v>
      </c>
      <c r="R55" s="429">
        <v>686870</v>
      </c>
    </row>
    <row r="56" spans="3:18" x14ac:dyDescent="0.2">
      <c r="O56" s="49">
        <v>209</v>
      </c>
      <c r="P56" s="430" t="s">
        <v>597</v>
      </c>
      <c r="Q56" s="429">
        <v>314928</v>
      </c>
      <c r="R56" s="429">
        <v>299944</v>
      </c>
    </row>
    <row r="57" spans="3:18" x14ac:dyDescent="0.2">
      <c r="O57" s="49">
        <v>222</v>
      </c>
      <c r="P57" s="430" t="s">
        <v>598</v>
      </c>
      <c r="Q57" s="429">
        <v>83428</v>
      </c>
      <c r="R57" s="429">
        <v>79818</v>
      </c>
    </row>
    <row r="58" spans="3:18" x14ac:dyDescent="0.2">
      <c r="O58" s="49">
        <v>225</v>
      </c>
      <c r="P58" s="430" t="s">
        <v>599</v>
      </c>
      <c r="Q58" s="429">
        <v>171979</v>
      </c>
      <c r="R58" s="429">
        <v>211181</v>
      </c>
    </row>
    <row r="59" spans="3:18" x14ac:dyDescent="0.2">
      <c r="O59" s="49">
        <v>585</v>
      </c>
      <c r="P59" s="430" t="s">
        <v>530</v>
      </c>
      <c r="Q59" s="429">
        <v>56592</v>
      </c>
      <c r="R59" s="429">
        <v>53759</v>
      </c>
    </row>
    <row r="60" spans="3:18" x14ac:dyDescent="0.2">
      <c r="O60" s="49">
        <v>586</v>
      </c>
      <c r="P60" s="430" t="s">
        <v>600</v>
      </c>
      <c r="Q60" s="429">
        <v>45634</v>
      </c>
      <c r="R60" s="429">
        <v>42168</v>
      </c>
    </row>
    <row r="61" spans="3:18" x14ac:dyDescent="0.2">
      <c r="O61" s="49"/>
      <c r="P61" s="430" t="s">
        <v>569</v>
      </c>
      <c r="Q61" s="429">
        <v>474157</v>
      </c>
      <c r="R61" s="429">
        <v>451615</v>
      </c>
    </row>
    <row r="62" spans="3:18" x14ac:dyDescent="0.2">
      <c r="O62" s="49">
        <v>221</v>
      </c>
      <c r="P62" s="430" t="s">
        <v>601</v>
      </c>
      <c r="Q62" s="429">
        <v>216783</v>
      </c>
      <c r="R62" s="429">
        <v>209488</v>
      </c>
    </row>
    <row r="63" spans="3:18" x14ac:dyDescent="0.2">
      <c r="O63" s="49">
        <v>223</v>
      </c>
      <c r="P63" s="430" t="s">
        <v>602</v>
      </c>
      <c r="Q63" s="429">
        <v>257374</v>
      </c>
      <c r="R63" s="429">
        <v>242127</v>
      </c>
    </row>
    <row r="64" spans="3:18" x14ac:dyDescent="0.2">
      <c r="O64" s="49"/>
      <c r="P64" s="430" t="s">
        <v>570</v>
      </c>
      <c r="Q64" s="429">
        <v>469330</v>
      </c>
      <c r="R64" s="429">
        <v>445310</v>
      </c>
    </row>
    <row r="65" spans="15:18" x14ac:dyDescent="0.2">
      <c r="O65" s="49">
        <v>205</v>
      </c>
      <c r="P65" s="430" t="s">
        <v>603</v>
      </c>
      <c r="Q65" s="429">
        <v>160450</v>
      </c>
      <c r="R65" s="429">
        <v>151566</v>
      </c>
    </row>
    <row r="66" spans="15:18" x14ac:dyDescent="0.2">
      <c r="O66" s="49">
        <v>224</v>
      </c>
      <c r="P66" s="430" t="s">
        <v>514</v>
      </c>
      <c r="Q66" s="429">
        <v>161691</v>
      </c>
      <c r="R66" s="429">
        <v>152961</v>
      </c>
    </row>
    <row r="67" spans="15:18" x14ac:dyDescent="0.2">
      <c r="O67" s="439">
        <v>226</v>
      </c>
      <c r="P67" s="440" t="s">
        <v>604</v>
      </c>
      <c r="Q67" s="432">
        <v>147189</v>
      </c>
      <c r="R67" s="432">
        <v>140783</v>
      </c>
    </row>
    <row r="68" spans="15:18" x14ac:dyDescent="0.2">
      <c r="O68" t="s">
        <v>609</v>
      </c>
    </row>
  </sheetData>
  <mergeCells count="1">
    <mergeCell ref="J9:K9"/>
  </mergeCells>
  <phoneticPr fontId="5"/>
  <pageMargins left="0.75" right="0.75" top="1" bottom="1" header="0.51200000000000001" footer="0.51200000000000001"/>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46"/>
  <sheetViews>
    <sheetView showGridLines="0" workbookViewId="0">
      <pane xSplit="2" ySplit="4" topLeftCell="C25" activePane="bottomRight" state="frozen"/>
      <selection activeCell="D62" sqref="D62"/>
      <selection pane="topRight" activeCell="D62" sqref="D62"/>
      <selection pane="bottomLeft" activeCell="D62" sqref="D62"/>
      <selection pane="bottomRight" activeCell="I41" sqref="I41"/>
    </sheetView>
  </sheetViews>
  <sheetFormatPr defaultColWidth="8.90625" defaultRowHeight="11" x14ac:dyDescent="0.2"/>
  <cols>
    <col min="1" max="1" width="3" style="3" customWidth="1"/>
    <col min="2" max="2" width="22.45312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305</v>
      </c>
      <c r="S2" s="3" t="s">
        <v>152</v>
      </c>
      <c r="U2" s="64" t="s">
        <v>209</v>
      </c>
      <c r="W2" s="3" t="s">
        <v>130</v>
      </c>
      <c r="Y2" s="3" t="s">
        <v>153</v>
      </c>
    </row>
    <row r="3" spans="1:25" ht="44" x14ac:dyDescent="0.2">
      <c r="B3" s="65"/>
      <c r="C3" s="66" t="s">
        <v>227</v>
      </c>
      <c r="D3" s="66" t="s">
        <v>306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75">
        <f>最終需要_まとめ!C6</f>
        <v>100</v>
      </c>
      <c r="D5" s="76">
        <f>投入係数表!C5</f>
        <v>0.14108910891089108</v>
      </c>
      <c r="E5" s="77">
        <f>$C$5*D5</f>
        <v>14.108910891089108</v>
      </c>
      <c r="F5" s="76">
        <f>分析係数表!C8</f>
        <v>0.24593128390596741</v>
      </c>
      <c r="G5" s="77">
        <f t="shared" ref="G5:G38" si="0">E5*F5</f>
        <v>3.469822569960431</v>
      </c>
      <c r="H5" s="77">
        <f t="array" ref="H5:H43">MMULT(逆行列係数!C5:AO43,'1'!G5:G43)</f>
        <v>3.7517305317223704</v>
      </c>
      <c r="I5" s="77">
        <f t="shared" ref="I5:I38" si="1">C5+H5</f>
        <v>103.75173053172237</v>
      </c>
      <c r="J5" s="76">
        <f>分析係数表!G8</f>
        <v>0.11987270155586988</v>
      </c>
      <c r="K5" s="78">
        <f t="shared" ref="K5:K38" si="2">I5*J5</f>
        <v>12.437000229934188</v>
      </c>
      <c r="L5" s="79" t="s">
        <v>177</v>
      </c>
      <c r="M5" s="80" t="s">
        <v>177</v>
      </c>
      <c r="N5" s="81">
        <f>分析係数表!H8</f>
        <v>1.2776294069491229E-2</v>
      </c>
      <c r="O5" s="82">
        <f t="shared" ref="O5:O43" si="3">$M$44*N5</f>
        <v>0.12295076552572574</v>
      </c>
      <c r="P5" s="76">
        <f>分析係数表!C8</f>
        <v>0.24593128390596741</v>
      </c>
      <c r="Q5" s="82">
        <f t="shared" ref="Q5:Q38" si="4">O5*P5</f>
        <v>3.023743962296329E-2</v>
      </c>
      <c r="R5" s="83">
        <f t="array" ref="R5:R43">MMULT(逆行列係数!C5:AO43,'1'!Q5:Q43)</f>
        <v>4.5837860461909193E-2</v>
      </c>
      <c r="S5" s="84">
        <f t="shared" ref="S5:S38" si="5">I5+R5</f>
        <v>103.79756839218429</v>
      </c>
      <c r="T5" s="85">
        <f>分析係数表!F8</f>
        <v>0.45261669024045259</v>
      </c>
      <c r="U5" s="86">
        <f t="shared" ref="U5:U43" si="6">S5*T5</f>
        <v>46.980511860677467</v>
      </c>
      <c r="V5" s="87">
        <f>分析係数表!D8</f>
        <v>0.25884016973125884</v>
      </c>
      <c r="W5" s="167">
        <f t="shared" ref="W5:W43" si="7">ROUND(S5*V5,0)</f>
        <v>27</v>
      </c>
      <c r="X5" s="76">
        <f>分析係数表!E8</f>
        <v>0.1623055162659123</v>
      </c>
      <c r="Y5" s="166">
        <f t="shared" ref="Y5:Y43" si="8">ROUND(S5*X5,0)</f>
        <v>17</v>
      </c>
    </row>
    <row r="6" spans="1:25" x14ac:dyDescent="0.2">
      <c r="A6" s="6" t="s">
        <v>219</v>
      </c>
      <c r="B6" s="5" t="s">
        <v>265</v>
      </c>
      <c r="C6" s="90"/>
      <c r="D6" s="76">
        <f>投入係数表!C6</f>
        <v>0</v>
      </c>
      <c r="E6" s="77">
        <f t="shared" ref="E6:E38" si="9">$C$5*D6</f>
        <v>0</v>
      </c>
      <c r="F6" s="76">
        <f>分析係数表!C9</f>
        <v>0.93252427184466025</v>
      </c>
      <c r="G6" s="77">
        <f t="shared" si="0"/>
        <v>0</v>
      </c>
      <c r="H6" s="77">
        <v>0.26636952864795826</v>
      </c>
      <c r="I6" s="77">
        <f t="shared" si="1"/>
        <v>0.26636952864795826</v>
      </c>
      <c r="J6" s="76">
        <f>分析係数表!G9</f>
        <v>0.24685990338164251</v>
      </c>
      <c r="K6" s="78">
        <f t="shared" si="2"/>
        <v>6.575595610584864E-2</v>
      </c>
      <c r="L6" s="79"/>
      <c r="M6" s="80"/>
      <c r="N6" s="81">
        <f>分析係数表!H9</f>
        <v>6.7102384818756454E-4</v>
      </c>
      <c r="O6" s="82">
        <f t="shared" si="3"/>
        <v>6.4574981893763522E-3</v>
      </c>
      <c r="P6" s="76">
        <f>分析係数表!C9</f>
        <v>0.93252427184466025</v>
      </c>
      <c r="Q6" s="82">
        <f t="shared" si="4"/>
        <v>6.0217737969863946E-3</v>
      </c>
      <c r="R6" s="83">
        <v>1.2604765919997337E-2</v>
      </c>
      <c r="S6" s="84">
        <f t="shared" si="5"/>
        <v>0.27897429456795558</v>
      </c>
      <c r="T6" s="85">
        <f>分析係数表!F9</f>
        <v>0.67294685990338166</v>
      </c>
      <c r="U6" s="86">
        <f t="shared" si="6"/>
        <v>0.18773487552326673</v>
      </c>
      <c r="V6" s="87">
        <f>分析係数表!D9</f>
        <v>0.15314009661835748</v>
      </c>
      <c r="W6" s="167">
        <f t="shared" si="7"/>
        <v>0</v>
      </c>
      <c r="X6" s="76">
        <f>分析係数表!E9</f>
        <v>0.11884057971014493</v>
      </c>
      <c r="Y6" s="166">
        <f t="shared" si="8"/>
        <v>0</v>
      </c>
    </row>
    <row r="7" spans="1:25" x14ac:dyDescent="0.2">
      <c r="A7" s="6" t="s">
        <v>220</v>
      </c>
      <c r="B7" s="5" t="s">
        <v>266</v>
      </c>
      <c r="C7" s="90"/>
      <c r="D7" s="76">
        <f>投入係数表!C7</f>
        <v>0</v>
      </c>
      <c r="E7" s="77">
        <f t="shared" si="9"/>
        <v>0</v>
      </c>
      <c r="F7" s="76">
        <f>分析係数表!C10</f>
        <v>7.456140350877194E-2</v>
      </c>
      <c r="G7" s="77">
        <f t="shared" si="0"/>
        <v>0</v>
      </c>
      <c r="H7" s="77">
        <v>8.7226707506058744E-3</v>
      </c>
      <c r="I7" s="77">
        <f t="shared" si="1"/>
        <v>8.7226707506058744E-3</v>
      </c>
      <c r="J7" s="76">
        <f>分析係数表!G10</f>
        <v>0.17857142857142858</v>
      </c>
      <c r="K7" s="78">
        <f t="shared" si="2"/>
        <v>1.5576197768939061E-3</v>
      </c>
      <c r="L7" s="79"/>
      <c r="M7" s="80"/>
      <c r="N7" s="81">
        <f>分析係数表!H10</f>
        <v>1.3017862654838752E-3</v>
      </c>
      <c r="O7" s="82">
        <f t="shared" si="3"/>
        <v>1.2527546487390122E-2</v>
      </c>
      <c r="P7" s="76">
        <f>分析係数表!C10</f>
        <v>7.456140350877194E-2</v>
      </c>
      <c r="Q7" s="82">
        <f t="shared" si="4"/>
        <v>9.3407144862119344E-4</v>
      </c>
      <c r="R7" s="83">
        <v>1.780863875534218E-3</v>
      </c>
      <c r="S7" s="84">
        <f t="shared" si="5"/>
        <v>1.0503534626140093E-2</v>
      </c>
      <c r="T7" s="85">
        <f>分析係数表!F10</f>
        <v>0.52380952380952384</v>
      </c>
      <c r="U7" s="86">
        <f t="shared" si="6"/>
        <v>5.5018514708352869E-3</v>
      </c>
      <c r="V7" s="87">
        <f>分析係数表!D10</f>
        <v>0.10714285714285714</v>
      </c>
      <c r="W7" s="167">
        <f t="shared" si="7"/>
        <v>0</v>
      </c>
      <c r="X7" s="76">
        <f>分析係数表!E10</f>
        <v>0.13095238095238096</v>
      </c>
      <c r="Y7" s="166">
        <f t="shared" si="8"/>
        <v>0</v>
      </c>
    </row>
    <row r="8" spans="1:25" x14ac:dyDescent="0.2">
      <c r="A8" s="6" t="s">
        <v>221</v>
      </c>
      <c r="B8" s="5" t="s">
        <v>27</v>
      </c>
      <c r="C8" s="90"/>
      <c r="D8" s="76">
        <f>投入係数表!C8</f>
        <v>0</v>
      </c>
      <c r="E8" s="77">
        <f t="shared" si="9"/>
        <v>0</v>
      </c>
      <c r="F8" s="76">
        <f>分析係数表!C11</f>
        <v>4.5351473922902175E-3</v>
      </c>
      <c r="G8" s="77">
        <f t="shared" si="0"/>
        <v>0</v>
      </c>
      <c r="H8" s="77">
        <v>1.6551637255951814E-4</v>
      </c>
      <c r="I8" s="77">
        <f t="shared" si="1"/>
        <v>1.6551637255951814E-4</v>
      </c>
      <c r="J8" s="76">
        <f>分析係数表!G11</f>
        <v>0.75</v>
      </c>
      <c r="K8" s="78">
        <f t="shared" si="2"/>
        <v>1.241372794196386E-4</v>
      </c>
      <c r="L8" s="79"/>
      <c r="M8" s="80"/>
      <c r="N8" s="81">
        <f>分析係数表!H11</f>
        <v>-2.6840953927502582E-5</v>
      </c>
      <c r="O8" s="82">
        <f t="shared" si="3"/>
        <v>-2.5829992757505407E-4</v>
      </c>
      <c r="P8" s="76">
        <f>分析係数表!C11</f>
        <v>4.5351473922902175E-3</v>
      </c>
      <c r="Q8" s="82">
        <f t="shared" si="4"/>
        <v>-1.1714282429707585E-6</v>
      </c>
      <c r="R8" s="83">
        <v>3.3369670703693598E-5</v>
      </c>
      <c r="S8" s="84">
        <f t="shared" si="5"/>
        <v>1.9888604326321173E-4</v>
      </c>
      <c r="T8" s="85">
        <f>分析係数表!F11</f>
        <v>1</v>
      </c>
      <c r="U8" s="86">
        <f t="shared" si="6"/>
        <v>1.9888604326321173E-4</v>
      </c>
      <c r="V8" s="87">
        <f>分析係数表!D11</f>
        <v>0.25</v>
      </c>
      <c r="W8" s="167">
        <f t="shared" si="7"/>
        <v>0</v>
      </c>
      <c r="X8" s="76">
        <f>分析係数表!E11</f>
        <v>0</v>
      </c>
      <c r="Y8" s="166">
        <f t="shared" si="8"/>
        <v>0</v>
      </c>
    </row>
    <row r="9" spans="1:25" x14ac:dyDescent="0.2">
      <c r="A9" s="6" t="s">
        <v>222</v>
      </c>
      <c r="B9" s="5" t="s">
        <v>190</v>
      </c>
      <c r="C9" s="90"/>
      <c r="D9" s="76">
        <f>投入係数表!C9</f>
        <v>0.1318953323903819</v>
      </c>
      <c r="E9" s="77">
        <f t="shared" si="9"/>
        <v>13.189533239038189</v>
      </c>
      <c r="F9" s="76">
        <f>分析係数表!C12</f>
        <v>0.20853365384615385</v>
      </c>
      <c r="G9" s="77">
        <f t="shared" si="0"/>
        <v>2.7504615588619301</v>
      </c>
      <c r="H9" s="77">
        <v>2.9882945871551336</v>
      </c>
      <c r="I9" s="77">
        <f t="shared" si="1"/>
        <v>2.9882945871551336</v>
      </c>
      <c r="J9" s="76">
        <f>分析係数表!G12</f>
        <v>0.14315275640685521</v>
      </c>
      <c r="K9" s="78">
        <f t="shared" si="2"/>
        <v>0.42778260710694277</v>
      </c>
      <c r="L9" s="79"/>
      <c r="M9" s="80"/>
      <c r="N9" s="81">
        <f>分析係数表!H12</f>
        <v>9.7526606095580642E-2</v>
      </c>
      <c r="O9" s="82">
        <f t="shared" si="3"/>
        <v>0.93853278684395913</v>
      </c>
      <c r="P9" s="76">
        <f>分析係数表!C12</f>
        <v>0.20853365384615385</v>
      </c>
      <c r="Q9" s="82">
        <f t="shared" si="4"/>
        <v>0.19571567129498427</v>
      </c>
      <c r="R9" s="83">
        <v>0.22234852179994313</v>
      </c>
      <c r="S9" s="84">
        <f t="shared" si="5"/>
        <v>3.2106431089550767</v>
      </c>
      <c r="T9" s="85">
        <f>分析係数表!F12</f>
        <v>0.2958030455775455</v>
      </c>
      <c r="U9" s="86">
        <f t="shared" si="6"/>
        <v>0.94971800989147093</v>
      </c>
      <c r="V9" s="87">
        <f>分析係数表!D12</f>
        <v>0.10691356714596488</v>
      </c>
      <c r="W9" s="167">
        <f t="shared" si="7"/>
        <v>0</v>
      </c>
      <c r="X9" s="76">
        <f>分析係数表!E12</f>
        <v>8.866132540987956E-2</v>
      </c>
      <c r="Y9" s="166">
        <f t="shared" si="8"/>
        <v>0</v>
      </c>
    </row>
    <row r="10" spans="1:25" x14ac:dyDescent="0.2">
      <c r="A10" s="6" t="s">
        <v>223</v>
      </c>
      <c r="B10" s="5" t="s">
        <v>28</v>
      </c>
      <c r="C10" s="90"/>
      <c r="D10" s="76">
        <f>投入係数表!C10</f>
        <v>4.2432814710042432E-3</v>
      </c>
      <c r="E10" s="77">
        <f t="shared" si="9"/>
        <v>0.42432814710042432</v>
      </c>
      <c r="F10" s="76">
        <f>分析係数表!C13</f>
        <v>0</v>
      </c>
      <c r="G10" s="77">
        <f t="shared" si="0"/>
        <v>0</v>
      </c>
      <c r="H10" s="77">
        <v>0</v>
      </c>
      <c r="I10" s="77">
        <f t="shared" si="1"/>
        <v>0</v>
      </c>
      <c r="J10" s="76">
        <f>分析係数表!G13</f>
        <v>0.24552160168598525</v>
      </c>
      <c r="K10" s="78">
        <f t="shared" si="2"/>
        <v>0</v>
      </c>
      <c r="L10" s="79"/>
      <c r="M10" s="80"/>
      <c r="N10" s="81">
        <f>分析係数表!H13</f>
        <v>1.4802786091017674E-2</v>
      </c>
      <c r="O10" s="82">
        <f t="shared" si="3"/>
        <v>0.14245241005764234</v>
      </c>
      <c r="P10" s="76">
        <f>分析係数表!C13</f>
        <v>0</v>
      </c>
      <c r="Q10" s="82">
        <f t="shared" si="4"/>
        <v>0</v>
      </c>
      <c r="R10" s="83">
        <v>0</v>
      </c>
      <c r="S10" s="84">
        <f t="shared" si="5"/>
        <v>0</v>
      </c>
      <c r="T10" s="85">
        <f>分析係数表!F13</f>
        <v>0.38461538461538464</v>
      </c>
      <c r="U10" s="86">
        <f t="shared" si="6"/>
        <v>0</v>
      </c>
      <c r="V10" s="87">
        <f>分析係数表!D13</f>
        <v>0.16965226554267651</v>
      </c>
      <c r="W10" s="167">
        <f t="shared" si="7"/>
        <v>0</v>
      </c>
      <c r="X10" s="76">
        <f>分析係数表!E13</f>
        <v>0.13909378292939936</v>
      </c>
      <c r="Y10" s="166">
        <f t="shared" si="8"/>
        <v>0</v>
      </c>
    </row>
    <row r="11" spans="1:25" x14ac:dyDescent="0.2">
      <c r="A11" s="6" t="s">
        <v>224</v>
      </c>
      <c r="B11" s="5" t="s">
        <v>267</v>
      </c>
      <c r="C11" s="90"/>
      <c r="D11" s="76">
        <f>投入係数表!C11</f>
        <v>2.7227722772277228E-2</v>
      </c>
      <c r="E11" s="77">
        <f t="shared" si="9"/>
        <v>2.722772277227723</v>
      </c>
      <c r="F11" s="76">
        <f>分析係数表!C14</f>
        <v>0.56789069171648165</v>
      </c>
      <c r="G11" s="77">
        <f t="shared" si="0"/>
        <v>1.5462370319013115</v>
      </c>
      <c r="H11" s="77">
        <v>1.8988928357074901</v>
      </c>
      <c r="I11" s="77">
        <f t="shared" si="1"/>
        <v>1.8988928357074901</v>
      </c>
      <c r="J11" s="76">
        <f>分析係数表!G14</f>
        <v>0.17200100806451613</v>
      </c>
      <c r="K11" s="78">
        <f t="shared" si="2"/>
        <v>0.32661148194817591</v>
      </c>
      <c r="L11" s="79"/>
      <c r="M11" s="80"/>
      <c r="N11" s="81">
        <f>分析係数表!H14</f>
        <v>1.2346838806651188E-3</v>
      </c>
      <c r="O11" s="82">
        <f t="shared" si="3"/>
        <v>1.1881796668452488E-2</v>
      </c>
      <c r="P11" s="76">
        <f>分析係数表!C14</f>
        <v>0.56789069171648165</v>
      </c>
      <c r="Q11" s="82">
        <f t="shared" si="4"/>
        <v>6.7475617288820702E-3</v>
      </c>
      <c r="R11" s="83">
        <v>3.5312477789023543E-2</v>
      </c>
      <c r="S11" s="84">
        <f t="shared" si="5"/>
        <v>1.9342053134965136</v>
      </c>
      <c r="T11" s="85">
        <f>分析係数表!F14</f>
        <v>0.39616935483870969</v>
      </c>
      <c r="U11" s="86">
        <f t="shared" si="6"/>
        <v>0.76627287117351806</v>
      </c>
      <c r="V11" s="87">
        <f>分析係数表!D14</f>
        <v>7.7998991935483875E-2</v>
      </c>
      <c r="W11" s="167">
        <f t="shared" si="7"/>
        <v>0</v>
      </c>
      <c r="X11" s="76">
        <f>分析係数表!E14</f>
        <v>6.9052419354838704E-2</v>
      </c>
      <c r="Y11" s="166">
        <f t="shared" si="8"/>
        <v>0</v>
      </c>
    </row>
    <row r="12" spans="1:25" x14ac:dyDescent="0.2">
      <c r="A12" s="6" t="s">
        <v>225</v>
      </c>
      <c r="B12" s="5" t="s">
        <v>29</v>
      </c>
      <c r="C12" s="90"/>
      <c r="D12" s="76">
        <f>投入係数表!C12</f>
        <v>6.7892503536067891E-2</v>
      </c>
      <c r="E12" s="77">
        <f t="shared" si="9"/>
        <v>6.7892503536067892</v>
      </c>
      <c r="F12" s="76">
        <f>分析係数表!C15</f>
        <v>0</v>
      </c>
      <c r="G12" s="77">
        <f t="shared" si="0"/>
        <v>0</v>
      </c>
      <c r="H12" s="77">
        <v>0</v>
      </c>
      <c r="I12" s="77">
        <f t="shared" si="1"/>
        <v>0</v>
      </c>
      <c r="J12" s="76">
        <f>分析係数表!G15</f>
        <v>9.5499451152579587E-2</v>
      </c>
      <c r="K12" s="78">
        <f t="shared" si="2"/>
        <v>0</v>
      </c>
      <c r="L12" s="79"/>
      <c r="M12" s="80"/>
      <c r="N12" s="81">
        <f>分析係数表!H15</f>
        <v>9.0185605196408686E-3</v>
      </c>
      <c r="O12" s="82">
        <f t="shared" si="3"/>
        <v>8.6788775665218185E-2</v>
      </c>
      <c r="P12" s="76">
        <f>分析係数表!C15</f>
        <v>0</v>
      </c>
      <c r="Q12" s="82">
        <f t="shared" si="4"/>
        <v>0</v>
      </c>
      <c r="R12" s="83">
        <v>0</v>
      </c>
      <c r="S12" s="84">
        <f t="shared" si="5"/>
        <v>0</v>
      </c>
      <c r="T12" s="85">
        <f>分析係数表!F15</f>
        <v>0.30406147091108671</v>
      </c>
      <c r="U12" s="86">
        <f t="shared" si="6"/>
        <v>0</v>
      </c>
      <c r="V12" s="87">
        <f>分析係数表!D15</f>
        <v>4.2810098792535674E-2</v>
      </c>
      <c r="W12" s="167">
        <f t="shared" si="7"/>
        <v>0</v>
      </c>
      <c r="X12" s="76">
        <f>分析係数表!E15</f>
        <v>3.4028540065861687E-2</v>
      </c>
      <c r="Y12" s="166">
        <f t="shared" si="8"/>
        <v>0</v>
      </c>
    </row>
    <row r="13" spans="1:25" x14ac:dyDescent="0.2">
      <c r="A13" s="6" t="s">
        <v>226</v>
      </c>
      <c r="B13" s="5" t="s">
        <v>30</v>
      </c>
      <c r="C13" s="90"/>
      <c r="D13" s="76">
        <f>投入係数表!C13</f>
        <v>7.0721357850070717E-3</v>
      </c>
      <c r="E13" s="77">
        <f t="shared" si="9"/>
        <v>0.70721357850070721</v>
      </c>
      <c r="F13" s="76">
        <f>分析係数表!C16</f>
        <v>4.7619047619047672E-2</v>
      </c>
      <c r="G13" s="77">
        <f t="shared" si="0"/>
        <v>3.3676837071462289E-2</v>
      </c>
      <c r="H13" s="77">
        <v>3.9114606549683205E-2</v>
      </c>
      <c r="I13" s="77">
        <f t="shared" si="1"/>
        <v>3.9114606549683205E-2</v>
      </c>
      <c r="J13" s="76">
        <f>分析係数表!G16</f>
        <v>3.2520325203252036E-2</v>
      </c>
      <c r="K13" s="78">
        <f t="shared" si="2"/>
        <v>1.2720197251929498E-3</v>
      </c>
      <c r="L13" s="79"/>
      <c r="M13" s="80"/>
      <c r="N13" s="81">
        <f>分析係数表!H16</f>
        <v>1.7741870546079206E-2</v>
      </c>
      <c r="O13" s="82">
        <f t="shared" si="3"/>
        <v>0.17073625212711074</v>
      </c>
      <c r="P13" s="76">
        <f>分析係数表!C16</f>
        <v>4.7619047619047672E-2</v>
      </c>
      <c r="Q13" s="82">
        <f t="shared" si="4"/>
        <v>8.130297720338615E-3</v>
      </c>
      <c r="R13" s="83">
        <v>9.1958835275860584E-3</v>
      </c>
      <c r="S13" s="84">
        <f t="shared" si="5"/>
        <v>4.8310490077269265E-2</v>
      </c>
      <c r="T13" s="85">
        <f>分析係数表!F16</f>
        <v>0.28455284552845528</v>
      </c>
      <c r="U13" s="86">
        <f t="shared" si="6"/>
        <v>1.3746887420361172E-2</v>
      </c>
      <c r="V13" s="87">
        <f>分析係数表!D16</f>
        <v>8.943089430894309E-2</v>
      </c>
      <c r="W13" s="167">
        <f t="shared" si="7"/>
        <v>0</v>
      </c>
      <c r="X13" s="76">
        <f>分析係数表!E16</f>
        <v>6.5040650406504072E-2</v>
      </c>
      <c r="Y13" s="166">
        <f t="shared" si="8"/>
        <v>0</v>
      </c>
    </row>
    <row r="14" spans="1:25" x14ac:dyDescent="0.2">
      <c r="A14" s="6" t="s">
        <v>2</v>
      </c>
      <c r="B14" s="5" t="s">
        <v>364</v>
      </c>
      <c r="C14" s="90"/>
      <c r="D14" s="76">
        <f>投入係数表!C14</f>
        <v>8.1329561527581327E-3</v>
      </c>
      <c r="E14" s="77">
        <f t="shared" si="9"/>
        <v>0.81329561527581329</v>
      </c>
      <c r="F14" s="76">
        <f>分析係数表!C17</f>
        <v>0.10486608826857791</v>
      </c>
      <c r="G14" s="77">
        <f t="shared" si="0"/>
        <v>8.5287129779960807E-2</v>
      </c>
      <c r="H14" s="77">
        <v>0.10587122035135896</v>
      </c>
      <c r="I14" s="77">
        <f t="shared" si="1"/>
        <v>0.10587122035135896</v>
      </c>
      <c r="J14" s="76">
        <f>分析係数表!G17</f>
        <v>0.21282973621103118</v>
      </c>
      <c r="K14" s="78">
        <f t="shared" si="2"/>
        <v>2.2532543899719683E-2</v>
      </c>
      <c r="L14" s="79"/>
      <c r="M14" s="80"/>
      <c r="N14" s="81">
        <f>分析係数表!H17</f>
        <v>2.9793458859527868E-3</v>
      </c>
      <c r="O14" s="82">
        <f t="shared" si="3"/>
        <v>2.8671291960831003E-2</v>
      </c>
      <c r="P14" s="76">
        <f>分析係数表!C17</f>
        <v>0.10486608826857791</v>
      </c>
      <c r="Q14" s="82">
        <f t="shared" si="4"/>
        <v>3.0066462335386719E-3</v>
      </c>
      <c r="R14" s="83">
        <v>6.6298227991897002E-3</v>
      </c>
      <c r="S14" s="84">
        <f t="shared" si="5"/>
        <v>0.11250104315054865</v>
      </c>
      <c r="T14" s="85">
        <f>分析係数表!F17</f>
        <v>0.32553956834532372</v>
      </c>
      <c r="U14" s="86">
        <f t="shared" si="6"/>
        <v>3.6623541025628245E-2</v>
      </c>
      <c r="V14" s="87">
        <f>分析係数表!D17</f>
        <v>0.14268585131894485</v>
      </c>
      <c r="W14" s="167">
        <f t="shared" si="7"/>
        <v>0</v>
      </c>
      <c r="X14" s="76">
        <f>分析係数表!E17</f>
        <v>0.13908872901678657</v>
      </c>
      <c r="Y14" s="166">
        <f t="shared" si="8"/>
        <v>0</v>
      </c>
    </row>
    <row r="15" spans="1:25" x14ac:dyDescent="0.2">
      <c r="A15" s="6" t="s">
        <v>3</v>
      </c>
      <c r="B15" s="5" t="s">
        <v>31</v>
      </c>
      <c r="C15" s="90"/>
      <c r="D15" s="76">
        <f>投入係数表!C15</f>
        <v>2.4752475247524753E-3</v>
      </c>
      <c r="E15" s="77">
        <f t="shared" si="9"/>
        <v>0.24752475247524752</v>
      </c>
      <c r="F15" s="76">
        <f>分析係数表!C18</f>
        <v>0.13600000000000001</v>
      </c>
      <c r="G15" s="77">
        <f t="shared" si="0"/>
        <v>3.3663366336633666E-2</v>
      </c>
      <c r="H15" s="77">
        <v>3.9881850095276616E-2</v>
      </c>
      <c r="I15" s="77">
        <f t="shared" si="1"/>
        <v>3.9881850095276616E-2</v>
      </c>
      <c r="J15" s="76">
        <f>分析係数表!G18</f>
        <v>0.21499013806706113</v>
      </c>
      <c r="K15" s="78">
        <f t="shared" si="2"/>
        <v>8.5742044583533555E-3</v>
      </c>
      <c r="L15" s="79"/>
      <c r="M15" s="80"/>
      <c r="N15" s="81">
        <f>分析係数表!H18</f>
        <v>4.6971669373129519E-4</v>
      </c>
      <c r="O15" s="82">
        <f t="shared" si="3"/>
        <v>4.5202487325634467E-3</v>
      </c>
      <c r="P15" s="76">
        <f>分析係数表!C18</f>
        <v>0.13600000000000001</v>
      </c>
      <c r="Q15" s="82">
        <f t="shared" si="4"/>
        <v>6.1475382762862883E-4</v>
      </c>
      <c r="R15" s="83">
        <v>1.4925084113704529E-3</v>
      </c>
      <c r="S15" s="84">
        <f t="shared" si="5"/>
        <v>4.1374358506647071E-2</v>
      </c>
      <c r="T15" s="85">
        <f>分析係数表!F18</f>
        <v>0.45759368836291914</v>
      </c>
      <c r="U15" s="86">
        <f t="shared" si="6"/>
        <v>1.8932645312706352E-2</v>
      </c>
      <c r="V15" s="87">
        <f>分析係数表!D18</f>
        <v>7.3964497041420121E-2</v>
      </c>
      <c r="W15" s="167">
        <f t="shared" si="7"/>
        <v>0</v>
      </c>
      <c r="X15" s="76">
        <f>分析係数表!E18</f>
        <v>5.0295857988165681E-2</v>
      </c>
      <c r="Y15" s="166">
        <f t="shared" si="8"/>
        <v>0</v>
      </c>
    </row>
    <row r="16" spans="1:25" x14ac:dyDescent="0.2">
      <c r="A16" s="6" t="s">
        <v>4</v>
      </c>
      <c r="B16" s="5" t="s">
        <v>32</v>
      </c>
      <c r="C16" s="90"/>
      <c r="D16" s="76">
        <f>投入係数表!C16</f>
        <v>0</v>
      </c>
      <c r="E16" s="77">
        <f t="shared" si="9"/>
        <v>0</v>
      </c>
      <c r="F16" s="76">
        <f>分析係数表!C19</f>
        <v>5.7963709677419373E-2</v>
      </c>
      <c r="G16" s="77">
        <f t="shared" si="0"/>
        <v>0</v>
      </c>
      <c r="H16" s="77">
        <v>2.1351057455378923E-3</v>
      </c>
      <c r="I16" s="77">
        <f t="shared" si="1"/>
        <v>2.1351057455378923E-3</v>
      </c>
      <c r="J16" s="76">
        <f>分析係数表!G19</f>
        <v>5.6640625E-2</v>
      </c>
      <c r="K16" s="78">
        <f t="shared" si="2"/>
        <v>1.2093372386835718E-4</v>
      </c>
      <c r="L16" s="79"/>
      <c r="M16" s="80"/>
      <c r="N16" s="81">
        <f>分析係数表!H19</f>
        <v>-1.2078429267376162E-4</v>
      </c>
      <c r="O16" s="82">
        <f t="shared" si="3"/>
        <v>-1.1623496740877433E-3</v>
      </c>
      <c r="P16" s="76">
        <f>分析係数表!C19</f>
        <v>5.7963709677419373E-2</v>
      </c>
      <c r="Q16" s="82">
        <f t="shared" si="4"/>
        <v>-6.7374099052464983E-5</v>
      </c>
      <c r="R16" s="83">
        <v>3.0745925452573734E-4</v>
      </c>
      <c r="S16" s="84">
        <f t="shared" si="5"/>
        <v>2.4425650000636295E-3</v>
      </c>
      <c r="T16" s="85">
        <f>分析係数表!F19</f>
        <v>0.23828125</v>
      </c>
      <c r="U16" s="86">
        <f t="shared" si="6"/>
        <v>5.8201744142141168E-4</v>
      </c>
      <c r="V16" s="87">
        <f>分析係数表!D19</f>
        <v>2.1484375E-2</v>
      </c>
      <c r="W16" s="167">
        <f t="shared" si="7"/>
        <v>0</v>
      </c>
      <c r="X16" s="76">
        <f>分析係数表!E19</f>
        <v>3.90625E-3</v>
      </c>
      <c r="Y16" s="166">
        <f t="shared" si="8"/>
        <v>0</v>
      </c>
    </row>
    <row r="17" spans="1:25" x14ac:dyDescent="0.2">
      <c r="A17" s="6" t="s">
        <v>5</v>
      </c>
      <c r="B17" s="5" t="s">
        <v>33</v>
      </c>
      <c r="C17" s="90"/>
      <c r="D17" s="76">
        <f>投入係数表!C17</f>
        <v>0</v>
      </c>
      <c r="E17" s="77">
        <f t="shared" si="9"/>
        <v>0</v>
      </c>
      <c r="F17" s="76">
        <f>分析係数表!C20</f>
        <v>5.8436815193571912E-2</v>
      </c>
      <c r="G17" s="77">
        <f t="shared" si="0"/>
        <v>0</v>
      </c>
      <c r="H17" s="77">
        <v>1.2926593089665655E-3</v>
      </c>
      <c r="I17" s="77">
        <f t="shared" si="1"/>
        <v>1.2926593089665655E-3</v>
      </c>
      <c r="J17" s="76">
        <f>分析係数表!G20</f>
        <v>0.10123456790123457</v>
      </c>
      <c r="K17" s="78">
        <f t="shared" si="2"/>
        <v>1.3086180658673874E-4</v>
      </c>
      <c r="L17" s="79"/>
      <c r="M17" s="80"/>
      <c r="N17" s="81">
        <f>分析係数表!H20</f>
        <v>5.905009864050568E-4</v>
      </c>
      <c r="O17" s="82">
        <f t="shared" si="3"/>
        <v>5.6825984066511898E-3</v>
      </c>
      <c r="P17" s="76">
        <f>分析係数表!C20</f>
        <v>5.8436815193571912E-2</v>
      </c>
      <c r="Q17" s="82">
        <f t="shared" si="4"/>
        <v>3.3207295290876176E-4</v>
      </c>
      <c r="R17" s="83">
        <v>8.38681569351153E-4</v>
      </c>
      <c r="S17" s="84">
        <f t="shared" si="5"/>
        <v>2.1313408783177187E-3</v>
      </c>
      <c r="T17" s="85">
        <f>分析係数表!F20</f>
        <v>0.22469135802469137</v>
      </c>
      <c r="U17" s="86">
        <f t="shared" si="6"/>
        <v>4.7889387636274668E-4</v>
      </c>
      <c r="V17" s="87">
        <f>分析係数表!D20</f>
        <v>8.1481481481481488E-2</v>
      </c>
      <c r="W17" s="167">
        <f t="shared" si="7"/>
        <v>0</v>
      </c>
      <c r="X17" s="76">
        <f>分析係数表!E20</f>
        <v>7.9012345679012344E-2</v>
      </c>
      <c r="Y17" s="166">
        <f t="shared" si="8"/>
        <v>0</v>
      </c>
    </row>
    <row r="18" spans="1:25" x14ac:dyDescent="0.2">
      <c r="A18" s="6" t="s">
        <v>6</v>
      </c>
      <c r="B18" s="5" t="s">
        <v>34</v>
      </c>
      <c r="C18" s="90"/>
      <c r="D18" s="76">
        <f>投入係数表!C18</f>
        <v>1.4144271570014145E-3</v>
      </c>
      <c r="E18" s="77">
        <f t="shared" si="9"/>
        <v>0.14144271570014144</v>
      </c>
      <c r="F18" s="76">
        <f>分析係数表!C21</f>
        <v>0.13836239575435938</v>
      </c>
      <c r="G18" s="77">
        <f t="shared" si="0"/>
        <v>1.957035300627431E-2</v>
      </c>
      <c r="H18" s="77">
        <v>3.3968789115058677E-2</v>
      </c>
      <c r="I18" s="77">
        <f t="shared" si="1"/>
        <v>3.3968789115058677E-2</v>
      </c>
      <c r="J18" s="76">
        <f>分析係数表!G21</f>
        <v>0.28436555891238668</v>
      </c>
      <c r="K18" s="78">
        <f t="shared" si="2"/>
        <v>9.6595537022806585E-3</v>
      </c>
      <c r="L18" s="79"/>
      <c r="M18" s="80"/>
      <c r="N18" s="81">
        <f>分析係数表!H21</f>
        <v>9.7969481835384425E-4</v>
      </c>
      <c r="O18" s="82">
        <f t="shared" si="3"/>
        <v>9.4279473564894741E-3</v>
      </c>
      <c r="P18" s="76">
        <f>分析係数表!C21</f>
        <v>0.13836239575435938</v>
      </c>
      <c r="Q18" s="82">
        <f t="shared" si="4"/>
        <v>1.304473383289863E-3</v>
      </c>
      <c r="R18" s="83">
        <v>3.0880481998398425E-3</v>
      </c>
      <c r="S18" s="84">
        <f t="shared" si="5"/>
        <v>3.7056837314898519E-2</v>
      </c>
      <c r="T18" s="85">
        <f>分析係数表!F21</f>
        <v>0.42484894259818728</v>
      </c>
      <c r="U18" s="86">
        <f t="shared" si="6"/>
        <v>1.5743558149267686E-2</v>
      </c>
      <c r="V18" s="87">
        <f>分析係数表!D21</f>
        <v>8.0060422960725075E-2</v>
      </c>
      <c r="W18" s="167">
        <f t="shared" si="7"/>
        <v>0</v>
      </c>
      <c r="X18" s="76">
        <f>分析係数表!E21</f>
        <v>6.9108761329305129E-2</v>
      </c>
      <c r="Y18" s="166">
        <f t="shared" si="8"/>
        <v>0</v>
      </c>
    </row>
    <row r="19" spans="1:25" x14ac:dyDescent="0.2">
      <c r="A19" s="6" t="s">
        <v>7</v>
      </c>
      <c r="B19" s="5" t="s">
        <v>268</v>
      </c>
      <c r="C19" s="90"/>
      <c r="D19" s="76">
        <f>投入係数表!C19</f>
        <v>0</v>
      </c>
      <c r="E19" s="77">
        <f t="shared" si="9"/>
        <v>0</v>
      </c>
      <c r="F19" s="76">
        <f>分析係数表!C22</f>
        <v>4.2718446601941795E-2</v>
      </c>
      <c r="G19" s="77">
        <f t="shared" si="0"/>
        <v>0</v>
      </c>
      <c r="H19" s="77">
        <v>7.3903622716399258E-4</v>
      </c>
      <c r="I19" s="77">
        <f t="shared" si="1"/>
        <v>7.3903622716399258E-4</v>
      </c>
      <c r="J19" s="76">
        <f>分析係数表!G22</f>
        <v>0.195578231292517</v>
      </c>
      <c r="K19" s="78">
        <f t="shared" si="2"/>
        <v>1.4453939816982847E-4</v>
      </c>
      <c r="L19" s="79"/>
      <c r="M19" s="80"/>
      <c r="N19" s="81">
        <f>分析係数表!H22</f>
        <v>4.0261430891253877E-5</v>
      </c>
      <c r="O19" s="82">
        <f t="shared" si="3"/>
        <v>3.8744989136258113E-4</v>
      </c>
      <c r="P19" s="76">
        <f>分析係数表!C22</f>
        <v>4.2718446601941795E-2</v>
      </c>
      <c r="Q19" s="82">
        <f t="shared" si="4"/>
        <v>1.6551257495100571E-5</v>
      </c>
      <c r="R19" s="83">
        <v>2.2655557759222728E-4</v>
      </c>
      <c r="S19" s="84">
        <f t="shared" si="5"/>
        <v>9.655918047562198E-4</v>
      </c>
      <c r="T19" s="85">
        <f>分析係数表!F22</f>
        <v>0.41411564625850339</v>
      </c>
      <c r="U19" s="86">
        <f t="shared" si="6"/>
        <v>3.9986667424853658E-4</v>
      </c>
      <c r="V19" s="87">
        <f>分析係数表!D22</f>
        <v>4.1666666666666664E-2</v>
      </c>
      <c r="W19" s="167">
        <f t="shared" si="7"/>
        <v>0</v>
      </c>
      <c r="X19" s="76">
        <f>分析係数表!E22</f>
        <v>3.5714285714285712E-2</v>
      </c>
      <c r="Y19" s="166">
        <f t="shared" si="8"/>
        <v>0</v>
      </c>
    </row>
    <row r="20" spans="1:25" x14ac:dyDescent="0.2">
      <c r="A20" s="6" t="s">
        <v>8</v>
      </c>
      <c r="B20" s="5" t="s">
        <v>269</v>
      </c>
      <c r="C20" s="90"/>
      <c r="D20" s="76">
        <f>投入係数表!C20</f>
        <v>0</v>
      </c>
      <c r="E20" s="77">
        <f t="shared" si="9"/>
        <v>0</v>
      </c>
      <c r="F20" s="76">
        <f>分析係数表!C23</f>
        <v>0</v>
      </c>
      <c r="G20" s="77">
        <f t="shared" si="0"/>
        <v>0</v>
      </c>
      <c r="H20" s="77">
        <v>0</v>
      </c>
      <c r="I20" s="77">
        <f t="shared" si="1"/>
        <v>0</v>
      </c>
      <c r="J20" s="76">
        <f>分析係数表!G23</f>
        <v>0.21392190152801357</v>
      </c>
      <c r="K20" s="78">
        <f t="shared" si="2"/>
        <v>0</v>
      </c>
      <c r="L20" s="79"/>
      <c r="M20" s="80"/>
      <c r="N20" s="81">
        <f>分析係数表!H23</f>
        <v>2.6840953927502582E-5</v>
      </c>
      <c r="O20" s="82">
        <f t="shared" si="3"/>
        <v>2.5829992757505407E-4</v>
      </c>
      <c r="P20" s="76">
        <f>分析係数表!C23</f>
        <v>0</v>
      </c>
      <c r="Q20" s="82">
        <f t="shared" si="4"/>
        <v>0</v>
      </c>
      <c r="R20" s="83">
        <v>0</v>
      </c>
      <c r="S20" s="84">
        <f t="shared" si="5"/>
        <v>0</v>
      </c>
      <c r="T20" s="85">
        <f>分析係数表!F23</f>
        <v>0.43803056027164688</v>
      </c>
      <c r="U20" s="86">
        <f t="shared" si="6"/>
        <v>0</v>
      </c>
      <c r="V20" s="87">
        <f>分析係数表!D23</f>
        <v>9.3378607809847206E-2</v>
      </c>
      <c r="W20" s="167">
        <f t="shared" si="7"/>
        <v>0</v>
      </c>
      <c r="X20" s="76">
        <f>分析係数表!E23</f>
        <v>9.3378607809847206E-2</v>
      </c>
      <c r="Y20" s="166">
        <f t="shared" si="8"/>
        <v>0</v>
      </c>
    </row>
    <row r="21" spans="1:25" x14ac:dyDescent="0.2">
      <c r="A21" s="6" t="s">
        <v>9</v>
      </c>
      <c r="B21" s="5" t="s">
        <v>270</v>
      </c>
      <c r="C21" s="90"/>
      <c r="D21" s="76">
        <f>投入係数表!C21</f>
        <v>3.5360678925035362E-4</v>
      </c>
      <c r="E21" s="77">
        <f t="shared" si="9"/>
        <v>3.536067892503536E-2</v>
      </c>
      <c r="F21" s="76">
        <f>分析係数表!C24</f>
        <v>0.46503178928247046</v>
      </c>
      <c r="G21" s="77">
        <f t="shared" si="0"/>
        <v>1.6443839790752139E-2</v>
      </c>
      <c r="H21" s="77">
        <v>2.3672289712137355E-2</v>
      </c>
      <c r="I21" s="77">
        <f t="shared" si="1"/>
        <v>2.3672289712137355E-2</v>
      </c>
      <c r="J21" s="76">
        <f>分析係数表!G24</f>
        <v>0.20803782505910165</v>
      </c>
      <c r="K21" s="78">
        <f t="shared" si="2"/>
        <v>4.9247316658820031E-3</v>
      </c>
      <c r="L21" s="79"/>
      <c r="M21" s="80"/>
      <c r="N21" s="81">
        <f>分析係数表!H24</f>
        <v>3.7577335498503619E-4</v>
      </c>
      <c r="O21" s="82">
        <f t="shared" si="3"/>
        <v>3.6161989860507573E-3</v>
      </c>
      <c r="P21" s="76">
        <f>分析係数表!C24</f>
        <v>0.46503178928247046</v>
      </c>
      <c r="Q21" s="82">
        <f t="shared" si="4"/>
        <v>1.681647484884639E-3</v>
      </c>
      <c r="R21" s="83">
        <v>5.6876280709344806E-3</v>
      </c>
      <c r="S21" s="84">
        <f t="shared" si="5"/>
        <v>2.9359917783071836E-2</v>
      </c>
      <c r="T21" s="85">
        <f>分析係数表!F24</f>
        <v>0.39125295508274233</v>
      </c>
      <c r="U21" s="86">
        <f t="shared" si="6"/>
        <v>1.1487154593613212E-2</v>
      </c>
      <c r="V21" s="87">
        <f>分析係数表!D24</f>
        <v>8.1560283687943269E-2</v>
      </c>
      <c r="W21" s="167">
        <f t="shared" si="7"/>
        <v>0</v>
      </c>
      <c r="X21" s="76">
        <f>分析係数表!E24</f>
        <v>8.0378250591016553E-2</v>
      </c>
      <c r="Y21" s="166">
        <f t="shared" si="8"/>
        <v>0</v>
      </c>
    </row>
    <row r="22" spans="1:25" x14ac:dyDescent="0.2">
      <c r="A22" s="6" t="s">
        <v>10</v>
      </c>
      <c r="B22" s="5" t="s">
        <v>271</v>
      </c>
      <c r="C22" s="90"/>
      <c r="D22" s="76">
        <f>投入係数表!C22</f>
        <v>0</v>
      </c>
      <c r="E22" s="77">
        <f t="shared" si="9"/>
        <v>0</v>
      </c>
      <c r="F22" s="76">
        <f>分析係数表!C25</f>
        <v>9.2250922509224953E-3</v>
      </c>
      <c r="G22" s="77">
        <f t="shared" si="0"/>
        <v>0</v>
      </c>
      <c r="H22" s="77">
        <v>2.4190145807429777E-4</v>
      </c>
      <c r="I22" s="77">
        <f t="shared" si="1"/>
        <v>2.4190145807429777E-4</v>
      </c>
      <c r="J22" s="76">
        <f>分析係数表!G25</f>
        <v>0.19617224880382775</v>
      </c>
      <c r="K22" s="78">
        <f t="shared" si="2"/>
        <v>4.7454353019359848E-5</v>
      </c>
      <c r="L22" s="79"/>
      <c r="M22" s="80"/>
      <c r="N22" s="81">
        <f>分析係数表!H25</f>
        <v>5.5023955551380293E-4</v>
      </c>
      <c r="O22" s="82">
        <f t="shared" si="3"/>
        <v>5.2951485152886082E-3</v>
      </c>
      <c r="P22" s="76">
        <f>分析係数表!C25</f>
        <v>9.2250922509224953E-3</v>
      </c>
      <c r="Q22" s="82">
        <f t="shared" si="4"/>
        <v>4.8848233535872698E-5</v>
      </c>
      <c r="R22" s="83">
        <v>2.0974005132726024E-4</v>
      </c>
      <c r="S22" s="84">
        <f t="shared" si="5"/>
        <v>4.5164150940155801E-4</v>
      </c>
      <c r="T22" s="85">
        <f>分析係数表!F25</f>
        <v>0.34928229665071769</v>
      </c>
      <c r="U22" s="86">
        <f t="shared" si="6"/>
        <v>1.5775038366657289E-4</v>
      </c>
      <c r="V22" s="87">
        <f>分析係数表!D25</f>
        <v>6.2200956937799042E-2</v>
      </c>
      <c r="W22" s="167">
        <f t="shared" si="7"/>
        <v>0</v>
      </c>
      <c r="X22" s="76">
        <f>分析係数表!E25</f>
        <v>3.8277511961722487E-2</v>
      </c>
      <c r="Y22" s="166">
        <f t="shared" si="8"/>
        <v>0</v>
      </c>
    </row>
    <row r="23" spans="1:25" x14ac:dyDescent="0.2">
      <c r="A23" s="6" t="s">
        <v>11</v>
      </c>
      <c r="B23" s="5" t="s">
        <v>35</v>
      </c>
      <c r="C23" s="90"/>
      <c r="D23" s="76">
        <f>投入係数表!C23</f>
        <v>0</v>
      </c>
      <c r="E23" s="77">
        <f t="shared" si="9"/>
        <v>0</v>
      </c>
      <c r="F23" s="76">
        <f>分析係数表!C26</f>
        <v>0.48980322003577814</v>
      </c>
      <c r="G23" s="77">
        <f t="shared" si="0"/>
        <v>0</v>
      </c>
      <c r="H23" s="77">
        <v>7.3669898314203033E-3</v>
      </c>
      <c r="I23" s="77">
        <f t="shared" si="1"/>
        <v>7.3669898314203033E-3</v>
      </c>
      <c r="J23" s="76">
        <f>分析係数表!G26</f>
        <v>0.19635890767230169</v>
      </c>
      <c r="K23" s="78">
        <f t="shared" si="2"/>
        <v>1.4465740761306447E-3</v>
      </c>
      <c r="L23" s="79"/>
      <c r="M23" s="80"/>
      <c r="N23" s="81">
        <f>分析係数表!H26</f>
        <v>1.1729496866318629E-2</v>
      </c>
      <c r="O23" s="82">
        <f t="shared" si="3"/>
        <v>0.11287706835029863</v>
      </c>
      <c r="P23" s="76">
        <f>分析係数表!C26</f>
        <v>0.48980322003577814</v>
      </c>
      <c r="Q23" s="82">
        <f t="shared" si="4"/>
        <v>5.5287551546174894E-2</v>
      </c>
      <c r="R23" s="83">
        <v>6.0663065527533332E-2</v>
      </c>
      <c r="S23" s="84">
        <f t="shared" si="5"/>
        <v>6.8030055358953637E-2</v>
      </c>
      <c r="T23" s="85">
        <f>分析係数表!F26</f>
        <v>0.33511053315994799</v>
      </c>
      <c r="U23" s="86">
        <f t="shared" si="6"/>
        <v>2.2797588122239729E-2</v>
      </c>
      <c r="V23" s="87">
        <f>分析係数表!D26</f>
        <v>7.3862158647594281E-2</v>
      </c>
      <c r="W23" s="167">
        <f t="shared" si="7"/>
        <v>0</v>
      </c>
      <c r="X23" s="76">
        <f>分析係数表!E26</f>
        <v>7.8673602080624183E-2</v>
      </c>
      <c r="Y23" s="166">
        <f t="shared" si="8"/>
        <v>0</v>
      </c>
    </row>
    <row r="24" spans="1:25" x14ac:dyDescent="0.2">
      <c r="A24" s="6" t="s">
        <v>12</v>
      </c>
      <c r="B24" s="5" t="s">
        <v>366</v>
      </c>
      <c r="C24" s="90"/>
      <c r="D24" s="76">
        <f>投入係数表!C24</f>
        <v>0</v>
      </c>
      <c r="E24" s="77">
        <f t="shared" si="9"/>
        <v>0</v>
      </c>
      <c r="F24" s="76">
        <f>分析係数表!C27</f>
        <v>1.6403046280023426E-2</v>
      </c>
      <c r="G24" s="77">
        <f t="shared" si="0"/>
        <v>0</v>
      </c>
      <c r="H24" s="77">
        <v>3.9335075909443616E-5</v>
      </c>
      <c r="I24" s="77">
        <f t="shared" si="1"/>
        <v>3.9335075909443616E-5</v>
      </c>
      <c r="J24" s="76">
        <f>分析係数表!G27</f>
        <v>0.18421052631578946</v>
      </c>
      <c r="K24" s="78">
        <f t="shared" si="2"/>
        <v>7.2459350359501394E-6</v>
      </c>
      <c r="L24" s="79"/>
      <c r="M24" s="80"/>
      <c r="N24" s="81">
        <f>分析係数表!H27</f>
        <v>1.1420825896152349E-2</v>
      </c>
      <c r="O24" s="82">
        <f t="shared" si="3"/>
        <v>0.10990661918318552</v>
      </c>
      <c r="P24" s="76">
        <f>分析係数表!C27</f>
        <v>1.6403046280023426E-2</v>
      </c>
      <c r="Q24" s="82">
        <f t="shared" si="4"/>
        <v>1.8028033609427026E-3</v>
      </c>
      <c r="R24" s="83">
        <v>1.816730138888935E-3</v>
      </c>
      <c r="S24" s="84">
        <f t="shared" si="5"/>
        <v>1.8560652147983786E-3</v>
      </c>
      <c r="T24" s="85">
        <f>分析係数表!F27</f>
        <v>0.35526315789473684</v>
      </c>
      <c r="U24" s="86">
        <f t="shared" si="6"/>
        <v>6.5939158946784504E-4</v>
      </c>
      <c r="V24" s="87">
        <f>分析係数表!D27</f>
        <v>0</v>
      </c>
      <c r="W24" s="167">
        <f t="shared" si="7"/>
        <v>0</v>
      </c>
      <c r="X24" s="76">
        <f>分析係数表!E27</f>
        <v>0</v>
      </c>
      <c r="Y24" s="166">
        <f t="shared" si="8"/>
        <v>0</v>
      </c>
    </row>
    <row r="25" spans="1:25" x14ac:dyDescent="0.2">
      <c r="A25" s="6" t="s">
        <v>13</v>
      </c>
      <c r="B25" s="5" t="s">
        <v>191</v>
      </c>
      <c r="C25" s="90"/>
      <c r="D25" s="76">
        <f>投入係数表!C25</f>
        <v>0</v>
      </c>
      <c r="E25" s="77">
        <f t="shared" si="9"/>
        <v>0</v>
      </c>
      <c r="F25" s="76">
        <f>分析係数表!C28</f>
        <v>5.7942340305257245E-2</v>
      </c>
      <c r="G25" s="77">
        <f t="shared" si="0"/>
        <v>0</v>
      </c>
      <c r="H25" s="77">
        <v>2.6641630953404094E-3</v>
      </c>
      <c r="I25" s="77">
        <f t="shared" si="1"/>
        <v>2.6641630953404094E-3</v>
      </c>
      <c r="J25" s="76">
        <f>分析係数表!G28</f>
        <v>0.12508686587908269</v>
      </c>
      <c r="K25" s="78">
        <f t="shared" si="2"/>
        <v>3.3325181178684755E-4</v>
      </c>
      <c r="L25" s="79"/>
      <c r="M25" s="80"/>
      <c r="N25" s="81">
        <f>分析係数表!H28</f>
        <v>2.2586662729993424E-2</v>
      </c>
      <c r="O25" s="82">
        <f t="shared" si="3"/>
        <v>0.21735938905440802</v>
      </c>
      <c r="P25" s="76">
        <f>分析係数表!C28</f>
        <v>5.7942340305257245E-2</v>
      </c>
      <c r="Q25" s="82">
        <f t="shared" si="4"/>
        <v>1.2594311689133317E-2</v>
      </c>
      <c r="R25" s="83">
        <v>1.3584685360519986E-2</v>
      </c>
      <c r="S25" s="84">
        <f t="shared" si="5"/>
        <v>1.6248848455860394E-2</v>
      </c>
      <c r="T25" s="85">
        <f>分析係数表!F28</f>
        <v>0.21334259902710215</v>
      </c>
      <c r="U25" s="86">
        <f t="shared" si="6"/>
        <v>3.4665715607707722E-3</v>
      </c>
      <c r="V25" s="87">
        <f>分析係数表!D28</f>
        <v>0.12091730368311328</v>
      </c>
      <c r="W25" s="167">
        <f t="shared" si="7"/>
        <v>0</v>
      </c>
      <c r="X25" s="76">
        <f>分析係数表!E28</f>
        <v>0.12161223071577484</v>
      </c>
      <c r="Y25" s="166">
        <f t="shared" si="8"/>
        <v>0</v>
      </c>
    </row>
    <row r="26" spans="1:25" x14ac:dyDescent="0.2">
      <c r="A26" s="6" t="s">
        <v>14</v>
      </c>
      <c r="B26" s="5" t="s">
        <v>50</v>
      </c>
      <c r="C26" s="90"/>
      <c r="D26" s="76">
        <f>投入係数表!C26</f>
        <v>1.4144271570014145E-3</v>
      </c>
      <c r="E26" s="77">
        <f t="shared" si="9"/>
        <v>0.14144271570014144</v>
      </c>
      <c r="F26" s="76">
        <f>分析係数表!C29</f>
        <v>0.49478563151796062</v>
      </c>
      <c r="G26" s="77">
        <f t="shared" si="0"/>
        <v>6.9983823411309848E-2</v>
      </c>
      <c r="H26" s="77">
        <v>0.12947378924185057</v>
      </c>
      <c r="I26" s="77">
        <f t="shared" si="1"/>
        <v>0.12947378924185057</v>
      </c>
      <c r="J26" s="76">
        <f>分析係数表!G29</f>
        <v>0.24894917844860528</v>
      </c>
      <c r="K26" s="78">
        <f t="shared" si="2"/>
        <v>3.2232393462386572E-2</v>
      </c>
      <c r="L26" s="79"/>
      <c r="M26" s="80"/>
      <c r="N26" s="81">
        <f>分析係数表!H29</f>
        <v>1.0347187739052245E-2</v>
      </c>
      <c r="O26" s="82">
        <f t="shared" si="3"/>
        <v>9.9574622080183348E-2</v>
      </c>
      <c r="P26" s="76">
        <f>分析係数表!C29</f>
        <v>0.49478563151796062</v>
      </c>
      <c r="Q26" s="82">
        <f t="shared" si="4"/>
        <v>4.9268092269105786E-2</v>
      </c>
      <c r="R26" s="83">
        <v>7.1362457222494804E-2</v>
      </c>
      <c r="S26" s="84">
        <f t="shared" si="5"/>
        <v>0.20083624646434539</v>
      </c>
      <c r="T26" s="85">
        <f>分析係数表!F29</f>
        <v>0.37141765380206343</v>
      </c>
      <c r="U26" s="86">
        <f t="shared" si="6"/>
        <v>7.4594127460200124E-2</v>
      </c>
      <c r="V26" s="87">
        <f>分析係数表!D29</f>
        <v>7.241115781429118E-2</v>
      </c>
      <c r="W26" s="167">
        <f t="shared" si="7"/>
        <v>0</v>
      </c>
      <c r="X26" s="76">
        <f>分析係数表!E29</f>
        <v>5.0630492930836837E-2</v>
      </c>
      <c r="Y26" s="166">
        <f t="shared" si="8"/>
        <v>0</v>
      </c>
    </row>
    <row r="27" spans="1:25" x14ac:dyDescent="0.2">
      <c r="A27" s="6" t="s">
        <v>15</v>
      </c>
      <c r="B27" s="5" t="s">
        <v>36</v>
      </c>
      <c r="C27" s="90"/>
      <c r="D27" s="76">
        <f>投入係数表!C27</f>
        <v>2.828854314002829E-3</v>
      </c>
      <c r="E27" s="77">
        <f t="shared" si="9"/>
        <v>0.28288543140028288</v>
      </c>
      <c r="F27" s="76">
        <f>分析係数表!C30</f>
        <v>1</v>
      </c>
      <c r="G27" s="77">
        <f t="shared" si="0"/>
        <v>0.28288543140028288</v>
      </c>
      <c r="H27" s="77">
        <v>0.31535587674051302</v>
      </c>
      <c r="I27" s="77">
        <f t="shared" si="1"/>
        <v>0.31535587674051302</v>
      </c>
      <c r="J27" s="76">
        <f>分析係数表!G30</f>
        <v>0.34459690081234212</v>
      </c>
      <c r="K27" s="78">
        <f t="shared" si="2"/>
        <v>0.10867065777773975</v>
      </c>
      <c r="L27" s="79"/>
      <c r="M27" s="80"/>
      <c r="N27" s="81">
        <f>分析係数表!H30</f>
        <v>0</v>
      </c>
      <c r="O27" s="82">
        <f t="shared" si="3"/>
        <v>0</v>
      </c>
      <c r="P27" s="76">
        <f>分析係数表!C30</f>
        <v>1</v>
      </c>
      <c r="Q27" s="82">
        <f t="shared" si="4"/>
        <v>0</v>
      </c>
      <c r="R27" s="83">
        <v>1.954638287749114E-2</v>
      </c>
      <c r="S27" s="84">
        <f t="shared" si="5"/>
        <v>0.33490225961800418</v>
      </c>
      <c r="T27" s="85">
        <f>分析係数表!F30</f>
        <v>0.44091746876919924</v>
      </c>
      <c r="U27" s="86">
        <f t="shared" si="6"/>
        <v>0.14766425659585561</v>
      </c>
      <c r="V27" s="87">
        <f>分析係数表!D30</f>
        <v>0.12847293330602771</v>
      </c>
      <c r="W27" s="167">
        <f t="shared" si="7"/>
        <v>0</v>
      </c>
      <c r="X27" s="76">
        <f>分析係数表!E30</f>
        <v>7.0107174551163901E-2</v>
      </c>
      <c r="Y27" s="166">
        <f t="shared" si="8"/>
        <v>0</v>
      </c>
    </row>
    <row r="28" spans="1:25" x14ac:dyDescent="0.2">
      <c r="A28" s="6" t="s">
        <v>16</v>
      </c>
      <c r="B28" s="5" t="s">
        <v>192</v>
      </c>
      <c r="C28" s="90"/>
      <c r="D28" s="76">
        <f>投入係数表!C28</f>
        <v>9.5473833097595474E-3</v>
      </c>
      <c r="E28" s="77">
        <f t="shared" si="9"/>
        <v>0.95473833097595473</v>
      </c>
      <c r="F28" s="76">
        <f>分析係数表!C31</f>
        <v>1.9207967749584998E-2</v>
      </c>
      <c r="G28" s="77">
        <f t="shared" si="0"/>
        <v>1.8338583070678746E-2</v>
      </c>
      <c r="H28" s="77">
        <v>2.2393076456847707E-2</v>
      </c>
      <c r="I28" s="77">
        <f t="shared" si="1"/>
        <v>2.2393076456847707E-2</v>
      </c>
      <c r="J28" s="76">
        <f>分析係数表!G31</f>
        <v>6.1728395061728392E-2</v>
      </c>
      <c r="K28" s="78">
        <f t="shared" si="2"/>
        <v>1.3822886701757842E-3</v>
      </c>
      <c r="L28" s="79"/>
      <c r="M28" s="80"/>
      <c r="N28" s="81">
        <f>分析係数表!H31</f>
        <v>2.4076335672969816E-2</v>
      </c>
      <c r="O28" s="82">
        <f t="shared" si="3"/>
        <v>0.2316950350348235</v>
      </c>
      <c r="P28" s="76">
        <f>分析係数表!C31</f>
        <v>1.9207967749584998E-2</v>
      </c>
      <c r="Q28" s="82">
        <f t="shared" si="4"/>
        <v>4.4503907606878558E-3</v>
      </c>
      <c r="R28" s="83">
        <v>5.7714526348324087E-3</v>
      </c>
      <c r="S28" s="84">
        <f t="shared" si="5"/>
        <v>2.8164529091680116E-2</v>
      </c>
      <c r="T28" s="85">
        <f>分析係数表!F31</f>
        <v>0.33333333333333331</v>
      </c>
      <c r="U28" s="86">
        <f t="shared" si="6"/>
        <v>9.3881763638933718E-3</v>
      </c>
      <c r="V28" s="87">
        <f>分析係数表!D31</f>
        <v>0.20987654320987653</v>
      </c>
      <c r="W28" s="167">
        <f t="shared" si="7"/>
        <v>0</v>
      </c>
      <c r="X28" s="76">
        <f>分析係数表!E31</f>
        <v>0.18518518518518517</v>
      </c>
      <c r="Y28" s="166">
        <f t="shared" si="8"/>
        <v>0</v>
      </c>
    </row>
    <row r="29" spans="1:25" x14ac:dyDescent="0.2">
      <c r="A29" s="6" t="s">
        <v>17</v>
      </c>
      <c r="B29" s="5" t="s">
        <v>272</v>
      </c>
      <c r="C29" s="90"/>
      <c r="D29" s="76">
        <f>投入係数表!C29</f>
        <v>7.0721357850070724E-4</v>
      </c>
      <c r="E29" s="77">
        <f t="shared" si="9"/>
        <v>7.0721357850070721E-2</v>
      </c>
      <c r="F29" s="76">
        <f>分析係数表!C32</f>
        <v>1</v>
      </c>
      <c r="G29" s="77">
        <f t="shared" si="0"/>
        <v>7.0721357850070721E-2</v>
      </c>
      <c r="H29" s="77">
        <v>9.9077232157089273E-2</v>
      </c>
      <c r="I29" s="77">
        <f t="shared" si="1"/>
        <v>9.9077232157089273E-2</v>
      </c>
      <c r="J29" s="76">
        <f>分析係数表!G32</f>
        <v>0.14010507880910683</v>
      </c>
      <c r="K29" s="78">
        <f t="shared" si="2"/>
        <v>1.3881223419557167E-2</v>
      </c>
      <c r="L29" s="79"/>
      <c r="M29" s="80"/>
      <c r="N29" s="81">
        <f>分析係数表!H32</f>
        <v>7.0054889750781743E-3</v>
      </c>
      <c r="O29" s="82">
        <f t="shared" si="3"/>
        <v>6.7416281097089123E-2</v>
      </c>
      <c r="P29" s="76">
        <f>分析係数表!C32</f>
        <v>1</v>
      </c>
      <c r="Q29" s="82">
        <f t="shared" si="4"/>
        <v>6.7416281097089123E-2</v>
      </c>
      <c r="R29" s="83">
        <v>8.9104647041755164E-2</v>
      </c>
      <c r="S29" s="84">
        <f t="shared" si="5"/>
        <v>0.18818187919884444</v>
      </c>
      <c r="T29" s="85">
        <f>分析係数表!F32</f>
        <v>0.48248686514886163</v>
      </c>
      <c r="U29" s="86">
        <f t="shared" si="6"/>
        <v>9.0795284972472232E-2</v>
      </c>
      <c r="V29" s="87">
        <f>分析係数表!D32</f>
        <v>1.5761821366024518E-2</v>
      </c>
      <c r="W29" s="167">
        <f t="shared" si="7"/>
        <v>0</v>
      </c>
      <c r="X29" s="76">
        <f>分析係数表!E32</f>
        <v>2.1891418563922942E-2</v>
      </c>
      <c r="Y29" s="166">
        <f t="shared" si="8"/>
        <v>0</v>
      </c>
    </row>
    <row r="30" spans="1:25" x14ac:dyDescent="0.2">
      <c r="A30" s="6" t="s">
        <v>18</v>
      </c>
      <c r="B30" s="5" t="s">
        <v>273</v>
      </c>
      <c r="C30" s="90"/>
      <c r="D30" s="76">
        <f>投入係数表!C30</f>
        <v>3.5360678925035362E-4</v>
      </c>
      <c r="E30" s="77">
        <f t="shared" si="9"/>
        <v>3.536067892503536E-2</v>
      </c>
      <c r="F30" s="76">
        <f>分析係数表!C33</f>
        <v>0.97338792221084958</v>
      </c>
      <c r="G30" s="77">
        <f t="shared" si="0"/>
        <v>3.4419657786805148E-2</v>
      </c>
      <c r="H30" s="77">
        <v>5.2694562818229186E-2</v>
      </c>
      <c r="I30" s="77">
        <f t="shared" si="1"/>
        <v>5.2694562818229186E-2</v>
      </c>
      <c r="J30" s="76">
        <f>分析係数表!G33</f>
        <v>0.50577124868835255</v>
      </c>
      <c r="K30" s="78">
        <f t="shared" si="2"/>
        <v>2.665139483566261E-2</v>
      </c>
      <c r="L30" s="79"/>
      <c r="M30" s="80"/>
      <c r="N30" s="81">
        <f>分析係数表!H33</f>
        <v>1.0199562492450981E-3</v>
      </c>
      <c r="O30" s="82">
        <f t="shared" si="3"/>
        <v>9.8153972478520549E-3</v>
      </c>
      <c r="P30" s="76">
        <f>分析係数表!C33</f>
        <v>0.97338792221084958</v>
      </c>
      <c r="Q30" s="82">
        <f t="shared" si="4"/>
        <v>9.5541891327608035E-3</v>
      </c>
      <c r="R30" s="83">
        <v>2.8611795918046686E-2</v>
      </c>
      <c r="S30" s="84">
        <f t="shared" si="5"/>
        <v>8.1306358736275869E-2</v>
      </c>
      <c r="T30" s="85">
        <f>分析係数表!F33</f>
        <v>0.64428121720881426</v>
      </c>
      <c r="U30" s="86">
        <f t="shared" si="6"/>
        <v>5.2384159773424324E-2</v>
      </c>
      <c r="V30" s="87">
        <f>分析係数表!D33</f>
        <v>6.2959076600209857E-2</v>
      </c>
      <c r="W30" s="167">
        <f t="shared" si="7"/>
        <v>0</v>
      </c>
      <c r="X30" s="76">
        <f>分析係数表!E33</f>
        <v>4.7219307450157399E-2</v>
      </c>
      <c r="Y30" s="166">
        <f t="shared" si="8"/>
        <v>0</v>
      </c>
    </row>
    <row r="31" spans="1:25" x14ac:dyDescent="0.2">
      <c r="A31" s="6" t="s">
        <v>19</v>
      </c>
      <c r="B31" s="5" t="s">
        <v>274</v>
      </c>
      <c r="C31" s="90"/>
      <c r="D31" s="76">
        <f>投入係数表!C31</f>
        <v>7.2842998585572846E-2</v>
      </c>
      <c r="E31" s="77">
        <f t="shared" si="9"/>
        <v>7.2842998585572847</v>
      </c>
      <c r="F31" s="76">
        <f>分析係数表!C34</f>
        <v>0.27354580534514794</v>
      </c>
      <c r="G31" s="77">
        <f t="shared" si="0"/>
        <v>1.9925896711845996</v>
      </c>
      <c r="H31" s="77">
        <v>2.209324960315262</v>
      </c>
      <c r="I31" s="77">
        <f t="shared" si="1"/>
        <v>2.209324960315262</v>
      </c>
      <c r="J31" s="76">
        <f>分析係数表!G34</f>
        <v>0.42476937758456157</v>
      </c>
      <c r="K31" s="78">
        <f t="shared" si="2"/>
        <v>0.93845358827515002</v>
      </c>
      <c r="L31" s="79"/>
      <c r="M31" s="80"/>
      <c r="N31" s="81">
        <f>分析係数表!H34</f>
        <v>0.17207735562921905</v>
      </c>
      <c r="O31" s="82">
        <f t="shared" si="3"/>
        <v>1.6559608356836717</v>
      </c>
      <c r="P31" s="76">
        <f>分析係数表!C34</f>
        <v>0.27354580534514794</v>
      </c>
      <c r="Q31" s="82">
        <f t="shared" si="4"/>
        <v>0.45298114041711418</v>
      </c>
      <c r="R31" s="83">
        <v>0.49067370663320586</v>
      </c>
      <c r="S31" s="84">
        <f t="shared" si="5"/>
        <v>2.6999986669484679</v>
      </c>
      <c r="T31" s="85">
        <f>分析係数表!F34</f>
        <v>0.70045594316615423</v>
      </c>
      <c r="U31" s="86">
        <f t="shared" si="6"/>
        <v>1.8912301128047482</v>
      </c>
      <c r="V31" s="87">
        <f>分析係数表!D34</f>
        <v>0.30431555508429647</v>
      </c>
      <c r="W31" s="167">
        <f t="shared" si="7"/>
        <v>1</v>
      </c>
      <c r="X31" s="76">
        <f>分析係数表!E34</f>
        <v>0.19870639380765559</v>
      </c>
      <c r="Y31" s="166">
        <f t="shared" si="8"/>
        <v>1</v>
      </c>
    </row>
    <row r="32" spans="1:25" x14ac:dyDescent="0.2">
      <c r="A32" s="6" t="s">
        <v>20</v>
      </c>
      <c r="B32" s="5" t="s">
        <v>37</v>
      </c>
      <c r="C32" s="90"/>
      <c r="D32" s="76">
        <f>投入係数表!C32</f>
        <v>5.3041018387553042E-3</v>
      </c>
      <c r="E32" s="77">
        <f t="shared" si="9"/>
        <v>0.53041018387553041</v>
      </c>
      <c r="F32" s="76">
        <f>分析係数表!C35</f>
        <v>0.43910510987556262</v>
      </c>
      <c r="G32" s="77">
        <f t="shared" si="0"/>
        <v>0.23290582206978214</v>
      </c>
      <c r="H32" s="77">
        <v>0.30203851139483689</v>
      </c>
      <c r="I32" s="77">
        <f t="shared" si="1"/>
        <v>0.30203851139483689</v>
      </c>
      <c r="J32" s="76">
        <f>分析係数表!G35</f>
        <v>0.31421305453517945</v>
      </c>
      <c r="K32" s="78">
        <f t="shared" si="2"/>
        <v>9.4904443252630311E-2</v>
      </c>
      <c r="L32" s="79"/>
      <c r="M32" s="80"/>
      <c r="N32" s="81">
        <f>分析係数表!H35</f>
        <v>6.5760337122381329E-2</v>
      </c>
      <c r="O32" s="82">
        <f t="shared" si="3"/>
        <v>0.63283482255888246</v>
      </c>
      <c r="P32" s="76">
        <f>分析係数表!C35</f>
        <v>0.43910510987556262</v>
      </c>
      <c r="Q32" s="82">
        <f t="shared" si="4"/>
        <v>0.27788100429280027</v>
      </c>
      <c r="R32" s="83">
        <v>0.3397064387150362</v>
      </c>
      <c r="S32" s="84">
        <f t="shared" si="5"/>
        <v>0.64174495010987309</v>
      </c>
      <c r="T32" s="85">
        <f>分析係数表!F35</f>
        <v>0.64651031364792311</v>
      </c>
      <c r="U32" s="86">
        <f t="shared" si="6"/>
        <v>0.41489472897750485</v>
      </c>
      <c r="V32" s="87">
        <f>分析係数表!D35</f>
        <v>9.7202599604408024E-2</v>
      </c>
      <c r="W32" s="167">
        <f t="shared" si="7"/>
        <v>0</v>
      </c>
      <c r="X32" s="76">
        <f>分析係数表!E35</f>
        <v>8.3356880474710376E-2</v>
      </c>
      <c r="Y32" s="166">
        <f t="shared" si="8"/>
        <v>0</v>
      </c>
    </row>
    <row r="33" spans="1:25" x14ac:dyDescent="0.2">
      <c r="A33" s="6" t="s">
        <v>21</v>
      </c>
      <c r="B33" s="5" t="s">
        <v>38</v>
      </c>
      <c r="C33" s="90"/>
      <c r="D33" s="76">
        <f>投入係数表!C33</f>
        <v>2.1216407355021216E-3</v>
      </c>
      <c r="E33" s="77">
        <f t="shared" si="9"/>
        <v>0.21216407355021216</v>
      </c>
      <c r="F33" s="76">
        <f>分析係数表!C36</f>
        <v>0.81669408606805782</v>
      </c>
      <c r="G33" s="77">
        <f t="shared" si="0"/>
        <v>0.17327314414456671</v>
      </c>
      <c r="H33" s="77">
        <v>0.26487994916817054</v>
      </c>
      <c r="I33" s="77">
        <f t="shared" si="1"/>
        <v>0.26487994916817054</v>
      </c>
      <c r="J33" s="76">
        <f>分析係数表!G36</f>
        <v>6.9340477503742809E-2</v>
      </c>
      <c r="K33" s="78">
        <f t="shared" si="2"/>
        <v>1.8366902156488066E-2</v>
      </c>
      <c r="L33" s="79"/>
      <c r="M33" s="80"/>
      <c r="N33" s="81">
        <f>分析係数表!H36</f>
        <v>0.13486237300873674</v>
      </c>
      <c r="O33" s="82">
        <f t="shared" si="3"/>
        <v>1.2978279861008593</v>
      </c>
      <c r="P33" s="76">
        <f>分析係数表!C36</f>
        <v>0.81669408606805782</v>
      </c>
      <c r="Q33" s="82">
        <f t="shared" si="4"/>
        <v>1.0599284409821892</v>
      </c>
      <c r="R33" s="83">
        <v>1.114211622801567</v>
      </c>
      <c r="S33" s="84">
        <f t="shared" si="5"/>
        <v>1.3790915719697376</v>
      </c>
      <c r="T33" s="85">
        <f>分析係数表!F36</f>
        <v>0.82767315420376641</v>
      </c>
      <c r="U33" s="86">
        <f t="shared" si="6"/>
        <v>1.1414370713080233</v>
      </c>
      <c r="V33" s="87">
        <f>分析係数表!D36</f>
        <v>6.0672917815774961E-3</v>
      </c>
      <c r="W33" s="167">
        <f t="shared" si="7"/>
        <v>0</v>
      </c>
      <c r="X33" s="76">
        <f>分析係数表!E36</f>
        <v>1.3395319517768497E-3</v>
      </c>
      <c r="Y33" s="166">
        <f t="shared" si="8"/>
        <v>0</v>
      </c>
    </row>
    <row r="34" spans="1:25" x14ac:dyDescent="0.2">
      <c r="A34" s="6" t="s">
        <v>22</v>
      </c>
      <c r="B34" s="5" t="s">
        <v>377</v>
      </c>
      <c r="C34" s="90"/>
      <c r="D34" s="76">
        <f>投入係数表!C34</f>
        <v>2.8995756718528994E-2</v>
      </c>
      <c r="E34" s="77">
        <f t="shared" si="9"/>
        <v>2.8995756718528995</v>
      </c>
      <c r="F34" s="76">
        <f>分析係数表!C37</f>
        <v>0.27674240490171054</v>
      </c>
      <c r="G34" s="77">
        <f t="shared" si="0"/>
        <v>0.80243554462306455</v>
      </c>
      <c r="H34" s="77">
        <v>0.9241301017778456</v>
      </c>
      <c r="I34" s="77">
        <f t="shared" si="1"/>
        <v>0.9241301017778456</v>
      </c>
      <c r="J34" s="76">
        <f>分析係数表!G37</f>
        <v>0.51230251230251234</v>
      </c>
      <c r="K34" s="78">
        <f t="shared" si="2"/>
        <v>0.4734341728351667</v>
      </c>
      <c r="L34" s="79"/>
      <c r="M34" s="80"/>
      <c r="N34" s="81">
        <f>分析係数表!H37</f>
        <v>5.0756243876907386E-2</v>
      </c>
      <c r="O34" s="82">
        <f t="shared" si="3"/>
        <v>0.48844516304442731</v>
      </c>
      <c r="P34" s="76">
        <f>分析係数表!C37</f>
        <v>0.27674240490171054</v>
      </c>
      <c r="Q34" s="82">
        <f t="shared" si="4"/>
        <v>0.13517348908352292</v>
      </c>
      <c r="R34" s="83">
        <v>0.16124012268099464</v>
      </c>
      <c r="S34" s="84">
        <f t="shared" si="5"/>
        <v>1.0853702244588401</v>
      </c>
      <c r="T34" s="85">
        <f>分析係数表!F37</f>
        <v>0.72623672623672619</v>
      </c>
      <c r="U34" s="86">
        <f t="shared" si="6"/>
        <v>0.78823571856580876</v>
      </c>
      <c r="V34" s="87">
        <f>分析係数表!D37</f>
        <v>0.14037814037814036</v>
      </c>
      <c r="W34" s="167">
        <f t="shared" si="7"/>
        <v>0</v>
      </c>
      <c r="X34" s="76">
        <f>分析係数表!E37</f>
        <v>0.12535612535612536</v>
      </c>
      <c r="Y34" s="166">
        <f t="shared" si="8"/>
        <v>0</v>
      </c>
    </row>
    <row r="35" spans="1:25" x14ac:dyDescent="0.2">
      <c r="A35" s="6" t="s">
        <v>23</v>
      </c>
      <c r="B35" s="5" t="s">
        <v>193</v>
      </c>
      <c r="C35" s="90"/>
      <c r="D35" s="76">
        <f>投入係数表!C35</f>
        <v>3.1824611032531826E-3</v>
      </c>
      <c r="E35" s="77">
        <f t="shared" si="9"/>
        <v>0.31824611032531824</v>
      </c>
      <c r="F35" s="76">
        <f>分析係数表!C38</f>
        <v>2.6054411976392688E-2</v>
      </c>
      <c r="G35" s="77">
        <f t="shared" si="0"/>
        <v>8.2917152683003609E-3</v>
      </c>
      <c r="H35" s="77">
        <v>1.3349749165797146E-2</v>
      </c>
      <c r="I35" s="77">
        <f t="shared" si="1"/>
        <v>1.3349749165797146E-2</v>
      </c>
      <c r="J35" s="76">
        <f>分析係数表!G38</f>
        <v>0.25641025641025639</v>
      </c>
      <c r="K35" s="78">
        <f t="shared" si="2"/>
        <v>3.4230126066146526E-3</v>
      </c>
      <c r="L35" s="79"/>
      <c r="M35" s="80"/>
      <c r="N35" s="81">
        <f>分析係数表!H38</f>
        <v>4.4945177351603076E-2</v>
      </c>
      <c r="O35" s="82">
        <f t="shared" si="3"/>
        <v>0.43252322872442805</v>
      </c>
      <c r="P35" s="76">
        <f>分析係数表!C38</f>
        <v>2.6054411976392688E-2</v>
      </c>
      <c r="Q35" s="82">
        <f t="shared" si="4"/>
        <v>1.1269138390545773E-2</v>
      </c>
      <c r="R35" s="83">
        <v>1.3870975279056048E-2</v>
      </c>
      <c r="S35" s="84">
        <f t="shared" si="5"/>
        <v>2.7220724444853194E-2</v>
      </c>
      <c r="T35" s="85">
        <f>分析係数表!F38</f>
        <v>0.57264957264957261</v>
      </c>
      <c r="U35" s="86">
        <f t="shared" si="6"/>
        <v>1.5587936220556957E-2</v>
      </c>
      <c r="V35" s="87">
        <f>分析係数表!D38</f>
        <v>9.4017094017094016E-2</v>
      </c>
      <c r="W35" s="167">
        <f t="shared" si="7"/>
        <v>0</v>
      </c>
      <c r="X35" s="76">
        <f>分析係数表!E38</f>
        <v>6.4102564102564097E-2</v>
      </c>
      <c r="Y35" s="166">
        <f t="shared" si="8"/>
        <v>0</v>
      </c>
    </row>
    <row r="36" spans="1:25" x14ac:dyDescent="0.2">
      <c r="A36" s="6" t="s">
        <v>24</v>
      </c>
      <c r="B36" s="5" t="s">
        <v>39</v>
      </c>
      <c r="C36" s="90"/>
      <c r="D36" s="76">
        <f>投入係数表!C36</f>
        <v>0</v>
      </c>
      <c r="E36" s="77">
        <f t="shared" si="9"/>
        <v>0</v>
      </c>
      <c r="F36" s="76">
        <f>分析係数表!C39</f>
        <v>1</v>
      </c>
      <c r="G36" s="77">
        <f t="shared" si="0"/>
        <v>0</v>
      </c>
      <c r="H36" s="77">
        <v>5.7065131398329749E-2</v>
      </c>
      <c r="I36" s="77">
        <f t="shared" si="1"/>
        <v>5.7065131398329749E-2</v>
      </c>
      <c r="J36" s="76">
        <f>分析係数表!G39</f>
        <v>0.35423311765241955</v>
      </c>
      <c r="K36" s="78">
        <f t="shared" si="2"/>
        <v>2.0214359404475322E-2</v>
      </c>
      <c r="L36" s="79"/>
      <c r="M36" s="80"/>
      <c r="N36" s="81">
        <f>分析係数表!H39</f>
        <v>4.0664045200166418E-3</v>
      </c>
      <c r="O36" s="82">
        <f t="shared" si="3"/>
        <v>3.9132439027620695E-2</v>
      </c>
      <c r="P36" s="76">
        <f>分析係数表!C39</f>
        <v>1</v>
      </c>
      <c r="Q36" s="82">
        <f t="shared" si="4"/>
        <v>3.9132439027620695E-2</v>
      </c>
      <c r="R36" s="83">
        <v>6.9332750984868352E-2</v>
      </c>
      <c r="S36" s="84">
        <f t="shared" si="5"/>
        <v>0.1263978823831981</v>
      </c>
      <c r="T36" s="85">
        <f>分析係数表!F39</f>
        <v>0.70491205686685499</v>
      </c>
      <c r="U36" s="86">
        <f t="shared" si="6"/>
        <v>8.9099391254354982E-2</v>
      </c>
      <c r="V36" s="87">
        <f>分析係数表!D39</f>
        <v>5.4588535496217991E-2</v>
      </c>
      <c r="W36" s="167">
        <f t="shared" si="7"/>
        <v>0</v>
      </c>
      <c r="X36" s="76">
        <f>分析係数表!E39</f>
        <v>6.4886539688325889E-2</v>
      </c>
      <c r="Y36" s="166">
        <f t="shared" si="8"/>
        <v>0</v>
      </c>
    </row>
    <row r="37" spans="1:25" x14ac:dyDescent="0.2">
      <c r="A37" s="6" t="s">
        <v>25</v>
      </c>
      <c r="B37" s="5" t="s">
        <v>40</v>
      </c>
      <c r="C37" s="90"/>
      <c r="D37" s="76">
        <f>投入係数表!C37</f>
        <v>0</v>
      </c>
      <c r="E37" s="77">
        <f t="shared" si="9"/>
        <v>0</v>
      </c>
      <c r="F37" s="76">
        <f>分析係数表!C40</f>
        <v>0.92056168505516545</v>
      </c>
      <c r="G37" s="77">
        <f t="shared" si="0"/>
        <v>0</v>
      </c>
      <c r="H37" s="77">
        <v>1.0688233841556561E-3</v>
      </c>
      <c r="I37" s="77">
        <f t="shared" si="1"/>
        <v>1.0688233841556561E-3</v>
      </c>
      <c r="J37" s="76">
        <f>分析係数表!G40</f>
        <v>0.55393401015228427</v>
      </c>
      <c r="K37" s="78">
        <f t="shared" si="2"/>
        <v>5.9205762332987806E-4</v>
      </c>
      <c r="L37" s="79"/>
      <c r="M37" s="80"/>
      <c r="N37" s="81">
        <f>分析係数表!H40</f>
        <v>3.1632064203561794E-2</v>
      </c>
      <c r="O37" s="82">
        <f t="shared" si="3"/>
        <v>0.30440646464720122</v>
      </c>
      <c r="P37" s="76">
        <f>分析係数表!C40</f>
        <v>0.92056168505516545</v>
      </c>
      <c r="Q37" s="82">
        <f t="shared" si="4"/>
        <v>0.28022492803731319</v>
      </c>
      <c r="R37" s="83">
        <v>0.28051603717536761</v>
      </c>
      <c r="S37" s="84">
        <f t="shared" si="5"/>
        <v>0.28158486055952325</v>
      </c>
      <c r="T37" s="85">
        <f>分析係数表!F40</f>
        <v>0.75190355329949243</v>
      </c>
      <c r="U37" s="86">
        <f t="shared" si="6"/>
        <v>0.21172465721004763</v>
      </c>
      <c r="V37" s="87">
        <f>分析係数表!D40</f>
        <v>8.6747643219724432E-2</v>
      </c>
      <c r="W37" s="167">
        <f t="shared" si="7"/>
        <v>0</v>
      </c>
      <c r="X37" s="76">
        <f>分析係数表!E40</f>
        <v>5.4296591733139957E-2</v>
      </c>
      <c r="Y37" s="166">
        <f t="shared" si="8"/>
        <v>0</v>
      </c>
    </row>
    <row r="38" spans="1:25" x14ac:dyDescent="0.2">
      <c r="A38" s="6" t="s">
        <v>26</v>
      </c>
      <c r="B38" s="5" t="s">
        <v>276</v>
      </c>
      <c r="C38" s="90"/>
      <c r="D38" s="76">
        <f>投入係数表!C38</f>
        <v>3.5360678925035362E-4</v>
      </c>
      <c r="E38" s="77">
        <f t="shared" si="9"/>
        <v>3.536067892503536E-2</v>
      </c>
      <c r="F38" s="76">
        <f>分析係数表!C41</f>
        <v>0.63177526518242222</v>
      </c>
      <c r="G38" s="77">
        <f t="shared" si="0"/>
        <v>2.2340002304894704E-2</v>
      </c>
      <c r="H38" s="77">
        <v>2.3976517632647937E-2</v>
      </c>
      <c r="I38" s="77">
        <f t="shared" si="1"/>
        <v>2.3976517632647937E-2</v>
      </c>
      <c r="J38" s="76">
        <f>分析係数表!G41</f>
        <v>0.4574653574378269</v>
      </c>
      <c r="K38" s="78">
        <f t="shared" si="2"/>
        <v>1.0968426208933648E-2</v>
      </c>
      <c r="L38" s="79"/>
      <c r="M38" s="80"/>
      <c r="N38" s="81">
        <f>分析係数表!H41</f>
        <v>5.3681907855005165E-2</v>
      </c>
      <c r="O38" s="82">
        <f t="shared" si="3"/>
        <v>0.5165998551501082</v>
      </c>
      <c r="P38" s="76">
        <f>分析係数表!C41</f>
        <v>0.63177526518242222</v>
      </c>
      <c r="Q38" s="82">
        <f t="shared" si="4"/>
        <v>0.32637501048066053</v>
      </c>
      <c r="R38" s="83">
        <v>0.33076600216537072</v>
      </c>
      <c r="S38" s="84">
        <f t="shared" si="5"/>
        <v>0.35474251979801863</v>
      </c>
      <c r="T38" s="85">
        <f>分析係数表!F41</f>
        <v>0.56134715976874372</v>
      </c>
      <c r="U38" s="86">
        <f t="shared" si="6"/>
        <v>0.19913370593782509</v>
      </c>
      <c r="V38" s="87">
        <f>分析係数表!D41</f>
        <v>0.18619803615674038</v>
      </c>
      <c r="W38" s="167">
        <f t="shared" si="7"/>
        <v>0</v>
      </c>
      <c r="X38" s="76">
        <f>分析係数表!E41</f>
        <v>0.17261631641736258</v>
      </c>
      <c r="Y38" s="166">
        <f t="shared" si="8"/>
        <v>0</v>
      </c>
    </row>
    <row r="39" spans="1:25" x14ac:dyDescent="0.2">
      <c r="A39" s="6" t="s">
        <v>51</v>
      </c>
      <c r="B39" s="5" t="s">
        <v>367</v>
      </c>
      <c r="C39" s="90"/>
      <c r="D39" s="76">
        <f>投入係数表!C39</f>
        <v>0</v>
      </c>
      <c r="E39" s="77">
        <f>$C$5*D39</f>
        <v>0</v>
      </c>
      <c r="F39" s="76">
        <f>分析係数表!C42</f>
        <v>1</v>
      </c>
      <c r="G39" s="77">
        <f>E39*F39</f>
        <v>0</v>
      </c>
      <c r="H39" s="77">
        <v>9.1665698735189146E-3</v>
      </c>
      <c r="I39" s="77">
        <f>C39+H39</f>
        <v>9.1665698735189146E-3</v>
      </c>
      <c r="J39" s="76">
        <f>分析係数表!G42</f>
        <v>0.48523748395378691</v>
      </c>
      <c r="K39" s="78">
        <f>I39*J39</f>
        <v>4.447963301912901E-3</v>
      </c>
      <c r="L39" s="79"/>
      <c r="M39" s="80"/>
      <c r="N39" s="81">
        <f>分析係数表!H42</f>
        <v>1.4319648920322628E-2</v>
      </c>
      <c r="O39" s="82">
        <f t="shared" si="3"/>
        <v>0.13780301136129136</v>
      </c>
      <c r="P39" s="76">
        <f>分析係数表!C42</f>
        <v>1</v>
      </c>
      <c r="Q39" s="82">
        <f>O39*P39</f>
        <v>0.13780301136129136</v>
      </c>
      <c r="R39" s="83">
        <v>0.14361836053887259</v>
      </c>
      <c r="S39" s="84">
        <f>I39+R39</f>
        <v>0.1527849304123915</v>
      </c>
      <c r="T39" s="85">
        <f>分析係数表!F42</f>
        <v>0.55905006418485237</v>
      </c>
      <c r="U39" s="86">
        <f t="shared" si="6"/>
        <v>8.5414425153525667E-2</v>
      </c>
      <c r="V39" s="87">
        <f>分析係数表!D42</f>
        <v>0.23876765083440307</v>
      </c>
      <c r="W39" s="167">
        <f t="shared" si="7"/>
        <v>0</v>
      </c>
      <c r="X39" s="76">
        <f>分析係数表!E42</f>
        <v>0.20410783055198972</v>
      </c>
      <c r="Y39" s="166">
        <f t="shared" si="8"/>
        <v>0</v>
      </c>
    </row>
    <row r="40" spans="1:25" x14ac:dyDescent="0.2">
      <c r="A40" s="6" t="s">
        <v>194</v>
      </c>
      <c r="B40" s="5" t="s">
        <v>41</v>
      </c>
      <c r="C40" s="90"/>
      <c r="D40" s="76">
        <f>投入係数表!C40</f>
        <v>2.0155586987270154E-2</v>
      </c>
      <c r="E40" s="77">
        <f>$C$5*D40</f>
        <v>2.0155586987270153</v>
      </c>
      <c r="F40" s="76">
        <f>分析係数表!C43</f>
        <v>0.2976353666895134</v>
      </c>
      <c r="G40" s="77">
        <f>E40*F40</f>
        <v>0.59990155237985365</v>
      </c>
      <c r="H40" s="77">
        <v>0.79762988439774996</v>
      </c>
      <c r="I40" s="77">
        <f>C40+H40</f>
        <v>0.79762988439774996</v>
      </c>
      <c r="J40" s="76">
        <f>分析係数表!G43</f>
        <v>0.36251604621309369</v>
      </c>
      <c r="K40" s="78">
        <f>I40*J40</f>
        <v>0.28915363203327932</v>
      </c>
      <c r="L40" s="79"/>
      <c r="M40" s="80"/>
      <c r="N40" s="81">
        <f>分析係数表!H43</f>
        <v>3.8812019379168734E-2</v>
      </c>
      <c r="O40" s="82">
        <f t="shared" si="3"/>
        <v>0.37350169527352822</v>
      </c>
      <c r="P40" s="76">
        <f>分析係数表!C43</f>
        <v>0.2976353666895134</v>
      </c>
      <c r="Q40" s="82">
        <f>O40*P40</f>
        <v>0.11116731403189146</v>
      </c>
      <c r="R40" s="83">
        <v>0.18847485430505106</v>
      </c>
      <c r="S40" s="84">
        <f>I40+R40</f>
        <v>0.98610473870280102</v>
      </c>
      <c r="T40" s="85">
        <f>分析係数表!F43</f>
        <v>0.59563543003851094</v>
      </c>
      <c r="U40" s="86">
        <f t="shared" si="6"/>
        <v>0.58735892010025637</v>
      </c>
      <c r="V40" s="87">
        <f>分析係数表!D43</f>
        <v>0.26110397946084724</v>
      </c>
      <c r="W40" s="167">
        <f t="shared" si="7"/>
        <v>0</v>
      </c>
      <c r="X40" s="76">
        <f>分析係数表!E43</f>
        <v>0.20154043645699615</v>
      </c>
      <c r="Y40" s="166">
        <f t="shared" si="8"/>
        <v>0</v>
      </c>
    </row>
    <row r="41" spans="1:25" x14ac:dyDescent="0.2">
      <c r="A41" s="6" t="s">
        <v>340</v>
      </c>
      <c r="B41" s="5" t="s">
        <v>345</v>
      </c>
      <c r="C41" s="90"/>
      <c r="D41" s="76">
        <f>投入係数表!C41</f>
        <v>0</v>
      </c>
      <c r="E41" s="77">
        <f>$C$5*D41</f>
        <v>0</v>
      </c>
      <c r="F41" s="76">
        <f>分析係数表!C44</f>
        <v>0.4644187601490114</v>
      </c>
      <c r="G41" s="77">
        <f>E41*F41</f>
        <v>0</v>
      </c>
      <c r="H41" s="77">
        <v>2.2217824841193486E-3</v>
      </c>
      <c r="I41" s="77">
        <f>C41+H41</f>
        <v>2.2217824841193486E-3</v>
      </c>
      <c r="J41" s="76">
        <f>分析係数表!G44</f>
        <v>0.2664037682111951</v>
      </c>
      <c r="K41" s="78">
        <f>I41*J41</f>
        <v>5.918912259150242E-4</v>
      </c>
      <c r="L41" s="79"/>
      <c r="M41" s="80"/>
      <c r="N41" s="81">
        <f>分析係数表!H44</f>
        <v>0.11619448955215868</v>
      </c>
      <c r="O41" s="82">
        <f t="shared" si="3"/>
        <v>1.1181803864724091</v>
      </c>
      <c r="P41" s="76">
        <f>分析係数表!C44</f>
        <v>0.4644187601490114</v>
      </c>
      <c r="Q41" s="82">
        <f>O41*P41</f>
        <v>0.51930394870845864</v>
      </c>
      <c r="R41" s="83">
        <v>0.52701760057439917</v>
      </c>
      <c r="S41" s="84">
        <f>I41+R41</f>
        <v>0.52923938305851848</v>
      </c>
      <c r="T41" s="85">
        <f>分析係数表!F44</f>
        <v>0.52053894183371674</v>
      </c>
      <c r="U41" s="86">
        <f t="shared" si="6"/>
        <v>0.27548970843401027</v>
      </c>
      <c r="V41" s="87">
        <f>分析係数表!D44</f>
        <v>0.21141417460839085</v>
      </c>
      <c r="W41" s="167">
        <f t="shared" si="7"/>
        <v>0</v>
      </c>
      <c r="X41" s="76">
        <f>分析係数表!E44</f>
        <v>0.12487676634899771</v>
      </c>
      <c r="Y41" s="166">
        <f t="shared" si="8"/>
        <v>0</v>
      </c>
    </row>
    <row r="42" spans="1:25" x14ac:dyDescent="0.2">
      <c r="A42" s="6" t="s">
        <v>341</v>
      </c>
      <c r="B42" s="5" t="s">
        <v>278</v>
      </c>
      <c r="C42" s="90"/>
      <c r="D42" s="76">
        <f>投入係数表!C42</f>
        <v>3.5360678925035362E-4</v>
      </c>
      <c r="E42" s="77">
        <f>$C$5*D42</f>
        <v>3.536067892503536E-2</v>
      </c>
      <c r="F42" s="76">
        <f>分析係数表!C45</f>
        <v>1</v>
      </c>
      <c r="G42" s="77">
        <f>E42*F42</f>
        <v>3.536067892503536E-2</v>
      </c>
      <c r="H42" s="77">
        <v>4.666583032456692E-2</v>
      </c>
      <c r="I42" s="77">
        <f>C42+H42</f>
        <v>4.666583032456692E-2</v>
      </c>
      <c r="J42" s="76">
        <f>分析係数表!G45</f>
        <v>0</v>
      </c>
      <c r="K42" s="78">
        <f>I42*J42</f>
        <v>0</v>
      </c>
      <c r="L42" s="79"/>
      <c r="M42" s="80"/>
      <c r="N42" s="81">
        <f>分析係数表!H45</f>
        <v>0</v>
      </c>
      <c r="O42" s="82">
        <f t="shared" si="3"/>
        <v>0</v>
      </c>
      <c r="P42" s="76">
        <f>分析係数表!C45</f>
        <v>1</v>
      </c>
      <c r="Q42" s="82">
        <f>O42*P42</f>
        <v>0</v>
      </c>
      <c r="R42" s="83">
        <v>4.8311495549887276E-3</v>
      </c>
      <c r="S42" s="84">
        <f>I42+R42</f>
        <v>5.1496979879555649E-2</v>
      </c>
      <c r="T42" s="85">
        <f>分析係数表!F45</f>
        <v>0</v>
      </c>
      <c r="U42" s="86">
        <f t="shared" si="6"/>
        <v>0</v>
      </c>
      <c r="V42" s="87">
        <f>分析係数表!D45</f>
        <v>0</v>
      </c>
      <c r="W42" s="167">
        <f t="shared" si="7"/>
        <v>0</v>
      </c>
      <c r="X42" s="76">
        <f>分析係数表!E45</f>
        <v>0</v>
      </c>
      <c r="Y42" s="166">
        <f t="shared" si="8"/>
        <v>0</v>
      </c>
    </row>
    <row r="43" spans="1:25" x14ac:dyDescent="0.2">
      <c r="A43" s="6" t="s">
        <v>342</v>
      </c>
      <c r="B43" s="5" t="s">
        <v>279</v>
      </c>
      <c r="C43" s="90"/>
      <c r="D43" s="76">
        <f>投入係数表!C43</f>
        <v>3.8896746817538895E-3</v>
      </c>
      <c r="E43" s="77">
        <f>$C$5*D43</f>
        <v>0.38896746817538896</v>
      </c>
      <c r="F43" s="76">
        <f>分析係数表!C46</f>
        <v>0.61950882047734346</v>
      </c>
      <c r="G43" s="77">
        <f>E43*F43</f>
        <v>0.24096877741339384</v>
      </c>
      <c r="H43" s="77">
        <v>0.30127032605882909</v>
      </c>
      <c r="I43" s="77">
        <f>C43+H43</f>
        <v>0.30127032605882909</v>
      </c>
      <c r="J43" s="76">
        <f>分析係数表!G46</f>
        <v>9.4707520891364905E-3</v>
      </c>
      <c r="K43" s="78">
        <f>I43*J43</f>
        <v>2.8532565699164875E-3</v>
      </c>
      <c r="L43" s="79"/>
      <c r="M43" s="80"/>
      <c r="N43" s="81">
        <f>分析係数表!H46</f>
        <v>2.3767664702803538E-2</v>
      </c>
      <c r="O43" s="82">
        <f t="shared" si="3"/>
        <v>0.22872458586771041</v>
      </c>
      <c r="P43" s="76">
        <f>分析係数表!C46</f>
        <v>0.61950882047734346</v>
      </c>
      <c r="Q43" s="82">
        <f>O43*P43</f>
        <v>0.14169689840507413</v>
      </c>
      <c r="R43" s="83">
        <v>0.15943988224488104</v>
      </c>
      <c r="S43" s="84">
        <f>I43+R43</f>
        <v>0.46071020830371012</v>
      </c>
      <c r="T43" s="85">
        <f>分析係数表!F46</f>
        <v>0.31364902506963788</v>
      </c>
      <c r="U43" s="86">
        <f t="shared" si="6"/>
        <v>0.14450130767408847</v>
      </c>
      <c r="V43" s="87">
        <f>分析係数表!D46</f>
        <v>1.6713091922005571E-3</v>
      </c>
      <c r="W43" s="167">
        <f t="shared" si="7"/>
        <v>0</v>
      </c>
      <c r="X43" s="76">
        <f>分析係数表!E46</f>
        <v>5.5710306406685237E-3</v>
      </c>
      <c r="Y43" s="166">
        <f t="shared" si="8"/>
        <v>0</v>
      </c>
    </row>
    <row r="44" spans="1:25" x14ac:dyDescent="0.2">
      <c r="A44" s="192">
        <v>40</v>
      </c>
      <c r="B44" s="14" t="s">
        <v>150</v>
      </c>
      <c r="C44" s="197">
        <f>SUM(C5:C43)</f>
        <v>100</v>
      </c>
      <c r="D44" s="92">
        <f>投入係数表!C44</f>
        <v>0.54384724186704381</v>
      </c>
      <c r="E44" s="91">
        <f>SUM(E5:E43)</f>
        <v>54.384724186704396</v>
      </c>
      <c r="F44" s="92">
        <f>分析係数表!C47</f>
        <v>0.46349450395854752</v>
      </c>
      <c r="G44" s="91">
        <f>SUM(G5:G43)</f>
        <v>12.539578448541391</v>
      </c>
      <c r="H44" s="91">
        <f>SUM(H5:H43)</f>
        <v>14.742946291712411</v>
      </c>
      <c r="I44" s="91">
        <f>SUM(I5:I43)</f>
        <v>114.74294629171243</v>
      </c>
      <c r="J44" s="92">
        <f>分析係数表!G47</f>
        <v>0.28295025107418337</v>
      </c>
      <c r="K44" s="93">
        <f>SUM(K5:K43)</f>
        <v>15.348247610366831</v>
      </c>
      <c r="L44" s="94">
        <f>最終需要_まとめ!$L$33</f>
        <v>0.627</v>
      </c>
      <c r="M44" s="91">
        <f>K44*L44</f>
        <v>9.6233512517000026</v>
      </c>
      <c r="N44" s="95">
        <f>分析係数表!H47</f>
        <v>1</v>
      </c>
      <c r="O44" s="96">
        <f>SUM(O5:O43)</f>
        <v>9.6233512517000026</v>
      </c>
      <c r="P44" s="92">
        <f>分析係数表!C47</f>
        <v>0.46349450395854752</v>
      </c>
      <c r="Q44" s="96">
        <f>SUM(Q5:Q43)</f>
        <v>3.9480336465331392</v>
      </c>
      <c r="R44" s="91">
        <f>SUM(R5:R43)</f>
        <v>4.4597549073540499</v>
      </c>
      <c r="S44" s="97">
        <f>SUM(S5:S43)</f>
        <v>119.20270119906651</v>
      </c>
      <c r="T44" s="98">
        <f>分析係数表!F47</f>
        <v>0.52862763369053167</v>
      </c>
      <c r="U44" s="99">
        <f>SUM(U5:U43)</f>
        <v>55.233947909736173</v>
      </c>
      <c r="V44" s="100">
        <f>分析係数表!D47</f>
        <v>0.12002381322151473</v>
      </c>
      <c r="W44" s="164">
        <f>SUM(W5:W43)</f>
        <v>28</v>
      </c>
      <c r="X44" s="92">
        <f>分析係数表!E47</f>
        <v>9.1234404928301496E-2</v>
      </c>
      <c r="Y44" s="165">
        <f>SUM(Y5:Y43)</f>
        <v>18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46" sqref="K4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265</v>
      </c>
      <c r="S2" s="3" t="s">
        <v>152</v>
      </c>
      <c r="U2" s="64" t="s">
        <v>209</v>
      </c>
      <c r="W2" s="3" t="s">
        <v>130</v>
      </c>
      <c r="Y2" s="3" t="s">
        <v>153</v>
      </c>
    </row>
    <row r="3" spans="1:25" ht="44" x14ac:dyDescent="0.2">
      <c r="B3" s="65"/>
      <c r="C3" s="66" t="s">
        <v>227</v>
      </c>
      <c r="D3" s="66" t="s">
        <v>307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投入係数表!D5</f>
        <v>2.4154589371980675E-3</v>
      </c>
      <c r="E5" s="77">
        <f t="shared" ref="E5:E38" si="0">$C$6*D5</f>
        <v>0.24154589371980675</v>
      </c>
      <c r="F5" s="76">
        <f>分析係数表!C8</f>
        <v>0.24593128390596741</v>
      </c>
      <c r="G5" s="77">
        <f t="shared" ref="G5:G38" si="1">E5*F5</f>
        <v>5.9403691764726423E-2</v>
      </c>
      <c r="H5" s="77">
        <f t="array" ref="H5:H43">MMULT(逆行列係数!C5:AO43,'2'!G5:G43)</f>
        <v>0.11083339153373517</v>
      </c>
      <c r="I5" s="77">
        <f t="shared" ref="I5:I38" si="2">C5+H5</f>
        <v>0.11083339153373517</v>
      </c>
      <c r="J5" s="76">
        <f>分析係数表!G8</f>
        <v>0.11987270155586988</v>
      </c>
      <c r="K5" s="78">
        <f t="shared" ref="K5:K38" si="3">I5*J5</f>
        <v>1.328589806574831E-2</v>
      </c>
      <c r="L5" s="79" t="s">
        <v>181</v>
      </c>
      <c r="M5" s="80" t="s">
        <v>181</v>
      </c>
      <c r="N5" s="81">
        <f>分析係数表!H8</f>
        <v>1.2776294069491229E-2</v>
      </c>
      <c r="O5" s="82">
        <f t="shared" ref="O5:O43" si="4">$M$44*N5</f>
        <v>0.24167714949993643</v>
      </c>
      <c r="P5" s="76">
        <f>分析係数表!C8</f>
        <v>0.24593128390596741</v>
      </c>
      <c r="Q5" s="82">
        <f t="shared" ref="Q5:Q38" si="5">O5*P5</f>
        <v>5.9435971667253798E-2</v>
      </c>
      <c r="R5" s="83">
        <f t="array" ref="R5:R43">MMULT(逆行列係数!C5:AO43,'2'!Q5:Q43)</f>
        <v>9.0100809118525985E-2</v>
      </c>
      <c r="S5" s="84">
        <f t="shared" ref="S5:S38" si="6">I5+R5</f>
        <v>0.20093420065226114</v>
      </c>
      <c r="T5" s="85">
        <f>分析係数表!F8</f>
        <v>0.45261669024045259</v>
      </c>
      <c r="U5" s="86">
        <f t="shared" ref="U5:U43" si="7">S5*T5</f>
        <v>9.0946172855337432E-2</v>
      </c>
      <c r="V5" s="87">
        <f>分析係数表!D8</f>
        <v>0.25884016973125884</v>
      </c>
      <c r="W5" s="167">
        <f t="shared" ref="W5:W43" si="8">ROUND(S5*V5,0)</f>
        <v>0</v>
      </c>
      <c r="X5" s="76">
        <f>分析係数表!E8</f>
        <v>0.1623055162659123</v>
      </c>
      <c r="Y5" s="166">
        <f t="shared" ref="Y5:Y43" si="9">ROUND(S5*X5,0)</f>
        <v>0</v>
      </c>
    </row>
    <row r="6" spans="1:25" x14ac:dyDescent="0.2">
      <c r="A6" s="6" t="s">
        <v>219</v>
      </c>
      <c r="B6" s="5" t="s">
        <v>265</v>
      </c>
      <c r="C6" s="75">
        <f>最終需要_まとめ!$C$7</f>
        <v>100</v>
      </c>
      <c r="D6" s="76">
        <f>投入係数表!D6</f>
        <v>0.13285024154589373</v>
      </c>
      <c r="E6" s="77">
        <f t="shared" si="0"/>
        <v>13.285024154589372</v>
      </c>
      <c r="F6" s="76">
        <f>分析係数表!C9</f>
        <v>0.93252427184466025</v>
      </c>
      <c r="G6" s="77">
        <f t="shared" si="1"/>
        <v>12.388607476197178</v>
      </c>
      <c r="H6" s="77">
        <v>14.256809035213116</v>
      </c>
      <c r="I6" s="77">
        <f t="shared" si="2"/>
        <v>114.25680903521311</v>
      </c>
      <c r="J6" s="76">
        <f>分析係数表!G9</f>
        <v>0.24685990338164251</v>
      </c>
      <c r="K6" s="78">
        <f t="shared" si="3"/>
        <v>28.205424839127488</v>
      </c>
      <c r="L6" s="79"/>
      <c r="M6" s="80"/>
      <c r="N6" s="81">
        <f>分析係数表!H9</f>
        <v>6.7102384818756454E-4</v>
      </c>
      <c r="O6" s="82">
        <f t="shared" si="4"/>
        <v>1.2693127599786577E-2</v>
      </c>
      <c r="P6" s="76">
        <f>分析係数表!C9</f>
        <v>0.93252427184466025</v>
      </c>
      <c r="Q6" s="82">
        <f t="shared" si="5"/>
        <v>1.1836649572422338E-2</v>
      </c>
      <c r="R6" s="83">
        <v>2.4776453278946904E-2</v>
      </c>
      <c r="S6" s="84">
        <f t="shared" si="6"/>
        <v>114.28158548849206</v>
      </c>
      <c r="T6" s="85">
        <f>分析係数表!F9</f>
        <v>0.67294685990338166</v>
      </c>
      <c r="U6" s="86">
        <f t="shared" si="7"/>
        <v>76.905434099260603</v>
      </c>
      <c r="V6" s="87">
        <f>分析係数表!D9</f>
        <v>0.15314009661835748</v>
      </c>
      <c r="W6" s="167">
        <f t="shared" si="8"/>
        <v>18</v>
      </c>
      <c r="X6" s="76">
        <f>分析係数表!E9</f>
        <v>0.11884057971014493</v>
      </c>
      <c r="Y6" s="166">
        <f t="shared" si="9"/>
        <v>14</v>
      </c>
    </row>
    <row r="7" spans="1:25" x14ac:dyDescent="0.2">
      <c r="A7" s="6" t="s">
        <v>220</v>
      </c>
      <c r="B7" s="5" t="s">
        <v>266</v>
      </c>
      <c r="C7" s="90"/>
      <c r="D7" s="76">
        <f>投入係数表!D7</f>
        <v>0</v>
      </c>
      <c r="E7" s="77">
        <f t="shared" si="0"/>
        <v>0</v>
      </c>
      <c r="F7" s="76">
        <f>分析係数表!C10</f>
        <v>7.456140350877194E-2</v>
      </c>
      <c r="G7" s="77">
        <f t="shared" si="1"/>
        <v>0</v>
      </c>
      <c r="H7" s="77">
        <v>2.4285737116891137E-3</v>
      </c>
      <c r="I7" s="77">
        <f t="shared" si="2"/>
        <v>2.4285737116891137E-3</v>
      </c>
      <c r="J7" s="76">
        <f>分析係数表!G10</f>
        <v>0.17857142857142858</v>
      </c>
      <c r="K7" s="78">
        <f t="shared" si="3"/>
        <v>4.3367387708734175E-4</v>
      </c>
      <c r="L7" s="79"/>
      <c r="M7" s="80"/>
      <c r="N7" s="81">
        <f>分析係数表!H10</f>
        <v>1.3017862654838752E-3</v>
      </c>
      <c r="O7" s="82">
        <f t="shared" si="4"/>
        <v>2.462466754358596E-2</v>
      </c>
      <c r="P7" s="76">
        <f>分析係数表!C10</f>
        <v>7.456140350877194E-2</v>
      </c>
      <c r="Q7" s="82">
        <f t="shared" si="5"/>
        <v>1.8360497729866727E-3</v>
      </c>
      <c r="R7" s="83">
        <v>3.5005402629759582E-3</v>
      </c>
      <c r="S7" s="84">
        <f t="shared" si="6"/>
        <v>5.9291139746650724E-3</v>
      </c>
      <c r="T7" s="85">
        <f>分析係数表!F10</f>
        <v>0.52380952380952384</v>
      </c>
      <c r="U7" s="86">
        <f t="shared" si="7"/>
        <v>3.1057263676817046E-3</v>
      </c>
      <c r="V7" s="87">
        <f>分析係数表!D10</f>
        <v>0.10714285714285714</v>
      </c>
      <c r="W7" s="167">
        <f t="shared" si="8"/>
        <v>0</v>
      </c>
      <c r="X7" s="76">
        <f>分析係数表!E10</f>
        <v>0.13095238095238096</v>
      </c>
      <c r="Y7" s="166">
        <f t="shared" si="9"/>
        <v>0</v>
      </c>
    </row>
    <row r="8" spans="1:25" x14ac:dyDescent="0.2">
      <c r="A8" s="6" t="s">
        <v>221</v>
      </c>
      <c r="B8" s="5" t="s">
        <v>27</v>
      </c>
      <c r="C8" s="90"/>
      <c r="D8" s="76">
        <f>投入係数表!D8</f>
        <v>9.6618357487922703E-4</v>
      </c>
      <c r="E8" s="77">
        <f t="shared" si="0"/>
        <v>9.6618357487922704E-2</v>
      </c>
      <c r="F8" s="76">
        <f>分析係数表!C11</f>
        <v>4.5351473922902175E-3</v>
      </c>
      <c r="G8" s="77">
        <f t="shared" si="1"/>
        <v>4.3817849200871665E-4</v>
      </c>
      <c r="H8" s="77">
        <v>7.0392636612600843E-4</v>
      </c>
      <c r="I8" s="77">
        <f t="shared" si="2"/>
        <v>7.0392636612600843E-4</v>
      </c>
      <c r="J8" s="76">
        <f>分析係数表!G11</f>
        <v>0.75</v>
      </c>
      <c r="K8" s="78">
        <f t="shared" si="3"/>
        <v>5.2794477459450629E-4</v>
      </c>
      <c r="L8" s="79"/>
      <c r="M8" s="80"/>
      <c r="N8" s="81">
        <f>分析係数表!H11</f>
        <v>-2.6840953927502582E-5</v>
      </c>
      <c r="O8" s="82">
        <f t="shared" si="4"/>
        <v>-5.0772510399146311E-4</v>
      </c>
      <c r="P8" s="76">
        <f>分析係数表!C11</f>
        <v>4.5351473922902175E-3</v>
      </c>
      <c r="Q8" s="82">
        <f t="shared" si="5"/>
        <v>-2.3026081813671635E-6</v>
      </c>
      <c r="R8" s="83">
        <v>6.5592815635887855E-5</v>
      </c>
      <c r="S8" s="84">
        <f t="shared" si="6"/>
        <v>7.6951918176189631E-4</v>
      </c>
      <c r="T8" s="85">
        <f>分析係数表!F11</f>
        <v>1</v>
      </c>
      <c r="U8" s="86">
        <f t="shared" si="7"/>
        <v>7.6951918176189631E-4</v>
      </c>
      <c r="V8" s="87">
        <f>分析係数表!D11</f>
        <v>0.25</v>
      </c>
      <c r="W8" s="167">
        <f t="shared" si="8"/>
        <v>0</v>
      </c>
      <c r="X8" s="76">
        <f>分析係数表!E11</f>
        <v>0</v>
      </c>
      <c r="Y8" s="166">
        <f t="shared" si="9"/>
        <v>0</v>
      </c>
    </row>
    <row r="9" spans="1:25" x14ac:dyDescent="0.2">
      <c r="A9" s="6" t="s">
        <v>222</v>
      </c>
      <c r="B9" s="5" t="s">
        <v>190</v>
      </c>
      <c r="C9" s="90"/>
      <c r="D9" s="76">
        <f>投入係数表!D9</f>
        <v>2.9951690821256038E-2</v>
      </c>
      <c r="E9" s="77">
        <f t="shared" si="0"/>
        <v>2.9951690821256038</v>
      </c>
      <c r="F9" s="76">
        <f>分析係数表!C12</f>
        <v>0.20853365384615385</v>
      </c>
      <c r="G9" s="77">
        <f t="shared" si="1"/>
        <v>0.62459355258268301</v>
      </c>
      <c r="H9" s="77">
        <v>0.75234565455772906</v>
      </c>
      <c r="I9" s="77">
        <f t="shared" si="2"/>
        <v>0.75234565455772906</v>
      </c>
      <c r="J9" s="76">
        <f>分析係数表!G12</f>
        <v>0.14315275640685521</v>
      </c>
      <c r="K9" s="78">
        <f t="shared" si="3"/>
        <v>0.10770035422065863</v>
      </c>
      <c r="L9" s="79"/>
      <c r="M9" s="80"/>
      <c r="N9" s="81">
        <f>分析係数表!H12</f>
        <v>9.7526606095580642E-2</v>
      </c>
      <c r="O9" s="82">
        <f t="shared" si="4"/>
        <v>1.8448191653529813</v>
      </c>
      <c r="P9" s="76">
        <f>分析係数表!C12</f>
        <v>0.20853365384615385</v>
      </c>
      <c r="Q9" s="82">
        <f t="shared" si="5"/>
        <v>0.38470688123646907</v>
      </c>
      <c r="R9" s="83">
        <v>0.43705752228839179</v>
      </c>
      <c r="S9" s="84">
        <f t="shared" si="6"/>
        <v>1.1894031768461208</v>
      </c>
      <c r="T9" s="85">
        <f>分析係数表!F12</f>
        <v>0.2958030455775455</v>
      </c>
      <c r="U9" s="86">
        <f t="shared" si="7"/>
        <v>0.35182908213069047</v>
      </c>
      <c r="V9" s="87">
        <f>分析係数表!D12</f>
        <v>0.10691356714596488</v>
      </c>
      <c r="W9" s="167">
        <f t="shared" si="8"/>
        <v>0</v>
      </c>
      <c r="X9" s="76">
        <f>分析係数表!E12</f>
        <v>8.866132540987956E-2</v>
      </c>
      <c r="Y9" s="166">
        <f t="shared" si="9"/>
        <v>0</v>
      </c>
    </row>
    <row r="10" spans="1:25" x14ac:dyDescent="0.2">
      <c r="A10" s="6" t="s">
        <v>223</v>
      </c>
      <c r="B10" s="5" t="s">
        <v>28</v>
      </c>
      <c r="C10" s="90"/>
      <c r="D10" s="76">
        <f>投入係数表!D10</f>
        <v>2.4154589371980675E-3</v>
      </c>
      <c r="E10" s="77">
        <f t="shared" si="0"/>
        <v>0.24154589371980675</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0.28001039485129192</v>
      </c>
      <c r="P10" s="76">
        <f>分析係数表!C13</f>
        <v>0</v>
      </c>
      <c r="Q10" s="82">
        <f t="shared" si="5"/>
        <v>0</v>
      </c>
      <c r="R10" s="83">
        <v>0</v>
      </c>
      <c r="S10" s="84">
        <f t="shared" si="6"/>
        <v>0</v>
      </c>
      <c r="T10" s="85">
        <f>分析係数表!F13</f>
        <v>0.38461538461538464</v>
      </c>
      <c r="U10" s="86">
        <f t="shared" si="7"/>
        <v>0</v>
      </c>
      <c r="V10" s="87">
        <f>分析係数表!D13</f>
        <v>0.16965226554267651</v>
      </c>
      <c r="W10" s="167">
        <f t="shared" si="8"/>
        <v>0</v>
      </c>
      <c r="X10" s="76">
        <f>分析係数表!E13</f>
        <v>0.13909378292939936</v>
      </c>
      <c r="Y10" s="166">
        <f t="shared" si="9"/>
        <v>0</v>
      </c>
    </row>
    <row r="11" spans="1:25" x14ac:dyDescent="0.2">
      <c r="A11" s="6" t="s">
        <v>224</v>
      </c>
      <c r="B11" s="5" t="s">
        <v>267</v>
      </c>
      <c r="C11" s="90"/>
      <c r="D11" s="76">
        <f>投入係数表!D11</f>
        <v>1.0144927536231883E-2</v>
      </c>
      <c r="E11" s="77">
        <f t="shared" si="0"/>
        <v>1.0144927536231882</v>
      </c>
      <c r="F11" s="76">
        <f>分析係数表!C14</f>
        <v>0.56789069171648165</v>
      </c>
      <c r="G11" s="77">
        <f t="shared" si="1"/>
        <v>0.5761209915964306</v>
      </c>
      <c r="H11" s="77">
        <v>0.82721294399646683</v>
      </c>
      <c r="I11" s="77">
        <f t="shared" si="2"/>
        <v>0.82721294399646683</v>
      </c>
      <c r="J11" s="76">
        <f>分析係数表!G14</f>
        <v>0.17200100806451613</v>
      </c>
      <c r="K11" s="78">
        <f t="shared" si="3"/>
        <v>0.14228146025140842</v>
      </c>
      <c r="L11" s="79"/>
      <c r="M11" s="80"/>
      <c r="N11" s="81">
        <f>分析係数表!H14</f>
        <v>1.2346838806651188E-3</v>
      </c>
      <c r="O11" s="82">
        <f t="shared" si="4"/>
        <v>2.3355354783607302E-2</v>
      </c>
      <c r="P11" s="76">
        <f>分析係数表!C14</f>
        <v>0.56789069171648165</v>
      </c>
      <c r="Q11" s="82">
        <f t="shared" si="5"/>
        <v>1.326328858334659E-2</v>
      </c>
      <c r="R11" s="83">
        <v>6.94116782220877E-2</v>
      </c>
      <c r="S11" s="84">
        <f t="shared" si="6"/>
        <v>0.89662462221855455</v>
      </c>
      <c r="T11" s="85">
        <f>分析係数表!F14</f>
        <v>0.39616935483870969</v>
      </c>
      <c r="U11" s="86">
        <f t="shared" si="7"/>
        <v>0.35521519811682656</v>
      </c>
      <c r="V11" s="87">
        <f>分析係数表!D14</f>
        <v>7.7998991935483875E-2</v>
      </c>
      <c r="W11" s="167">
        <f t="shared" si="8"/>
        <v>0</v>
      </c>
      <c r="X11" s="76">
        <f>分析係数表!E14</f>
        <v>6.9052419354838704E-2</v>
      </c>
      <c r="Y11" s="166">
        <f t="shared" si="9"/>
        <v>0</v>
      </c>
    </row>
    <row r="12" spans="1:25" x14ac:dyDescent="0.2">
      <c r="A12" s="6" t="s">
        <v>225</v>
      </c>
      <c r="B12" s="5" t="s">
        <v>29</v>
      </c>
      <c r="C12" s="90"/>
      <c r="D12" s="76">
        <f>投入係数表!D12</f>
        <v>9.6618357487922703E-4</v>
      </c>
      <c r="E12" s="77">
        <f t="shared" si="0"/>
        <v>9.6618357487922704E-2</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0.17059563494113161</v>
      </c>
      <c r="P12" s="76">
        <f>分析係数表!C15</f>
        <v>0</v>
      </c>
      <c r="Q12" s="82">
        <f t="shared" si="5"/>
        <v>0</v>
      </c>
      <c r="R12" s="83">
        <v>0</v>
      </c>
      <c r="S12" s="84">
        <f t="shared" si="6"/>
        <v>0</v>
      </c>
      <c r="T12" s="85">
        <f>分析係数表!F15</f>
        <v>0.30406147091108671</v>
      </c>
      <c r="U12" s="86">
        <f t="shared" si="7"/>
        <v>0</v>
      </c>
      <c r="V12" s="87">
        <f>分析係数表!D15</f>
        <v>4.2810098792535674E-2</v>
      </c>
      <c r="W12" s="167">
        <f t="shared" si="8"/>
        <v>0</v>
      </c>
      <c r="X12" s="76">
        <f>分析係数表!E15</f>
        <v>3.4028540065861687E-2</v>
      </c>
      <c r="Y12" s="166">
        <f t="shared" si="9"/>
        <v>0</v>
      </c>
    </row>
    <row r="13" spans="1:25" x14ac:dyDescent="0.2">
      <c r="A13" s="6" t="s">
        <v>226</v>
      </c>
      <c r="B13" s="5" t="s">
        <v>30</v>
      </c>
      <c r="C13" s="90"/>
      <c r="D13" s="76">
        <f>投入係数表!D13</f>
        <v>1.0628019323671498E-2</v>
      </c>
      <c r="E13" s="77">
        <f t="shared" si="0"/>
        <v>1.0628019323671498</v>
      </c>
      <c r="F13" s="76">
        <f>分析係数表!C16</f>
        <v>4.7619047619047672E-2</v>
      </c>
      <c r="G13" s="77">
        <f t="shared" si="1"/>
        <v>5.0609615827007189E-2</v>
      </c>
      <c r="H13" s="77">
        <v>6.1717793504955758E-2</v>
      </c>
      <c r="I13" s="77">
        <f t="shared" si="2"/>
        <v>6.1717793504955758E-2</v>
      </c>
      <c r="J13" s="76">
        <f>分析係数表!G16</f>
        <v>3.2520325203252036E-2</v>
      </c>
      <c r="K13" s="78">
        <f t="shared" si="3"/>
        <v>2.0070827156083177E-3</v>
      </c>
      <c r="L13" s="79"/>
      <c r="M13" s="80"/>
      <c r="N13" s="81">
        <f>分析係数表!H16</f>
        <v>1.7741870546079206E-2</v>
      </c>
      <c r="O13" s="82">
        <f t="shared" si="4"/>
        <v>0.3356062937383571</v>
      </c>
      <c r="P13" s="76">
        <f>分析係数表!C16</f>
        <v>4.7619047619047672E-2</v>
      </c>
      <c r="Q13" s="82">
        <f t="shared" si="5"/>
        <v>1.5981252082778927E-2</v>
      </c>
      <c r="R13" s="83">
        <v>1.8075811960808041E-2</v>
      </c>
      <c r="S13" s="84">
        <f t="shared" si="6"/>
        <v>7.9793605465763806E-2</v>
      </c>
      <c r="T13" s="85">
        <f>分析係数表!F16</f>
        <v>0.28455284552845528</v>
      </c>
      <c r="U13" s="86">
        <f t="shared" si="7"/>
        <v>2.2705497490257992E-2</v>
      </c>
      <c r="V13" s="87">
        <f>分析係数表!D16</f>
        <v>8.943089430894309E-2</v>
      </c>
      <c r="W13" s="167">
        <f t="shared" si="8"/>
        <v>0</v>
      </c>
      <c r="X13" s="76">
        <f>分析係数表!E16</f>
        <v>6.5040650406504072E-2</v>
      </c>
      <c r="Y13" s="166">
        <f t="shared" si="9"/>
        <v>0</v>
      </c>
    </row>
    <row r="14" spans="1:25" x14ac:dyDescent="0.2">
      <c r="A14" s="6" t="s">
        <v>2</v>
      </c>
      <c r="B14" s="5" t="s">
        <v>364</v>
      </c>
      <c r="C14" s="90"/>
      <c r="D14" s="76">
        <f>投入係数表!D14</f>
        <v>1.4975845410628019E-2</v>
      </c>
      <c r="E14" s="77">
        <f t="shared" si="0"/>
        <v>1.4975845410628019</v>
      </c>
      <c r="F14" s="76">
        <f>分析係数表!C17</f>
        <v>0.10486608826857791</v>
      </c>
      <c r="G14" s="77">
        <f t="shared" si="1"/>
        <v>0.15704583267274952</v>
      </c>
      <c r="H14" s="77">
        <v>0.19529940884790467</v>
      </c>
      <c r="I14" s="77">
        <f t="shared" si="2"/>
        <v>0.19529940884790467</v>
      </c>
      <c r="J14" s="76">
        <f>分析係数表!G17</f>
        <v>0.21282973621103118</v>
      </c>
      <c r="K14" s="78">
        <f t="shared" si="3"/>
        <v>4.1565521667269879E-2</v>
      </c>
      <c r="L14" s="79"/>
      <c r="M14" s="80"/>
      <c r="N14" s="81">
        <f>分析係数表!H17</f>
        <v>2.9793458859527868E-3</v>
      </c>
      <c r="O14" s="82">
        <f t="shared" si="4"/>
        <v>5.6357486543052407E-2</v>
      </c>
      <c r="P14" s="76">
        <f>分析係数表!C17</f>
        <v>0.10486608826857791</v>
      </c>
      <c r="Q14" s="82">
        <f t="shared" si="5"/>
        <v>5.9099891584189256E-3</v>
      </c>
      <c r="R14" s="83">
        <v>1.3031856035598262E-2</v>
      </c>
      <c r="S14" s="84">
        <f t="shared" si="6"/>
        <v>0.20833126488350293</v>
      </c>
      <c r="T14" s="85">
        <f>分析係数表!F17</f>
        <v>0.32553956834532372</v>
      </c>
      <c r="U14" s="86">
        <f t="shared" si="7"/>
        <v>6.7820070043010841E-2</v>
      </c>
      <c r="V14" s="87">
        <f>分析係数表!D17</f>
        <v>0.14268585131894485</v>
      </c>
      <c r="W14" s="167">
        <f t="shared" si="8"/>
        <v>0</v>
      </c>
      <c r="X14" s="76">
        <f>分析係数表!E17</f>
        <v>0.13908872901678657</v>
      </c>
      <c r="Y14" s="166">
        <f t="shared" si="9"/>
        <v>0</v>
      </c>
    </row>
    <row r="15" spans="1:25" x14ac:dyDescent="0.2">
      <c r="A15" s="6" t="s">
        <v>3</v>
      </c>
      <c r="B15" s="5" t="s">
        <v>31</v>
      </c>
      <c r="C15" s="90"/>
      <c r="D15" s="76">
        <f>投入係数表!D15</f>
        <v>9.6618357487922703E-4</v>
      </c>
      <c r="E15" s="77">
        <f t="shared" si="0"/>
        <v>9.6618357487922704E-2</v>
      </c>
      <c r="F15" s="76">
        <f>分析係数表!C18</f>
        <v>0.13600000000000001</v>
      </c>
      <c r="G15" s="77">
        <f t="shared" si="1"/>
        <v>1.3140096618357489E-2</v>
      </c>
      <c r="H15" s="77">
        <v>1.8246471883479515E-2</v>
      </c>
      <c r="I15" s="77">
        <f t="shared" si="2"/>
        <v>1.8246471883479515E-2</v>
      </c>
      <c r="J15" s="76">
        <f>分析係数表!G18</f>
        <v>0.21499013806706113</v>
      </c>
      <c r="K15" s="78">
        <f t="shared" si="3"/>
        <v>3.9228115094660102E-3</v>
      </c>
      <c r="L15" s="79"/>
      <c r="M15" s="80"/>
      <c r="N15" s="81">
        <f>分析係数表!H18</f>
        <v>4.6971669373129519E-4</v>
      </c>
      <c r="O15" s="82">
        <f t="shared" si="4"/>
        <v>8.8851893198506043E-3</v>
      </c>
      <c r="P15" s="76">
        <f>分析係数表!C18</f>
        <v>0.13600000000000001</v>
      </c>
      <c r="Q15" s="82">
        <f t="shared" si="5"/>
        <v>1.2083857474996823E-3</v>
      </c>
      <c r="R15" s="83">
        <v>2.933736743503374E-3</v>
      </c>
      <c r="S15" s="84">
        <f t="shared" si="6"/>
        <v>2.1180208626982888E-2</v>
      </c>
      <c r="T15" s="85">
        <f>分析係数表!F18</f>
        <v>0.45759368836291914</v>
      </c>
      <c r="U15" s="86">
        <f t="shared" si="7"/>
        <v>9.6919297859172186E-3</v>
      </c>
      <c r="V15" s="87">
        <f>分析係数表!D18</f>
        <v>7.3964497041420121E-2</v>
      </c>
      <c r="W15" s="167">
        <f t="shared" si="8"/>
        <v>0</v>
      </c>
      <c r="X15" s="76">
        <f>分析係数表!E18</f>
        <v>5.0295857988165681E-2</v>
      </c>
      <c r="Y15" s="166">
        <f t="shared" si="9"/>
        <v>0</v>
      </c>
    </row>
    <row r="16" spans="1:25" x14ac:dyDescent="0.2">
      <c r="A16" s="6" t="s">
        <v>4</v>
      </c>
      <c r="B16" s="5" t="s">
        <v>32</v>
      </c>
      <c r="C16" s="90"/>
      <c r="D16" s="76">
        <f>投入係数表!D16</f>
        <v>0</v>
      </c>
      <c r="E16" s="77">
        <f t="shared" si="0"/>
        <v>0</v>
      </c>
      <c r="F16" s="76">
        <f>分析係数表!C19</f>
        <v>5.7963709677419373E-2</v>
      </c>
      <c r="G16" s="77">
        <f t="shared" si="1"/>
        <v>0</v>
      </c>
      <c r="H16" s="77">
        <v>1.3267456971724815E-3</v>
      </c>
      <c r="I16" s="77">
        <f t="shared" si="2"/>
        <v>1.3267456971724815E-3</v>
      </c>
      <c r="J16" s="76">
        <f>分析係数表!G19</f>
        <v>5.6640625E-2</v>
      </c>
      <c r="K16" s="78">
        <f t="shared" si="3"/>
        <v>7.5147705503910084E-5</v>
      </c>
      <c r="L16" s="79"/>
      <c r="M16" s="80"/>
      <c r="N16" s="81">
        <f>分析係数表!H19</f>
        <v>-1.2078429267376162E-4</v>
      </c>
      <c r="O16" s="82">
        <f t="shared" si="4"/>
        <v>-2.2847629679615842E-3</v>
      </c>
      <c r="P16" s="76">
        <f>分析係数表!C19</f>
        <v>5.7963709677419373E-2</v>
      </c>
      <c r="Q16" s="82">
        <f t="shared" si="5"/>
        <v>-1.324333373566443E-4</v>
      </c>
      <c r="R16" s="83">
        <v>6.0435472608430507E-4</v>
      </c>
      <c r="S16" s="84">
        <f t="shared" si="6"/>
        <v>1.9311004232567867E-3</v>
      </c>
      <c r="T16" s="85">
        <f>分析係数表!F19</f>
        <v>0.23828125</v>
      </c>
      <c r="U16" s="86">
        <f t="shared" si="7"/>
        <v>4.601450227291562E-4</v>
      </c>
      <c r="V16" s="87">
        <f>分析係数表!D19</f>
        <v>2.1484375E-2</v>
      </c>
      <c r="W16" s="167">
        <f t="shared" si="8"/>
        <v>0</v>
      </c>
      <c r="X16" s="76">
        <f>分析係数表!E19</f>
        <v>3.90625E-3</v>
      </c>
      <c r="Y16" s="166">
        <f t="shared" si="9"/>
        <v>0</v>
      </c>
    </row>
    <row r="17" spans="1:25" x14ac:dyDescent="0.2">
      <c r="A17" s="6" t="s">
        <v>5</v>
      </c>
      <c r="B17" s="5" t="s">
        <v>33</v>
      </c>
      <c r="C17" s="90"/>
      <c r="D17" s="76">
        <f>投入係数表!D17</f>
        <v>0</v>
      </c>
      <c r="E17" s="77">
        <f t="shared" si="0"/>
        <v>0</v>
      </c>
      <c r="F17" s="76">
        <f>分析係数表!C20</f>
        <v>5.8436815193571912E-2</v>
      </c>
      <c r="G17" s="77">
        <f t="shared" si="1"/>
        <v>0</v>
      </c>
      <c r="H17" s="77">
        <v>1.100252843762501E-3</v>
      </c>
      <c r="I17" s="77">
        <f t="shared" si="2"/>
        <v>1.100252843762501E-3</v>
      </c>
      <c r="J17" s="76">
        <f>分析係数表!G20</f>
        <v>0.10123456790123457</v>
      </c>
      <c r="K17" s="78">
        <f t="shared" si="3"/>
        <v>1.1138362122040133E-4</v>
      </c>
      <c r="L17" s="79"/>
      <c r="M17" s="80"/>
      <c r="N17" s="81">
        <f>分析係数表!H20</f>
        <v>5.905009864050568E-4</v>
      </c>
      <c r="O17" s="82">
        <f t="shared" si="4"/>
        <v>1.1169952287812188E-2</v>
      </c>
      <c r="P17" s="76">
        <f>分析係数表!C20</f>
        <v>5.8436815193571912E-2</v>
      </c>
      <c r="Q17" s="82">
        <f t="shared" si="5"/>
        <v>6.5273643756389658E-4</v>
      </c>
      <c r="R17" s="83">
        <v>1.6485474502922867E-3</v>
      </c>
      <c r="S17" s="84">
        <f t="shared" si="6"/>
        <v>2.7488002940547875E-3</v>
      </c>
      <c r="T17" s="85">
        <f>分析係数表!F20</f>
        <v>0.22469135802469137</v>
      </c>
      <c r="U17" s="86">
        <f t="shared" si="7"/>
        <v>6.1763167100984122E-4</v>
      </c>
      <c r="V17" s="87">
        <f>分析係数表!D20</f>
        <v>8.1481481481481488E-2</v>
      </c>
      <c r="W17" s="167">
        <f t="shared" si="8"/>
        <v>0</v>
      </c>
      <c r="X17" s="76">
        <f>分析係数表!E20</f>
        <v>7.9012345679012344E-2</v>
      </c>
      <c r="Y17" s="166">
        <f t="shared" si="9"/>
        <v>0</v>
      </c>
    </row>
    <row r="18" spans="1:25" x14ac:dyDescent="0.2">
      <c r="A18" s="6" t="s">
        <v>6</v>
      </c>
      <c r="B18" s="5" t="s">
        <v>34</v>
      </c>
      <c r="C18" s="90"/>
      <c r="D18" s="76">
        <f>投入係数表!D18</f>
        <v>9.6618357487922703E-4</v>
      </c>
      <c r="E18" s="77">
        <f t="shared" si="0"/>
        <v>9.6618357487922704E-2</v>
      </c>
      <c r="F18" s="76">
        <f>分析係数表!C21</f>
        <v>0.13836239575435938</v>
      </c>
      <c r="G18" s="77">
        <f t="shared" si="1"/>
        <v>1.3368347415880133E-2</v>
      </c>
      <c r="H18" s="77">
        <v>2.3022677169771157E-2</v>
      </c>
      <c r="I18" s="77">
        <f t="shared" si="2"/>
        <v>2.3022677169771157E-2</v>
      </c>
      <c r="J18" s="76">
        <f>分析係数表!G21</f>
        <v>0.28436555891238668</v>
      </c>
      <c r="K18" s="78">
        <f t="shared" si="3"/>
        <v>6.5468564610414197E-3</v>
      </c>
      <c r="L18" s="79"/>
      <c r="M18" s="80"/>
      <c r="N18" s="81">
        <f>分析係数表!H21</f>
        <v>9.7969481835384425E-4</v>
      </c>
      <c r="O18" s="82">
        <f t="shared" si="4"/>
        <v>1.8531966295688405E-2</v>
      </c>
      <c r="P18" s="76">
        <f>分析係数表!C21</f>
        <v>0.13836239575435938</v>
      </c>
      <c r="Q18" s="82">
        <f t="shared" si="5"/>
        <v>2.5641272547104886E-3</v>
      </c>
      <c r="R18" s="83">
        <v>6.0699962563433426E-3</v>
      </c>
      <c r="S18" s="84">
        <f t="shared" si="6"/>
        <v>2.9092673426114501E-2</v>
      </c>
      <c r="T18" s="85">
        <f>分析係数表!F21</f>
        <v>0.42484894259818728</v>
      </c>
      <c r="U18" s="86">
        <f t="shared" si="7"/>
        <v>1.2359991542439127E-2</v>
      </c>
      <c r="V18" s="87">
        <f>分析係数表!D21</f>
        <v>8.0060422960725075E-2</v>
      </c>
      <c r="W18" s="167">
        <f t="shared" si="8"/>
        <v>0</v>
      </c>
      <c r="X18" s="76">
        <f>分析係数表!E21</f>
        <v>6.9108761329305129E-2</v>
      </c>
      <c r="Y18" s="166">
        <f t="shared" si="9"/>
        <v>0</v>
      </c>
    </row>
    <row r="19" spans="1:25" x14ac:dyDescent="0.2">
      <c r="A19" s="6" t="s">
        <v>7</v>
      </c>
      <c r="B19" s="5" t="s">
        <v>268</v>
      </c>
      <c r="C19" s="90"/>
      <c r="D19" s="76">
        <f>投入係数表!D19</f>
        <v>0</v>
      </c>
      <c r="E19" s="77">
        <f t="shared" si="0"/>
        <v>0</v>
      </c>
      <c r="F19" s="76">
        <f>分析係数表!C22</f>
        <v>4.2718446601941795E-2</v>
      </c>
      <c r="G19" s="77">
        <f t="shared" si="1"/>
        <v>0</v>
      </c>
      <c r="H19" s="77">
        <v>6.2865516112715686E-4</v>
      </c>
      <c r="I19" s="77">
        <f t="shared" si="2"/>
        <v>6.2865516112715686E-4</v>
      </c>
      <c r="J19" s="76">
        <f>分析係数表!G22</f>
        <v>0.195578231292517</v>
      </c>
      <c r="K19" s="78">
        <f t="shared" si="3"/>
        <v>1.2295126450616163E-4</v>
      </c>
      <c r="L19" s="79"/>
      <c r="M19" s="80"/>
      <c r="N19" s="81">
        <f>分析係数表!H22</f>
        <v>4.0261430891253877E-5</v>
      </c>
      <c r="O19" s="82">
        <f t="shared" si="4"/>
        <v>7.6158765598719467E-4</v>
      </c>
      <c r="P19" s="76">
        <f>分析係数表!C22</f>
        <v>4.2718446601941795E-2</v>
      </c>
      <c r="Q19" s="82">
        <f t="shared" si="5"/>
        <v>3.2533841614986993E-5</v>
      </c>
      <c r="R19" s="83">
        <v>4.453270865104521E-4</v>
      </c>
      <c r="S19" s="84">
        <f t="shared" si="6"/>
        <v>1.073982247637609E-3</v>
      </c>
      <c r="T19" s="85">
        <f>分析係数表!F22</f>
        <v>0.41411564625850339</v>
      </c>
      <c r="U19" s="86">
        <f t="shared" si="7"/>
        <v>4.4475285255060848E-4</v>
      </c>
      <c r="V19" s="87">
        <f>分析係数表!D22</f>
        <v>4.1666666666666664E-2</v>
      </c>
      <c r="W19" s="167">
        <f t="shared" si="8"/>
        <v>0</v>
      </c>
      <c r="X19" s="76">
        <f>分析係数表!E22</f>
        <v>3.5714285714285712E-2</v>
      </c>
      <c r="Y19" s="166">
        <f t="shared" si="9"/>
        <v>0</v>
      </c>
    </row>
    <row r="20" spans="1:25" x14ac:dyDescent="0.2">
      <c r="A20" s="6" t="s">
        <v>8</v>
      </c>
      <c r="B20" s="5" t="s">
        <v>269</v>
      </c>
      <c r="C20" s="90"/>
      <c r="D20" s="76">
        <f>投入係数表!D20</f>
        <v>0</v>
      </c>
      <c r="E20" s="77">
        <f t="shared" si="0"/>
        <v>0</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5.0772510399146311E-4</v>
      </c>
      <c r="P20" s="76">
        <f>分析係数表!C23</f>
        <v>0</v>
      </c>
      <c r="Q20" s="82">
        <f t="shared" si="5"/>
        <v>0</v>
      </c>
      <c r="R20" s="83">
        <v>0</v>
      </c>
      <c r="S20" s="84">
        <f t="shared" si="6"/>
        <v>0</v>
      </c>
      <c r="T20" s="85">
        <f>分析係数表!F23</f>
        <v>0.43803056027164688</v>
      </c>
      <c r="U20" s="86">
        <f t="shared" si="7"/>
        <v>0</v>
      </c>
      <c r="V20" s="87">
        <f>分析係数表!D23</f>
        <v>9.3378607809847206E-2</v>
      </c>
      <c r="W20" s="167">
        <f t="shared" si="8"/>
        <v>0</v>
      </c>
      <c r="X20" s="76">
        <f>分析係数表!E23</f>
        <v>9.3378607809847206E-2</v>
      </c>
      <c r="Y20" s="166">
        <f t="shared" si="9"/>
        <v>0</v>
      </c>
    </row>
    <row r="21" spans="1:25" x14ac:dyDescent="0.2">
      <c r="A21" s="6" t="s">
        <v>9</v>
      </c>
      <c r="B21" s="5" t="s">
        <v>270</v>
      </c>
      <c r="C21" s="90"/>
      <c r="D21" s="76">
        <f>投入係数表!D21</f>
        <v>0</v>
      </c>
      <c r="E21" s="77">
        <f t="shared" si="0"/>
        <v>0</v>
      </c>
      <c r="F21" s="76">
        <f>分析係数表!C24</f>
        <v>0.46503178928247046</v>
      </c>
      <c r="G21" s="77">
        <f t="shared" si="1"/>
        <v>0</v>
      </c>
      <c r="H21" s="77">
        <v>7.4258867236616285E-3</v>
      </c>
      <c r="I21" s="77">
        <f t="shared" si="2"/>
        <v>7.4258867236616285E-3</v>
      </c>
      <c r="J21" s="76">
        <f>分析係数表!G24</f>
        <v>0.20803782505910165</v>
      </c>
      <c r="K21" s="78">
        <f t="shared" si="3"/>
        <v>1.5448653231258233E-3</v>
      </c>
      <c r="L21" s="79"/>
      <c r="M21" s="80"/>
      <c r="N21" s="81">
        <f>分析係数表!H24</f>
        <v>3.7577335498503619E-4</v>
      </c>
      <c r="O21" s="82">
        <f t="shared" si="4"/>
        <v>7.1081514558804845E-3</v>
      </c>
      <c r="P21" s="76">
        <f>分析係数表!C24</f>
        <v>0.46503178928247046</v>
      </c>
      <c r="Q21" s="82">
        <f t="shared" si="5"/>
        <v>3.3055163900188992E-3</v>
      </c>
      <c r="R21" s="83">
        <v>1.1179838805571791E-2</v>
      </c>
      <c r="S21" s="84">
        <f t="shared" si="6"/>
        <v>1.8605725529233418E-2</v>
      </c>
      <c r="T21" s="85">
        <f>分析係数表!F24</f>
        <v>0.39125295508274233</v>
      </c>
      <c r="U21" s="86">
        <f t="shared" si="7"/>
        <v>7.2795450947709941E-3</v>
      </c>
      <c r="V21" s="87">
        <f>分析係数表!D24</f>
        <v>8.1560283687943269E-2</v>
      </c>
      <c r="W21" s="167">
        <f t="shared" si="8"/>
        <v>0</v>
      </c>
      <c r="X21" s="76">
        <f>分析係数表!E24</f>
        <v>8.0378250591016553E-2</v>
      </c>
      <c r="Y21" s="166">
        <f t="shared" si="9"/>
        <v>0</v>
      </c>
    </row>
    <row r="22" spans="1:25" x14ac:dyDescent="0.2">
      <c r="A22" s="6" t="s">
        <v>10</v>
      </c>
      <c r="B22" s="5" t="s">
        <v>271</v>
      </c>
      <c r="C22" s="90"/>
      <c r="D22" s="76">
        <f>投入係数表!D22</f>
        <v>0</v>
      </c>
      <c r="E22" s="77">
        <f t="shared" si="0"/>
        <v>0</v>
      </c>
      <c r="F22" s="76">
        <f>分析係数表!C25</f>
        <v>9.2250922509224953E-3</v>
      </c>
      <c r="G22" s="77">
        <f t="shared" si="1"/>
        <v>0</v>
      </c>
      <c r="H22" s="77">
        <v>2.7229745788884296E-4</v>
      </c>
      <c r="I22" s="77">
        <f t="shared" si="2"/>
        <v>2.7229745788884296E-4</v>
      </c>
      <c r="J22" s="76">
        <f>分析係数表!G25</f>
        <v>0.19617224880382775</v>
      </c>
      <c r="K22" s="78">
        <f t="shared" si="3"/>
        <v>5.3417204657619912E-5</v>
      </c>
      <c r="L22" s="79"/>
      <c r="M22" s="80"/>
      <c r="N22" s="81">
        <f>分析係数表!H25</f>
        <v>5.5023955551380293E-4</v>
      </c>
      <c r="O22" s="82">
        <f t="shared" si="4"/>
        <v>1.0408364631824993E-2</v>
      </c>
      <c r="P22" s="76">
        <f>分析係数表!C25</f>
        <v>9.2250922509224953E-3</v>
      </c>
      <c r="Q22" s="82">
        <f t="shared" si="5"/>
        <v>9.6018123909824514E-5</v>
      </c>
      <c r="R22" s="83">
        <v>4.1227378718627488E-4</v>
      </c>
      <c r="S22" s="84">
        <f t="shared" si="6"/>
        <v>6.8457124507511789E-4</v>
      </c>
      <c r="T22" s="85">
        <f>分析係数表!F25</f>
        <v>0.34928229665071769</v>
      </c>
      <c r="U22" s="86">
        <f t="shared" si="7"/>
        <v>2.3910861670087849E-4</v>
      </c>
      <c r="V22" s="87">
        <f>分析係数表!D25</f>
        <v>6.2200956937799042E-2</v>
      </c>
      <c r="W22" s="167">
        <f t="shared" si="8"/>
        <v>0</v>
      </c>
      <c r="X22" s="76">
        <f>分析係数表!E25</f>
        <v>3.8277511961722487E-2</v>
      </c>
      <c r="Y22" s="166">
        <f t="shared" si="9"/>
        <v>0</v>
      </c>
    </row>
    <row r="23" spans="1:25" x14ac:dyDescent="0.2">
      <c r="A23" s="6" t="s">
        <v>11</v>
      </c>
      <c r="B23" s="5" t="s">
        <v>35</v>
      </c>
      <c r="C23" s="90"/>
      <c r="D23" s="76">
        <f>投入係数表!D23</f>
        <v>0</v>
      </c>
      <c r="E23" s="77">
        <f t="shared" si="0"/>
        <v>0</v>
      </c>
      <c r="F23" s="76">
        <f>分析係数表!C26</f>
        <v>0.48980322003577814</v>
      </c>
      <c r="G23" s="77">
        <f t="shared" si="1"/>
        <v>0</v>
      </c>
      <c r="H23" s="77">
        <v>6.9522095681227997E-3</v>
      </c>
      <c r="I23" s="77">
        <f t="shared" si="2"/>
        <v>6.9522095681227997E-3</v>
      </c>
      <c r="J23" s="76">
        <f>分析係数表!G26</f>
        <v>0.19635890767230169</v>
      </c>
      <c r="K23" s="78">
        <f t="shared" si="3"/>
        <v>1.3651282767055172E-3</v>
      </c>
      <c r="L23" s="79"/>
      <c r="M23" s="80"/>
      <c r="N23" s="81">
        <f>分析係数表!H26</f>
        <v>1.1729496866318629E-2</v>
      </c>
      <c r="O23" s="82">
        <f t="shared" si="4"/>
        <v>0.22187587044426937</v>
      </c>
      <c r="P23" s="76">
        <f>分析係数表!C26</f>
        <v>0.48980322003577814</v>
      </c>
      <c r="Q23" s="82">
        <f t="shared" si="5"/>
        <v>0.10867551579184427</v>
      </c>
      <c r="R23" s="83">
        <v>0.11924185013353598</v>
      </c>
      <c r="S23" s="84">
        <f t="shared" si="6"/>
        <v>0.12619405970165878</v>
      </c>
      <c r="T23" s="85">
        <f>分析係数表!F26</f>
        <v>0.33511053315994799</v>
      </c>
      <c r="U23" s="86">
        <f t="shared" si="7"/>
        <v>4.2288958628241183E-2</v>
      </c>
      <c r="V23" s="87">
        <f>分析係数表!D26</f>
        <v>7.3862158647594281E-2</v>
      </c>
      <c r="W23" s="167">
        <f t="shared" si="8"/>
        <v>0</v>
      </c>
      <c r="X23" s="76">
        <f>分析係数表!E26</f>
        <v>7.8673602080624183E-2</v>
      </c>
      <c r="Y23" s="166">
        <f t="shared" si="9"/>
        <v>0</v>
      </c>
    </row>
    <row r="24" spans="1:25" x14ac:dyDescent="0.2">
      <c r="A24" s="6" t="s">
        <v>12</v>
      </c>
      <c r="B24" s="5" t="s">
        <v>365</v>
      </c>
      <c r="C24" s="90"/>
      <c r="D24" s="76">
        <f>投入係数表!D24</f>
        <v>0</v>
      </c>
      <c r="E24" s="77">
        <f t="shared" si="0"/>
        <v>0</v>
      </c>
      <c r="F24" s="76">
        <f>分析係数表!C27</f>
        <v>1.6403046280023426E-2</v>
      </c>
      <c r="G24" s="77">
        <f t="shared" si="1"/>
        <v>0</v>
      </c>
      <c r="H24" s="77">
        <v>2.9523221928676189E-5</v>
      </c>
      <c r="I24" s="77">
        <f t="shared" si="2"/>
        <v>2.9523221928676189E-5</v>
      </c>
      <c r="J24" s="76">
        <f>分析係数表!G27</f>
        <v>0.18421052631578946</v>
      </c>
      <c r="K24" s="78">
        <f t="shared" si="3"/>
        <v>5.438488250019298E-6</v>
      </c>
      <c r="L24" s="79"/>
      <c r="M24" s="80"/>
      <c r="N24" s="81">
        <f>分析係数表!H27</f>
        <v>1.1420825896152349E-2</v>
      </c>
      <c r="O24" s="82">
        <f t="shared" si="4"/>
        <v>0.21603703174836755</v>
      </c>
      <c r="P24" s="76">
        <f>分析係数表!C27</f>
        <v>1.6403046280023426E-2</v>
      </c>
      <c r="Q24" s="82">
        <f t="shared" si="5"/>
        <v>3.543665429967363E-3</v>
      </c>
      <c r="R24" s="83">
        <v>3.571040485188632E-3</v>
      </c>
      <c r="S24" s="84">
        <f t="shared" si="6"/>
        <v>3.6005637071173081E-3</v>
      </c>
      <c r="T24" s="85">
        <f>分析係数表!F27</f>
        <v>0.35526315789473684</v>
      </c>
      <c r="U24" s="86">
        <f t="shared" si="7"/>
        <v>1.2791476327916752E-3</v>
      </c>
      <c r="V24" s="87">
        <f>分析係数表!D27</f>
        <v>0</v>
      </c>
      <c r="W24" s="167">
        <f t="shared" si="8"/>
        <v>0</v>
      </c>
      <c r="X24" s="76">
        <f>分析係数表!E27</f>
        <v>0</v>
      </c>
      <c r="Y24" s="166">
        <f t="shared" si="9"/>
        <v>0</v>
      </c>
    </row>
    <row r="25" spans="1:25" x14ac:dyDescent="0.2">
      <c r="A25" s="6" t="s">
        <v>13</v>
      </c>
      <c r="B25" s="5" t="s">
        <v>191</v>
      </c>
      <c r="C25" s="90"/>
      <c r="D25" s="76">
        <f>投入係数表!D25</f>
        <v>0</v>
      </c>
      <c r="E25" s="77">
        <f t="shared" si="0"/>
        <v>0</v>
      </c>
      <c r="F25" s="76">
        <f>分析係数表!C28</f>
        <v>5.7942340305257245E-2</v>
      </c>
      <c r="G25" s="77">
        <f t="shared" si="1"/>
        <v>0</v>
      </c>
      <c r="H25" s="77">
        <v>2.7822569753179105E-3</v>
      </c>
      <c r="I25" s="77">
        <f t="shared" si="2"/>
        <v>2.7822569753179105E-3</v>
      </c>
      <c r="J25" s="76">
        <f>分析係数表!G28</f>
        <v>0.12508686587908269</v>
      </c>
      <c r="K25" s="78">
        <f t="shared" si="3"/>
        <v>3.4802380511273374E-4</v>
      </c>
      <c r="L25" s="79"/>
      <c r="M25" s="80"/>
      <c r="N25" s="81">
        <f>分析係数表!H28</f>
        <v>2.2586662729993424E-2</v>
      </c>
      <c r="O25" s="82">
        <f t="shared" si="4"/>
        <v>0.42725067500881619</v>
      </c>
      <c r="P25" s="76">
        <f>分析係数表!C28</f>
        <v>5.7942340305257245E-2</v>
      </c>
      <c r="Q25" s="82">
        <f t="shared" si="5"/>
        <v>2.4755904007011695E-2</v>
      </c>
      <c r="R25" s="83">
        <v>2.6702623775831984E-2</v>
      </c>
      <c r="S25" s="84">
        <f t="shared" si="6"/>
        <v>2.9484880751149894E-2</v>
      </c>
      <c r="T25" s="85">
        <f>分析係数表!F28</f>
        <v>0.21334259902710215</v>
      </c>
      <c r="U25" s="86">
        <f t="shared" si="7"/>
        <v>6.2903810914544944E-3</v>
      </c>
      <c r="V25" s="87">
        <f>分析係数表!D28</f>
        <v>0.12091730368311328</v>
      </c>
      <c r="W25" s="167">
        <f t="shared" si="8"/>
        <v>0</v>
      </c>
      <c r="X25" s="76">
        <f>分析係数表!E28</f>
        <v>0.12161223071577484</v>
      </c>
      <c r="Y25" s="166">
        <f t="shared" si="9"/>
        <v>0</v>
      </c>
    </row>
    <row r="26" spans="1:25" x14ac:dyDescent="0.2">
      <c r="A26" s="6" t="s">
        <v>14</v>
      </c>
      <c r="B26" s="5" t="s">
        <v>50</v>
      </c>
      <c r="C26" s="90"/>
      <c r="D26" s="76">
        <f>投入係数表!D26</f>
        <v>6.7632850241545897E-3</v>
      </c>
      <c r="E26" s="77">
        <f t="shared" si="0"/>
        <v>0.67632850241545894</v>
      </c>
      <c r="F26" s="76">
        <f>分析係数表!C29</f>
        <v>0.49478563151796062</v>
      </c>
      <c r="G26" s="77">
        <f t="shared" si="1"/>
        <v>0.33463762518122941</v>
      </c>
      <c r="H26" s="77">
        <v>0.4495008791743576</v>
      </c>
      <c r="I26" s="77">
        <f t="shared" si="2"/>
        <v>0.4495008791743576</v>
      </c>
      <c r="J26" s="76">
        <f>分析係数表!G29</f>
        <v>0.24894917844860528</v>
      </c>
      <c r="K26" s="78">
        <f t="shared" si="3"/>
        <v>0.11190287458238211</v>
      </c>
      <c r="L26" s="79"/>
      <c r="M26" s="80"/>
      <c r="N26" s="81">
        <f>分析係数表!H29</f>
        <v>1.0347187739052245E-2</v>
      </c>
      <c r="O26" s="82">
        <f t="shared" si="4"/>
        <v>0.19572802758870902</v>
      </c>
      <c r="P26" s="76">
        <f>分析係数表!C29</f>
        <v>0.49478563151796062</v>
      </c>
      <c r="Q26" s="82">
        <f t="shared" si="5"/>
        <v>9.6843415736244221E-2</v>
      </c>
      <c r="R26" s="83">
        <v>0.14027302041673798</v>
      </c>
      <c r="S26" s="84">
        <f t="shared" si="6"/>
        <v>0.58977389959109561</v>
      </c>
      <c r="T26" s="85">
        <f>分析係数表!F29</f>
        <v>0.37141765380206343</v>
      </c>
      <c r="U26" s="86">
        <f t="shared" si="7"/>
        <v>0.21905243805981847</v>
      </c>
      <c r="V26" s="87">
        <f>分析係数表!D29</f>
        <v>7.241115781429118E-2</v>
      </c>
      <c r="W26" s="167">
        <f t="shared" si="8"/>
        <v>0</v>
      </c>
      <c r="X26" s="76">
        <f>分析係数表!E29</f>
        <v>5.0630492930836837E-2</v>
      </c>
      <c r="Y26" s="166">
        <f t="shared" si="9"/>
        <v>0</v>
      </c>
    </row>
    <row r="27" spans="1:25" x14ac:dyDescent="0.2">
      <c r="A27" s="6" t="s">
        <v>15</v>
      </c>
      <c r="B27" s="5" t="s">
        <v>36</v>
      </c>
      <c r="C27" s="90"/>
      <c r="D27" s="76">
        <f>投入係数表!D27</f>
        <v>1.4492753623188406E-3</v>
      </c>
      <c r="E27" s="77">
        <f t="shared" si="0"/>
        <v>0.14492753623188406</v>
      </c>
      <c r="F27" s="76">
        <f>分析係数表!C30</f>
        <v>1</v>
      </c>
      <c r="G27" s="77">
        <f t="shared" si="1"/>
        <v>0.14492753623188406</v>
      </c>
      <c r="H27" s="77">
        <v>0.17762500482033361</v>
      </c>
      <c r="I27" s="77">
        <f t="shared" si="2"/>
        <v>0.17762500482033361</v>
      </c>
      <c r="J27" s="76">
        <f>分析係数表!G30</f>
        <v>0.34459690081234212</v>
      </c>
      <c r="K27" s="78">
        <f t="shared" si="3"/>
        <v>6.1209026167864292E-2</v>
      </c>
      <c r="L27" s="79"/>
      <c r="M27" s="80"/>
      <c r="N27" s="81">
        <f>分析係数表!H30</f>
        <v>0</v>
      </c>
      <c r="O27" s="82">
        <f t="shared" si="4"/>
        <v>0</v>
      </c>
      <c r="P27" s="76">
        <f>分析係数表!C30</f>
        <v>1</v>
      </c>
      <c r="Q27" s="82">
        <f t="shared" si="5"/>
        <v>0</v>
      </c>
      <c r="R27" s="83">
        <v>3.8421184908181881E-2</v>
      </c>
      <c r="S27" s="84">
        <f t="shared" si="6"/>
        <v>0.2160461897285155</v>
      </c>
      <c r="T27" s="85">
        <f>分析係数表!F30</f>
        <v>0.44091746876919924</v>
      </c>
      <c r="U27" s="86">
        <f t="shared" si="7"/>
        <v>9.525853911232722E-2</v>
      </c>
      <c r="V27" s="87">
        <f>分析係数表!D30</f>
        <v>0.12847293330602771</v>
      </c>
      <c r="W27" s="167">
        <f t="shared" si="8"/>
        <v>0</v>
      </c>
      <c r="X27" s="76">
        <f>分析係数表!E30</f>
        <v>7.0107174551163901E-2</v>
      </c>
      <c r="Y27" s="166">
        <f t="shared" si="9"/>
        <v>0</v>
      </c>
    </row>
    <row r="28" spans="1:25" x14ac:dyDescent="0.2">
      <c r="A28" s="6" t="s">
        <v>16</v>
      </c>
      <c r="B28" s="5" t="s">
        <v>192</v>
      </c>
      <c r="C28" s="90"/>
      <c r="D28" s="76">
        <f>投入係数表!D28</f>
        <v>7.246376811594203E-3</v>
      </c>
      <c r="E28" s="77">
        <f t="shared" si="0"/>
        <v>0.72463768115942029</v>
      </c>
      <c r="F28" s="76">
        <f>分析係数表!C31</f>
        <v>1.9207967749584998E-2</v>
      </c>
      <c r="G28" s="77">
        <f t="shared" si="1"/>
        <v>1.3918817209844201E-2</v>
      </c>
      <c r="H28" s="77">
        <v>1.7597328762967369E-2</v>
      </c>
      <c r="I28" s="77">
        <f t="shared" si="2"/>
        <v>1.7597328762967369E-2</v>
      </c>
      <c r="J28" s="76">
        <f>分析係数表!G31</f>
        <v>6.1728395061728392E-2</v>
      </c>
      <c r="K28" s="78">
        <f t="shared" si="3"/>
        <v>1.0862548619115658E-3</v>
      </c>
      <c r="L28" s="79"/>
      <c r="M28" s="80"/>
      <c r="N28" s="81">
        <f>分析係数表!H31</f>
        <v>2.4076335672969816E-2</v>
      </c>
      <c r="O28" s="82">
        <f t="shared" si="4"/>
        <v>0.45542941828034239</v>
      </c>
      <c r="P28" s="76">
        <f>分析係数表!C31</f>
        <v>1.9207967749584998E-2</v>
      </c>
      <c r="Q28" s="82">
        <f t="shared" si="5"/>
        <v>8.7478735785410724E-3</v>
      </c>
      <c r="R28" s="83">
        <v>1.1344607862310103E-2</v>
      </c>
      <c r="S28" s="84">
        <f t="shared" si="6"/>
        <v>2.894193662527747E-2</v>
      </c>
      <c r="T28" s="85">
        <f>分析係数表!F31</f>
        <v>0.33333333333333331</v>
      </c>
      <c r="U28" s="86">
        <f t="shared" si="7"/>
        <v>9.6473122084258234E-3</v>
      </c>
      <c r="V28" s="87">
        <f>分析係数表!D31</f>
        <v>0.20987654320987653</v>
      </c>
      <c r="W28" s="167">
        <f t="shared" si="8"/>
        <v>0</v>
      </c>
      <c r="X28" s="76">
        <f>分析係数表!E31</f>
        <v>0.18518518518518517</v>
      </c>
      <c r="Y28" s="166">
        <f t="shared" si="9"/>
        <v>0</v>
      </c>
    </row>
    <row r="29" spans="1:25" x14ac:dyDescent="0.2">
      <c r="A29" s="6" t="s">
        <v>17</v>
      </c>
      <c r="B29" s="5" t="s">
        <v>272</v>
      </c>
      <c r="C29" s="90"/>
      <c r="D29" s="76">
        <f>投入係数表!D29</f>
        <v>0</v>
      </c>
      <c r="E29" s="77">
        <f t="shared" si="0"/>
        <v>0</v>
      </c>
      <c r="F29" s="76">
        <f>分析係数表!C32</f>
        <v>1</v>
      </c>
      <c r="G29" s="77">
        <f t="shared" si="1"/>
        <v>0</v>
      </c>
      <c r="H29" s="77">
        <v>9.5421815238501285E-3</v>
      </c>
      <c r="I29" s="77">
        <f t="shared" si="2"/>
        <v>9.5421815238501285E-3</v>
      </c>
      <c r="J29" s="76">
        <f>分析係数表!G32</f>
        <v>0.14010507880910683</v>
      </c>
      <c r="K29" s="78">
        <f t="shared" si="3"/>
        <v>1.3369080944098254E-3</v>
      </c>
      <c r="L29" s="79"/>
      <c r="M29" s="80"/>
      <c r="N29" s="81">
        <f>分析係数表!H32</f>
        <v>7.0054889750781743E-3</v>
      </c>
      <c r="O29" s="82">
        <f t="shared" si="4"/>
        <v>0.13251625214177187</v>
      </c>
      <c r="P29" s="76">
        <f>分析係数表!C32</f>
        <v>1</v>
      </c>
      <c r="Q29" s="82">
        <f t="shared" si="5"/>
        <v>0.13251625214177187</v>
      </c>
      <c r="R29" s="83">
        <v>0.1751478082480383</v>
      </c>
      <c r="S29" s="84">
        <f t="shared" si="6"/>
        <v>0.18468998977188844</v>
      </c>
      <c r="T29" s="85">
        <f>分析係数表!F32</f>
        <v>0.48248686514886163</v>
      </c>
      <c r="U29" s="86">
        <f t="shared" si="7"/>
        <v>8.9110494189413775E-2</v>
      </c>
      <c r="V29" s="87">
        <f>分析係数表!D32</f>
        <v>1.5761821366024518E-2</v>
      </c>
      <c r="W29" s="167">
        <f t="shared" si="8"/>
        <v>0</v>
      </c>
      <c r="X29" s="76">
        <f>分析係数表!E32</f>
        <v>2.1891418563922942E-2</v>
      </c>
      <c r="Y29" s="166">
        <f t="shared" si="9"/>
        <v>0</v>
      </c>
    </row>
    <row r="30" spans="1:25" x14ac:dyDescent="0.2">
      <c r="A30" s="6" t="s">
        <v>18</v>
      </c>
      <c r="B30" s="5" t="s">
        <v>273</v>
      </c>
      <c r="C30" s="90"/>
      <c r="D30" s="76">
        <f>投入係数表!D30</f>
        <v>0</v>
      </c>
      <c r="E30" s="77">
        <f t="shared" si="0"/>
        <v>0</v>
      </c>
      <c r="F30" s="76">
        <f>分析係数表!C33</f>
        <v>0.97338792221084958</v>
      </c>
      <c r="G30" s="77">
        <f t="shared" si="1"/>
        <v>0</v>
      </c>
      <c r="H30" s="77">
        <v>1.5134120045929841E-2</v>
      </c>
      <c r="I30" s="77">
        <f t="shared" si="2"/>
        <v>1.5134120045929841E-2</v>
      </c>
      <c r="J30" s="76">
        <f>分析係数表!G33</f>
        <v>0.50577124868835255</v>
      </c>
      <c r="K30" s="78">
        <f t="shared" si="3"/>
        <v>7.6544027934293633E-3</v>
      </c>
      <c r="L30" s="79"/>
      <c r="M30" s="80"/>
      <c r="N30" s="81">
        <f>分析係数表!H33</f>
        <v>1.0199562492450981E-3</v>
      </c>
      <c r="O30" s="82">
        <f t="shared" si="4"/>
        <v>1.9293553951675597E-2</v>
      </c>
      <c r="P30" s="76">
        <f>分析係数表!C33</f>
        <v>0.97338792221084958</v>
      </c>
      <c r="Q30" s="82">
        <f t="shared" si="5"/>
        <v>1.8780112393084435E-2</v>
      </c>
      <c r="R30" s="83">
        <v>5.6240538641466303E-2</v>
      </c>
      <c r="S30" s="84">
        <f t="shared" si="6"/>
        <v>7.1374658687396147E-2</v>
      </c>
      <c r="T30" s="85">
        <f>分析係数表!F33</f>
        <v>0.64428121720881426</v>
      </c>
      <c r="U30" s="86">
        <f t="shared" si="7"/>
        <v>4.5985351976979262E-2</v>
      </c>
      <c r="V30" s="87">
        <f>分析係数表!D33</f>
        <v>6.2959076600209857E-2</v>
      </c>
      <c r="W30" s="167">
        <f t="shared" si="8"/>
        <v>0</v>
      </c>
      <c r="X30" s="76">
        <f>分析係数表!E33</f>
        <v>4.7219307450157399E-2</v>
      </c>
      <c r="Y30" s="166">
        <f t="shared" si="9"/>
        <v>0</v>
      </c>
    </row>
    <row r="31" spans="1:25" x14ac:dyDescent="0.2">
      <c r="A31" s="6" t="s">
        <v>19</v>
      </c>
      <c r="B31" s="5" t="s">
        <v>274</v>
      </c>
      <c r="C31" s="90"/>
      <c r="D31" s="76">
        <f>投入係数表!D31</f>
        <v>2.6086956521739129E-2</v>
      </c>
      <c r="E31" s="77">
        <f t="shared" si="0"/>
        <v>2.6086956521739131</v>
      </c>
      <c r="F31" s="76">
        <f>分析係数表!C34</f>
        <v>0.27354580534514794</v>
      </c>
      <c r="G31" s="77">
        <f t="shared" si="1"/>
        <v>0.71359775307429896</v>
      </c>
      <c r="H31" s="77">
        <v>0.90003507199534993</v>
      </c>
      <c r="I31" s="77">
        <f t="shared" si="2"/>
        <v>0.90003507199534993</v>
      </c>
      <c r="J31" s="76">
        <f>分析係数表!G34</f>
        <v>0.42476937758456157</v>
      </c>
      <c r="K31" s="78">
        <f t="shared" si="3"/>
        <v>0.38230733733574085</v>
      </c>
      <c r="L31" s="79"/>
      <c r="M31" s="80"/>
      <c r="N31" s="81">
        <f>分析係数表!H34</f>
        <v>0.17207735562921905</v>
      </c>
      <c r="O31" s="82">
        <f t="shared" si="4"/>
        <v>3.25502564168927</v>
      </c>
      <c r="P31" s="76">
        <f>分析係数表!C34</f>
        <v>0.27354580534514794</v>
      </c>
      <c r="Q31" s="82">
        <f t="shared" si="5"/>
        <v>0.89039861057499836</v>
      </c>
      <c r="R31" s="83">
        <v>0.96448868981518487</v>
      </c>
      <c r="S31" s="84">
        <f t="shared" si="6"/>
        <v>1.8645237618105348</v>
      </c>
      <c r="T31" s="85">
        <f>分析係数表!F34</f>
        <v>0.70045594316615423</v>
      </c>
      <c r="U31" s="86">
        <f t="shared" si="7"/>
        <v>1.306016750134704</v>
      </c>
      <c r="V31" s="87">
        <f>分析係数表!D34</f>
        <v>0.30431555508429647</v>
      </c>
      <c r="W31" s="167">
        <f t="shared" si="8"/>
        <v>1</v>
      </c>
      <c r="X31" s="76">
        <f>分析係数表!E34</f>
        <v>0.19870639380765559</v>
      </c>
      <c r="Y31" s="166">
        <f t="shared" si="9"/>
        <v>0</v>
      </c>
    </row>
    <row r="32" spans="1:25" x14ac:dyDescent="0.2">
      <c r="A32" s="6" t="s">
        <v>20</v>
      </c>
      <c r="B32" s="5" t="s">
        <v>37</v>
      </c>
      <c r="C32" s="90"/>
      <c r="D32" s="76">
        <f>投入係数表!D32</f>
        <v>8.2125603864734303E-3</v>
      </c>
      <c r="E32" s="77">
        <f t="shared" si="0"/>
        <v>0.82125603864734309</v>
      </c>
      <c r="F32" s="76">
        <f>分析係数表!C35</f>
        <v>0.43910510987556262</v>
      </c>
      <c r="G32" s="77">
        <f t="shared" si="1"/>
        <v>0.36061772308621087</v>
      </c>
      <c r="H32" s="77">
        <v>0.45040717562701488</v>
      </c>
      <c r="I32" s="77">
        <f t="shared" si="2"/>
        <v>0.45040717562701488</v>
      </c>
      <c r="J32" s="76">
        <f>分析係数表!G35</f>
        <v>0.31421305453517945</v>
      </c>
      <c r="K32" s="78">
        <f t="shared" si="3"/>
        <v>0.14152381443832737</v>
      </c>
      <c r="L32" s="79"/>
      <c r="M32" s="80"/>
      <c r="N32" s="81">
        <f>分析係数表!H35</f>
        <v>6.5760337122381329E-2</v>
      </c>
      <c r="O32" s="82">
        <f t="shared" si="4"/>
        <v>1.2439265047790846</v>
      </c>
      <c r="P32" s="76">
        <f>分析係数表!C35</f>
        <v>0.43910510987556262</v>
      </c>
      <c r="Q32" s="82">
        <f t="shared" si="5"/>
        <v>0.54621448455814448</v>
      </c>
      <c r="R32" s="83">
        <v>0.66774113544048408</v>
      </c>
      <c r="S32" s="84">
        <f t="shared" si="6"/>
        <v>1.118148311067499</v>
      </c>
      <c r="T32" s="85">
        <f>分析係数表!F35</f>
        <v>0.64651031364792311</v>
      </c>
      <c r="U32" s="86">
        <f t="shared" si="7"/>
        <v>0.72289441529314424</v>
      </c>
      <c r="V32" s="87">
        <f>分析係数表!D35</f>
        <v>9.7202599604408024E-2</v>
      </c>
      <c r="W32" s="167">
        <f t="shared" si="8"/>
        <v>0</v>
      </c>
      <c r="X32" s="76">
        <f>分析係数表!E35</f>
        <v>8.3356880474710376E-2</v>
      </c>
      <c r="Y32" s="166">
        <f t="shared" si="9"/>
        <v>0</v>
      </c>
    </row>
    <row r="33" spans="1:25" x14ac:dyDescent="0.2">
      <c r="A33" s="6" t="s">
        <v>21</v>
      </c>
      <c r="B33" s="5" t="s">
        <v>38</v>
      </c>
      <c r="C33" s="90"/>
      <c r="D33" s="76">
        <f>投入係数表!D33</f>
        <v>0</v>
      </c>
      <c r="E33" s="77">
        <f t="shared" si="0"/>
        <v>0</v>
      </c>
      <c r="F33" s="76">
        <f>分析係数表!C36</f>
        <v>0.81669408606805782</v>
      </c>
      <c r="G33" s="77">
        <f t="shared" si="1"/>
        <v>0</v>
      </c>
      <c r="H33" s="77">
        <v>5.3956714749731405E-2</v>
      </c>
      <c r="I33" s="77">
        <f t="shared" si="2"/>
        <v>5.3956714749731405E-2</v>
      </c>
      <c r="J33" s="76">
        <f>分析係数表!G36</f>
        <v>6.9340477503742809E-2</v>
      </c>
      <c r="K33" s="78">
        <f t="shared" si="3"/>
        <v>3.7413843652796181E-3</v>
      </c>
      <c r="L33" s="79"/>
      <c r="M33" s="80"/>
      <c r="N33" s="81">
        <f>分析係数表!H36</f>
        <v>0.13486237300873674</v>
      </c>
      <c r="O33" s="82">
        <f t="shared" si="4"/>
        <v>2.5510647850051065</v>
      </c>
      <c r="P33" s="76">
        <f>分析係数表!C36</f>
        <v>0.81669408606805782</v>
      </c>
      <c r="Q33" s="82">
        <f t="shared" si="5"/>
        <v>2.0834395230901519</v>
      </c>
      <c r="R33" s="83">
        <v>2.1901408078832834</v>
      </c>
      <c r="S33" s="84">
        <f t="shared" si="6"/>
        <v>2.2440975226330147</v>
      </c>
      <c r="T33" s="85">
        <f>分析係数表!F36</f>
        <v>0.82767315420376641</v>
      </c>
      <c r="U33" s="86">
        <f t="shared" si="7"/>
        <v>1.8573792748985254</v>
      </c>
      <c r="V33" s="87">
        <f>分析係数表!D36</f>
        <v>6.0672917815774961E-3</v>
      </c>
      <c r="W33" s="167">
        <f t="shared" si="8"/>
        <v>0</v>
      </c>
      <c r="X33" s="76">
        <f>分析係数表!E36</f>
        <v>1.3395319517768497E-3</v>
      </c>
      <c r="Y33" s="166">
        <f t="shared" si="9"/>
        <v>0</v>
      </c>
    </row>
    <row r="34" spans="1:25" x14ac:dyDescent="0.2">
      <c r="A34" s="6" t="s">
        <v>22</v>
      </c>
      <c r="B34" s="5" t="s">
        <v>377</v>
      </c>
      <c r="C34" s="90"/>
      <c r="D34" s="76">
        <f>投入係数表!D34</f>
        <v>3.4299516908212563E-2</v>
      </c>
      <c r="E34" s="77">
        <f t="shared" si="0"/>
        <v>3.4299516908212562</v>
      </c>
      <c r="F34" s="76">
        <f>分析係数表!C37</f>
        <v>0.27674240490171054</v>
      </c>
      <c r="G34" s="77">
        <f t="shared" si="1"/>
        <v>0.94921307961456269</v>
      </c>
      <c r="H34" s="77">
        <v>1.1595231906697991</v>
      </c>
      <c r="I34" s="77">
        <f t="shared" si="2"/>
        <v>1.1595231906697991</v>
      </c>
      <c r="J34" s="76">
        <f>分析係数表!G37</f>
        <v>0.51230251230251234</v>
      </c>
      <c r="K34" s="78">
        <f t="shared" si="3"/>
        <v>0.59402664365316316</v>
      </c>
      <c r="L34" s="79"/>
      <c r="M34" s="80"/>
      <c r="N34" s="81">
        <f>分析係数表!H37</f>
        <v>5.0756243876907386E-2</v>
      </c>
      <c r="O34" s="82">
        <f t="shared" si="4"/>
        <v>0.96010817164785678</v>
      </c>
      <c r="P34" s="76">
        <f>分析係数表!C37</f>
        <v>0.27674240490171054</v>
      </c>
      <c r="Q34" s="82">
        <f t="shared" si="5"/>
        <v>0.26570264438761221</v>
      </c>
      <c r="R34" s="83">
        <v>0.31694030588536115</v>
      </c>
      <c r="S34" s="84">
        <f t="shared" si="6"/>
        <v>1.4764634965551604</v>
      </c>
      <c r="T34" s="85">
        <f>分析係数表!F37</f>
        <v>0.72623672623672619</v>
      </c>
      <c r="U34" s="86">
        <f t="shared" si="7"/>
        <v>1.0722620161462495</v>
      </c>
      <c r="V34" s="87">
        <f>分析係数表!D37</f>
        <v>0.14037814037814036</v>
      </c>
      <c r="W34" s="167">
        <f t="shared" si="8"/>
        <v>0</v>
      </c>
      <c r="X34" s="76">
        <f>分析係数表!E37</f>
        <v>0.12535612535612536</v>
      </c>
      <c r="Y34" s="166">
        <f t="shared" si="9"/>
        <v>0</v>
      </c>
    </row>
    <row r="35" spans="1:25" x14ac:dyDescent="0.2">
      <c r="A35" s="6" t="s">
        <v>23</v>
      </c>
      <c r="B35" s="5" t="s">
        <v>193</v>
      </c>
      <c r="C35" s="90"/>
      <c r="D35" s="76">
        <f>投入係数表!D35</f>
        <v>9.6618357487922703E-4</v>
      </c>
      <c r="E35" s="77">
        <f t="shared" si="0"/>
        <v>9.6618357487922704E-2</v>
      </c>
      <c r="F35" s="76">
        <f>分析係数表!C38</f>
        <v>2.6054411976392688E-2</v>
      </c>
      <c r="G35" s="77">
        <f t="shared" si="1"/>
        <v>2.5173344904727236E-3</v>
      </c>
      <c r="H35" s="77">
        <v>6.3141763808849923E-3</v>
      </c>
      <c r="I35" s="77">
        <f t="shared" si="2"/>
        <v>6.3141763808849923E-3</v>
      </c>
      <c r="J35" s="76">
        <f>分析係数表!G38</f>
        <v>0.25641025641025639</v>
      </c>
      <c r="K35" s="78">
        <f t="shared" si="3"/>
        <v>1.6190195848423056E-3</v>
      </c>
      <c r="L35" s="79"/>
      <c r="M35" s="80"/>
      <c r="N35" s="81">
        <f>分析係数表!H38</f>
        <v>4.4945177351603076E-2</v>
      </c>
      <c r="O35" s="82">
        <f t="shared" si="4"/>
        <v>0.85018568663370497</v>
      </c>
      <c r="P35" s="76">
        <f>分析係数表!C38</f>
        <v>2.6054411976392688E-2</v>
      </c>
      <c r="Q35" s="82">
        <f t="shared" si="5"/>
        <v>2.2151088135986843E-2</v>
      </c>
      <c r="R35" s="83">
        <v>2.7265367172723539E-2</v>
      </c>
      <c r="S35" s="84">
        <f t="shared" si="6"/>
        <v>3.357954355360853E-2</v>
      </c>
      <c r="T35" s="85">
        <f>分析係数表!F38</f>
        <v>0.57264957264957261</v>
      </c>
      <c r="U35" s="86">
        <f t="shared" si="7"/>
        <v>1.9229311265741636E-2</v>
      </c>
      <c r="V35" s="87">
        <f>分析係数表!D38</f>
        <v>9.4017094017094016E-2</v>
      </c>
      <c r="W35" s="167">
        <f t="shared" si="8"/>
        <v>0</v>
      </c>
      <c r="X35" s="76">
        <f>分析係数表!E38</f>
        <v>6.4102564102564097E-2</v>
      </c>
      <c r="Y35" s="166">
        <f t="shared" si="9"/>
        <v>0</v>
      </c>
    </row>
    <row r="36" spans="1:25" x14ac:dyDescent="0.2">
      <c r="A36" s="6" t="s">
        <v>24</v>
      </c>
      <c r="B36" s="5" t="s">
        <v>39</v>
      </c>
      <c r="C36" s="90"/>
      <c r="D36" s="76">
        <f>投入係数表!D36</f>
        <v>0</v>
      </c>
      <c r="E36" s="77">
        <f t="shared" si="0"/>
        <v>0</v>
      </c>
      <c r="F36" s="76">
        <f>分析係数表!C39</f>
        <v>1</v>
      </c>
      <c r="G36" s="77">
        <f t="shared" si="1"/>
        <v>0</v>
      </c>
      <c r="H36" s="77">
        <v>7.6898663791066676E-2</v>
      </c>
      <c r="I36" s="77">
        <f t="shared" si="2"/>
        <v>7.6898663791066676E-2</v>
      </c>
      <c r="J36" s="76">
        <f>分析係数表!G39</f>
        <v>0.35423311765241955</v>
      </c>
      <c r="K36" s="78">
        <f t="shared" si="3"/>
        <v>2.7240053418014776E-2</v>
      </c>
      <c r="L36" s="79"/>
      <c r="M36" s="80"/>
      <c r="N36" s="81">
        <f>分析係数表!H39</f>
        <v>4.0664045200166418E-3</v>
      </c>
      <c r="O36" s="82">
        <f t="shared" si="4"/>
        <v>7.6920353254706669E-2</v>
      </c>
      <c r="P36" s="76">
        <f>分析係数表!C39</f>
        <v>1</v>
      </c>
      <c r="Q36" s="82">
        <f t="shared" si="5"/>
        <v>7.6920353254706669E-2</v>
      </c>
      <c r="R36" s="83">
        <v>0.13628334523468996</v>
      </c>
      <c r="S36" s="84">
        <f t="shared" si="6"/>
        <v>0.21318200902575662</v>
      </c>
      <c r="T36" s="85">
        <f>分析係数表!F39</f>
        <v>0.70491205686685499</v>
      </c>
      <c r="U36" s="86">
        <f t="shared" si="7"/>
        <v>0.15027456846935455</v>
      </c>
      <c r="V36" s="87">
        <f>分析係数表!D39</f>
        <v>5.4588535496217991E-2</v>
      </c>
      <c r="W36" s="167">
        <f t="shared" si="8"/>
        <v>0</v>
      </c>
      <c r="X36" s="76">
        <f>分析係数表!E39</f>
        <v>6.4886539688325889E-2</v>
      </c>
      <c r="Y36" s="166">
        <f t="shared" si="9"/>
        <v>0</v>
      </c>
    </row>
    <row r="37" spans="1:25" x14ac:dyDescent="0.2">
      <c r="A37" s="6" t="s">
        <v>25</v>
      </c>
      <c r="B37" s="5" t="s">
        <v>40</v>
      </c>
      <c r="C37" s="90"/>
      <c r="D37" s="76">
        <f>投入係数表!D37</f>
        <v>0</v>
      </c>
      <c r="E37" s="77">
        <f t="shared" si="0"/>
        <v>0</v>
      </c>
      <c r="F37" s="76">
        <f>分析係数表!C40</f>
        <v>0.92056168505516545</v>
      </c>
      <c r="G37" s="77">
        <f t="shared" si="1"/>
        <v>0</v>
      </c>
      <c r="H37" s="77">
        <v>8.0754035917804628E-4</v>
      </c>
      <c r="I37" s="77">
        <f t="shared" si="2"/>
        <v>8.0754035917804628E-4</v>
      </c>
      <c r="J37" s="76">
        <f>分析係数表!G40</f>
        <v>0.55393401015228427</v>
      </c>
      <c r="K37" s="78">
        <f t="shared" si="3"/>
        <v>4.4732406951931118E-4</v>
      </c>
      <c r="L37" s="79"/>
      <c r="M37" s="80"/>
      <c r="N37" s="81">
        <f>分析係数表!H40</f>
        <v>3.1632064203561794E-2</v>
      </c>
      <c r="O37" s="82">
        <f t="shared" si="4"/>
        <v>0.59835403505393925</v>
      </c>
      <c r="P37" s="76">
        <f>分析係数表!C40</f>
        <v>0.92056168505516545</v>
      </c>
      <c r="Q37" s="82">
        <f t="shared" si="5"/>
        <v>0.55082179876881188</v>
      </c>
      <c r="R37" s="83">
        <v>0.55139401502446161</v>
      </c>
      <c r="S37" s="84">
        <f t="shared" si="6"/>
        <v>0.55220155538363969</v>
      </c>
      <c r="T37" s="85">
        <f>分析係数表!F40</f>
        <v>0.75190355329949243</v>
      </c>
      <c r="U37" s="86">
        <f t="shared" si="7"/>
        <v>0.41520231163046517</v>
      </c>
      <c r="V37" s="87">
        <f>分析係数表!D40</f>
        <v>8.6747643219724432E-2</v>
      </c>
      <c r="W37" s="167">
        <f t="shared" si="8"/>
        <v>0</v>
      </c>
      <c r="X37" s="76">
        <f>分析係数表!E40</f>
        <v>5.4296591733139957E-2</v>
      </c>
      <c r="Y37" s="166">
        <f t="shared" si="9"/>
        <v>0</v>
      </c>
    </row>
    <row r="38" spans="1:25" x14ac:dyDescent="0.2">
      <c r="A38" s="6" t="s">
        <v>26</v>
      </c>
      <c r="B38" s="5" t="s">
        <v>276</v>
      </c>
      <c r="C38" s="90"/>
      <c r="D38" s="76">
        <f>投入係数表!D38</f>
        <v>0</v>
      </c>
      <c r="E38" s="77">
        <f t="shared" si="0"/>
        <v>0</v>
      </c>
      <c r="F38" s="76">
        <f>分析係数表!C41</f>
        <v>0.63177526518242222</v>
      </c>
      <c r="G38" s="77">
        <f t="shared" si="1"/>
        <v>0</v>
      </c>
      <c r="H38" s="77">
        <v>6.54031390829597E-4</v>
      </c>
      <c r="I38" s="77">
        <f t="shared" si="2"/>
        <v>6.54031390829597E-4</v>
      </c>
      <c r="J38" s="76">
        <f>分析係数表!G41</f>
        <v>0.4574653574378269</v>
      </c>
      <c r="K38" s="78">
        <f t="shared" si="3"/>
        <v>2.9919670398142063E-4</v>
      </c>
      <c r="L38" s="79"/>
      <c r="M38" s="80"/>
      <c r="N38" s="81">
        <f>分析係数表!H41</f>
        <v>5.3681907855005165E-2</v>
      </c>
      <c r="O38" s="82">
        <f t="shared" si="4"/>
        <v>1.0154502079829262</v>
      </c>
      <c r="P38" s="76">
        <f>分析係数表!C41</f>
        <v>0.63177526518242222</v>
      </c>
      <c r="Q38" s="82">
        <f t="shared" si="5"/>
        <v>0.64153632442795894</v>
      </c>
      <c r="R38" s="83">
        <v>0.65016744070691079</v>
      </c>
      <c r="S38" s="84">
        <f t="shared" si="6"/>
        <v>0.65082147209774044</v>
      </c>
      <c r="T38" s="85">
        <f>分析係数表!F41</f>
        <v>0.56134715976874372</v>
      </c>
      <c r="U38" s="86">
        <f t="shared" si="7"/>
        <v>0.36533678487857929</v>
      </c>
      <c r="V38" s="87">
        <f>分析係数表!D41</f>
        <v>0.18619803615674038</v>
      </c>
      <c r="W38" s="167">
        <f t="shared" si="8"/>
        <v>0</v>
      </c>
      <c r="X38" s="76">
        <f>分析係数表!E41</f>
        <v>0.17261631641736258</v>
      </c>
      <c r="Y38" s="166">
        <f t="shared" si="9"/>
        <v>0</v>
      </c>
    </row>
    <row r="39" spans="1:25" x14ac:dyDescent="0.2">
      <c r="A39" s="6" t="s">
        <v>51</v>
      </c>
      <c r="B39" s="5" t="s">
        <v>367</v>
      </c>
      <c r="C39" s="90"/>
      <c r="D39" s="76">
        <f>投入係数表!D39</f>
        <v>0</v>
      </c>
      <c r="E39" s="77">
        <f>$C$6*D39</f>
        <v>0</v>
      </c>
      <c r="F39" s="76">
        <f>分析係数表!C42</f>
        <v>1</v>
      </c>
      <c r="G39" s="77">
        <f>E39*F39</f>
        <v>0</v>
      </c>
      <c r="H39" s="77">
        <v>7.3250361427108137E-3</v>
      </c>
      <c r="I39" s="77">
        <f>C39+H39</f>
        <v>7.3250361427108137E-3</v>
      </c>
      <c r="J39" s="76">
        <f>分析係数表!G42</f>
        <v>0.48523748395378691</v>
      </c>
      <c r="K39" s="78">
        <f>I39*J39</f>
        <v>3.5543821077595474E-3</v>
      </c>
      <c r="L39" s="79"/>
      <c r="M39" s="80"/>
      <c r="N39" s="81">
        <f>分析係数表!H42</f>
        <v>1.4319648920322628E-2</v>
      </c>
      <c r="O39" s="82">
        <f t="shared" si="4"/>
        <v>0.2708713429794456</v>
      </c>
      <c r="P39" s="76">
        <f>分析係数表!C42</f>
        <v>1</v>
      </c>
      <c r="Q39" s="82">
        <f>O39*P39</f>
        <v>0.2708713429794456</v>
      </c>
      <c r="R39" s="83">
        <v>0.28230223571586022</v>
      </c>
      <c r="S39" s="84">
        <f>I39+R39</f>
        <v>0.28962727185857101</v>
      </c>
      <c r="T39" s="85">
        <f>分析係数表!F42</f>
        <v>0.55905006418485237</v>
      </c>
      <c r="U39" s="86">
        <f t="shared" si="7"/>
        <v>0.16191614492221781</v>
      </c>
      <c r="V39" s="87">
        <f>分析係数表!D42</f>
        <v>0.23876765083440307</v>
      </c>
      <c r="W39" s="167">
        <f t="shared" si="8"/>
        <v>0</v>
      </c>
      <c r="X39" s="76">
        <f>分析係数表!E42</f>
        <v>0.20410783055198972</v>
      </c>
      <c r="Y39" s="166">
        <f t="shared" si="9"/>
        <v>0</v>
      </c>
    </row>
    <row r="40" spans="1:25" x14ac:dyDescent="0.2">
      <c r="A40" s="6" t="s">
        <v>194</v>
      </c>
      <c r="B40" s="5" t="s">
        <v>41</v>
      </c>
      <c r="C40" s="90"/>
      <c r="D40" s="76">
        <f>投入係数表!D40</f>
        <v>2.0772946859903382E-2</v>
      </c>
      <c r="E40" s="77">
        <f>$C$6*D40</f>
        <v>2.0772946859903381</v>
      </c>
      <c r="F40" s="76">
        <f>分析係数表!C43</f>
        <v>0.2976353666895134</v>
      </c>
      <c r="G40" s="77">
        <f>E40*F40</f>
        <v>0.6182763655869119</v>
      </c>
      <c r="H40" s="77">
        <v>0.82658525785149217</v>
      </c>
      <c r="I40" s="77">
        <f>C40+H40</f>
        <v>0.82658525785149217</v>
      </c>
      <c r="J40" s="76">
        <f>分析係数表!G43</f>
        <v>0.36251604621309369</v>
      </c>
      <c r="K40" s="78">
        <f>I40*J40</f>
        <v>0.29965041953435351</v>
      </c>
      <c r="L40" s="79"/>
      <c r="M40" s="80"/>
      <c r="N40" s="81">
        <f>分析係数表!H43</f>
        <v>3.8812019379168734E-2</v>
      </c>
      <c r="O40" s="82">
        <f t="shared" si="4"/>
        <v>0.73417050037165565</v>
      </c>
      <c r="P40" s="76">
        <f>分析係数表!C43</f>
        <v>0.2976353666895134</v>
      </c>
      <c r="Q40" s="82">
        <f>O40*P40</f>
        <v>0.21851510609074126</v>
      </c>
      <c r="R40" s="83">
        <v>0.37047402955234016</v>
      </c>
      <c r="S40" s="84">
        <f>I40+R40</f>
        <v>1.1970592874038324</v>
      </c>
      <c r="T40" s="85">
        <f>分析係数表!F43</f>
        <v>0.59563543003851094</v>
      </c>
      <c r="U40" s="86">
        <f t="shared" si="7"/>
        <v>0.71301092343437511</v>
      </c>
      <c r="V40" s="87">
        <f>分析係数表!D43</f>
        <v>0.26110397946084724</v>
      </c>
      <c r="W40" s="167">
        <f t="shared" si="8"/>
        <v>0</v>
      </c>
      <c r="X40" s="76">
        <f>分析係数表!E43</f>
        <v>0.20154043645699615</v>
      </c>
      <c r="Y40" s="166">
        <f t="shared" si="9"/>
        <v>0</v>
      </c>
    </row>
    <row r="41" spans="1:25" x14ac:dyDescent="0.2">
      <c r="A41" s="6" t="s">
        <v>340</v>
      </c>
      <c r="B41" s="5" t="s">
        <v>42</v>
      </c>
      <c r="C41" s="90"/>
      <c r="D41" s="76">
        <f>投入係数表!D41</f>
        <v>0</v>
      </c>
      <c r="E41" s="77">
        <f>$C$6*D41</f>
        <v>0</v>
      </c>
      <c r="F41" s="76">
        <f>分析係数表!C44</f>
        <v>0.4644187601490114</v>
      </c>
      <c r="G41" s="77">
        <f>E41*F41</f>
        <v>0</v>
      </c>
      <c r="H41" s="77">
        <v>1.4581961069875375E-3</v>
      </c>
      <c r="I41" s="77">
        <f>C41+H41</f>
        <v>1.4581961069875375E-3</v>
      </c>
      <c r="J41" s="76">
        <f>分析係数表!G44</f>
        <v>0.2664037682111951</v>
      </c>
      <c r="K41" s="78">
        <f>I41*J41</f>
        <v>3.8846893769237497E-4</v>
      </c>
      <c r="L41" s="79"/>
      <c r="M41" s="80"/>
      <c r="N41" s="81">
        <f>分析係数表!H44</f>
        <v>0.11619448955215868</v>
      </c>
      <c r="O41" s="82">
        <f t="shared" si="4"/>
        <v>2.1979419751790439</v>
      </c>
      <c r="P41" s="76">
        <f>分析係数表!C44</f>
        <v>0.4644187601490114</v>
      </c>
      <c r="Q41" s="82">
        <f>O41*P41</f>
        <v>1.0207654869921208</v>
      </c>
      <c r="R41" s="83">
        <v>1.035927762617036</v>
      </c>
      <c r="S41" s="84">
        <f>I41+R41</f>
        <v>1.0373859587240235</v>
      </c>
      <c r="T41" s="85">
        <f>分析係数表!F44</f>
        <v>0.52053894183371674</v>
      </c>
      <c r="U41" s="86">
        <f t="shared" si="7"/>
        <v>0.53999978922735892</v>
      </c>
      <c r="V41" s="87">
        <f>分析係数表!D44</f>
        <v>0.21141417460839085</v>
      </c>
      <c r="W41" s="167">
        <f t="shared" si="8"/>
        <v>0</v>
      </c>
      <c r="X41" s="76">
        <f>分析係数表!E44</f>
        <v>0.12487676634899771</v>
      </c>
      <c r="Y41" s="166">
        <f t="shared" si="9"/>
        <v>0</v>
      </c>
    </row>
    <row r="42" spans="1:25" x14ac:dyDescent="0.2">
      <c r="A42" s="6" t="s">
        <v>341</v>
      </c>
      <c r="B42" s="5" t="s">
        <v>278</v>
      </c>
      <c r="C42" s="90"/>
      <c r="D42" s="76">
        <f>投入係数表!D42</f>
        <v>1.4492753623188406E-3</v>
      </c>
      <c r="E42" s="77">
        <f>$C$6*D42</f>
        <v>0.14492753623188406</v>
      </c>
      <c r="F42" s="76">
        <f>分析係数表!C45</f>
        <v>1</v>
      </c>
      <c r="G42" s="77">
        <f>E42*F42</f>
        <v>0.14492753623188406</v>
      </c>
      <c r="H42" s="77">
        <v>0.1720422328572008</v>
      </c>
      <c r="I42" s="77">
        <f>C42+H42</f>
        <v>0.1720422328572008</v>
      </c>
      <c r="J42" s="76">
        <f>分析係数表!G45</f>
        <v>0</v>
      </c>
      <c r="K42" s="78">
        <f>I42*J42</f>
        <v>0</v>
      </c>
      <c r="L42" s="79"/>
      <c r="M42" s="80"/>
      <c r="N42" s="81">
        <f>分析係数表!H45</f>
        <v>0</v>
      </c>
      <c r="O42" s="82">
        <f t="shared" si="4"/>
        <v>0</v>
      </c>
      <c r="P42" s="76">
        <f>分析係数表!C45</f>
        <v>1</v>
      </c>
      <c r="Q42" s="82">
        <f>O42*P42</f>
        <v>0</v>
      </c>
      <c r="R42" s="83">
        <v>9.4963089352482506E-3</v>
      </c>
      <c r="S42" s="84">
        <f>I42+R42</f>
        <v>0.18153854179244905</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投入係数表!D43</f>
        <v>5.3140096618357491E-3</v>
      </c>
      <c r="E43" s="77">
        <f>$C$6*D43</f>
        <v>0.53140096618357491</v>
      </c>
      <c r="F43" s="76">
        <f>分析係数表!C46</f>
        <v>0.61950882047734346</v>
      </c>
      <c r="G43" s="77">
        <f>E43*F43</f>
        <v>0.3292075857609072</v>
      </c>
      <c r="H43" s="77">
        <v>0.4059797103087196</v>
      </c>
      <c r="I43" s="77">
        <f>C43+H43</f>
        <v>0.4059797103087196</v>
      </c>
      <c r="J43" s="76">
        <f>分析係数表!G46</f>
        <v>9.4707520891364905E-3</v>
      </c>
      <c r="K43" s="78">
        <f>I43*J43</f>
        <v>3.8449331895533336E-3</v>
      </c>
      <c r="L43" s="79"/>
      <c r="M43" s="80"/>
      <c r="N43" s="81">
        <f>分析係数表!H46</f>
        <v>2.3767664702803538E-2</v>
      </c>
      <c r="O43" s="82">
        <f t="shared" si="4"/>
        <v>0.4495905795844406</v>
      </c>
      <c r="P43" s="76">
        <f>分析係数表!C46</f>
        <v>0.61950882047734346</v>
      </c>
      <c r="Q43" s="82">
        <f>O43*P43</f>
        <v>0.27852532965608201</v>
      </c>
      <c r="R43" s="83">
        <v>0.31340167824726461</v>
      </c>
      <c r="S43" s="84">
        <f>I43+R43</f>
        <v>0.71938138855598421</v>
      </c>
      <c r="T43" s="85">
        <f>分析係数表!F46</f>
        <v>0.31364902506963788</v>
      </c>
      <c r="U43" s="86">
        <f t="shared" si="7"/>
        <v>0.22563327117382681</v>
      </c>
      <c r="V43" s="87">
        <f>分析係数表!D46</f>
        <v>1.6713091922005571E-3</v>
      </c>
      <c r="W43" s="167">
        <f t="shared" si="8"/>
        <v>0</v>
      </c>
      <c r="X43" s="76">
        <f>分析係数表!E46</f>
        <v>5.5710306406685237E-3</v>
      </c>
      <c r="Y43" s="166">
        <f t="shared" si="9"/>
        <v>0</v>
      </c>
    </row>
    <row r="44" spans="1:25" x14ac:dyDescent="0.2">
      <c r="A44" s="192">
        <v>40</v>
      </c>
      <c r="B44" s="14" t="s">
        <v>150</v>
      </c>
      <c r="C44" s="197">
        <f>SUM(C5:C43)</f>
        <v>100</v>
      </c>
      <c r="D44" s="92">
        <f>投入係数表!D44</f>
        <v>0.31980676328502416</v>
      </c>
      <c r="E44" s="91">
        <f>SUM(E5:E43)</f>
        <v>31.980676328502415</v>
      </c>
      <c r="F44" s="92">
        <f>分析係数表!C47</f>
        <v>0.46349450395854752</v>
      </c>
      <c r="G44" s="91">
        <f>SUM(G5:G43)</f>
        <v>17.49516913963523</v>
      </c>
      <c r="H44" s="91">
        <f>SUM(H5:H43)</f>
        <v>21.000524216992368</v>
      </c>
      <c r="I44" s="91">
        <f>SUM(I5:I43)</f>
        <v>121.00052421699232</v>
      </c>
      <c r="J44" s="92">
        <f>分析係数表!G47</f>
        <v>0.28295025107418337</v>
      </c>
      <c r="K44" s="93">
        <f>SUM(K5:K43)</f>
        <v>30.169155242197682</v>
      </c>
      <c r="L44" s="94">
        <f>最終需要_まとめ!$L$33</f>
        <v>0.627</v>
      </c>
      <c r="M44" s="91">
        <f>K44*L44</f>
        <v>18.916060336857946</v>
      </c>
      <c r="N44" s="95">
        <f>分析係数表!H47</f>
        <v>1</v>
      </c>
      <c r="O44" s="96">
        <f>SUM(O5:O43)</f>
        <v>18.916060336857946</v>
      </c>
      <c r="P44" s="92">
        <f>分析係数表!C47</f>
        <v>0.46349450395854752</v>
      </c>
      <c r="Q44" s="96">
        <f>SUM(Q5:Q43)</f>
        <v>7.760419495918681</v>
      </c>
      <c r="R44" s="91">
        <f>SUM(R5:R43)</f>
        <v>8.7662801355406028</v>
      </c>
      <c r="S44" s="97">
        <f>SUM(S5:S43)</f>
        <v>129.76680435253294</v>
      </c>
      <c r="T44" s="98">
        <f>分析係数表!F47</f>
        <v>0.52862763369053167</v>
      </c>
      <c r="U44" s="99">
        <f>SUM(U5:U43)</f>
        <v>85.8869866544063</v>
      </c>
      <c r="V44" s="100">
        <f>分析係数表!D47</f>
        <v>0.12002381322151473</v>
      </c>
      <c r="W44" s="164">
        <f>SUM(W5:W43)</f>
        <v>19</v>
      </c>
      <c r="X44" s="92">
        <f>分析係数表!E47</f>
        <v>9.1234404928301496E-2</v>
      </c>
      <c r="Y44" s="165">
        <f>SUM(Y5:Y43)</f>
        <v>14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249</v>
      </c>
      <c r="S2" s="3" t="s">
        <v>152</v>
      </c>
      <c r="U2" s="64" t="s">
        <v>209</v>
      </c>
      <c r="W2" s="3" t="s">
        <v>130</v>
      </c>
      <c r="Y2" s="3" t="s">
        <v>153</v>
      </c>
    </row>
    <row r="3" spans="1:25" ht="44" x14ac:dyDescent="0.2">
      <c r="B3" s="65"/>
      <c r="C3" s="66" t="s">
        <v>227</v>
      </c>
      <c r="D3" s="66" t="s">
        <v>250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投入係数表!E5</f>
        <v>0</v>
      </c>
      <c r="E5" s="77">
        <f t="shared" ref="E5:E38" si="0">$C$7*D5</f>
        <v>0</v>
      </c>
      <c r="F5" s="76">
        <f>分析係数表!C8</f>
        <v>0.24593128390596741</v>
      </c>
      <c r="G5" s="77">
        <f t="shared" ref="G5:G38" si="1">E5*F5</f>
        <v>0</v>
      </c>
      <c r="H5" s="77">
        <f t="array" ref="H5:H43">MMULT(逆行列係数!C5:AO43,'3'!G5:G43)</f>
        <v>0.12548154328567074</v>
      </c>
      <c r="I5" s="77">
        <f t="shared" ref="I5:I38" si="2">C5+H5</f>
        <v>0.12548154328567074</v>
      </c>
      <c r="J5" s="76">
        <f>分析係数表!G8</f>
        <v>0.11987270155586988</v>
      </c>
      <c r="K5" s="78">
        <f t="shared" ref="K5:K38" si="3">I5*J5</f>
        <v>1.5041811589053176E-2</v>
      </c>
      <c r="L5" s="79" t="s">
        <v>181</v>
      </c>
      <c r="M5" s="80" t="s">
        <v>181</v>
      </c>
      <c r="N5" s="81">
        <f>分析係数表!H8</f>
        <v>1.2776294069491229E-2</v>
      </c>
      <c r="O5" s="82">
        <f t="shared" ref="O5:O44" si="4">$M$44*N5</f>
        <v>0.16475027712319204</v>
      </c>
      <c r="P5" s="76">
        <f>分析係数表!C8</f>
        <v>0.24593128390596741</v>
      </c>
      <c r="Q5" s="82">
        <f t="shared" ref="Q5:Q38" si="5">O5*P5</f>
        <v>4.0517247176770549E-2</v>
      </c>
      <c r="R5" s="83">
        <f t="array" ref="R5:R43">MMULT(逆行列係数!C5:AO43,'3'!Q5:Q43)</f>
        <v>6.1421335455236675E-2</v>
      </c>
      <c r="S5" s="84">
        <f t="shared" ref="S5:S38" si="6">I5+R5</f>
        <v>0.18690287874090741</v>
      </c>
      <c r="T5" s="85">
        <f>分析係数表!F8</f>
        <v>0.45261669024045259</v>
      </c>
      <c r="U5" s="86">
        <f t="shared" ref="U5:U38" si="7">S5*T5</f>
        <v>8.459536237212216E-2</v>
      </c>
      <c r="V5" s="87">
        <f>分析係数表!D8</f>
        <v>0.25884016973125884</v>
      </c>
      <c r="W5" s="167">
        <f t="shared" ref="W5:W43" si="8">ROUND(S5*V5,0)</f>
        <v>0</v>
      </c>
      <c r="X5" s="76">
        <f>分析係数表!E8</f>
        <v>0.1623055162659123</v>
      </c>
      <c r="Y5" s="166">
        <f t="shared" ref="Y5:Y43" si="9">ROUND(S5*X5,0)</f>
        <v>0</v>
      </c>
    </row>
    <row r="6" spans="1:25" x14ac:dyDescent="0.2">
      <c r="A6" s="6" t="s">
        <v>219</v>
      </c>
      <c r="B6" s="5" t="s">
        <v>265</v>
      </c>
      <c r="C6" s="90"/>
      <c r="D6" s="76">
        <f>投入係数表!E6</f>
        <v>0</v>
      </c>
      <c r="E6" s="77">
        <f t="shared" si="0"/>
        <v>0</v>
      </c>
      <c r="F6" s="76">
        <f>分析係数表!C9</f>
        <v>0.93252427184466025</v>
      </c>
      <c r="G6" s="77">
        <f t="shared" si="1"/>
        <v>0</v>
      </c>
      <c r="H6" s="77">
        <v>1.9844913585467135E-2</v>
      </c>
      <c r="I6" s="77">
        <f t="shared" si="2"/>
        <v>1.9844913585467135E-2</v>
      </c>
      <c r="J6" s="76">
        <f>分析係数表!G9</f>
        <v>0.24685990338164251</v>
      </c>
      <c r="K6" s="78">
        <f t="shared" si="3"/>
        <v>4.8989134503254622E-3</v>
      </c>
      <c r="L6" s="79"/>
      <c r="M6" s="80"/>
      <c r="N6" s="81">
        <f>分析係数表!H9</f>
        <v>6.7102384818756454E-4</v>
      </c>
      <c r="O6" s="82">
        <f t="shared" si="4"/>
        <v>8.6528506892432789E-3</v>
      </c>
      <c r="P6" s="76">
        <f>分析係数表!C9</f>
        <v>0.93252427184466025</v>
      </c>
      <c r="Q6" s="82">
        <f t="shared" si="5"/>
        <v>8.0689932883671548E-3</v>
      </c>
      <c r="R6" s="83">
        <v>1.6890002022460122E-2</v>
      </c>
      <c r="S6" s="84">
        <f t="shared" si="6"/>
        <v>3.6734915607927257E-2</v>
      </c>
      <c r="T6" s="85">
        <f>分析係数表!F9</f>
        <v>0.67294685990338166</v>
      </c>
      <c r="U6" s="86">
        <f t="shared" si="7"/>
        <v>2.4720646107170372E-2</v>
      </c>
      <c r="V6" s="87">
        <f>分析係数表!D9</f>
        <v>0.15314009661835748</v>
      </c>
      <c r="W6" s="167">
        <f t="shared" si="8"/>
        <v>0</v>
      </c>
      <c r="X6" s="76">
        <f>分析係数表!E9</f>
        <v>0.11884057971014493</v>
      </c>
      <c r="Y6" s="166">
        <f t="shared" si="9"/>
        <v>0</v>
      </c>
    </row>
    <row r="7" spans="1:25" x14ac:dyDescent="0.2">
      <c r="A7" s="6" t="s">
        <v>220</v>
      </c>
      <c r="B7" s="5" t="s">
        <v>266</v>
      </c>
      <c r="C7" s="75">
        <f>最終需要_まとめ!$C$8</f>
        <v>100</v>
      </c>
      <c r="D7" s="76">
        <f>投入係数表!E7</f>
        <v>4.7619047619047616E-2</v>
      </c>
      <c r="E7" s="77">
        <f t="shared" si="0"/>
        <v>4.7619047619047619</v>
      </c>
      <c r="F7" s="76">
        <f>分析係数表!C10</f>
        <v>7.456140350877194E-2</v>
      </c>
      <c r="G7" s="77">
        <f t="shared" si="1"/>
        <v>0.35505430242272351</v>
      </c>
      <c r="H7" s="77">
        <v>0.36352039228712563</v>
      </c>
      <c r="I7" s="77">
        <f t="shared" si="2"/>
        <v>100.36352039228713</v>
      </c>
      <c r="J7" s="76">
        <f>分析係数表!G10</f>
        <v>0.17857142857142858</v>
      </c>
      <c r="K7" s="78">
        <f t="shared" si="3"/>
        <v>17.922057212908417</v>
      </c>
      <c r="L7" s="79"/>
      <c r="M7" s="80"/>
      <c r="N7" s="81">
        <f>分析係数表!H10</f>
        <v>1.3017862654838752E-3</v>
      </c>
      <c r="O7" s="82">
        <f t="shared" si="4"/>
        <v>1.6786530337131962E-2</v>
      </c>
      <c r="P7" s="76">
        <f>分析係数表!C10</f>
        <v>7.456140350877194E-2</v>
      </c>
      <c r="Q7" s="82">
        <f t="shared" si="5"/>
        <v>1.2516272619791378E-3</v>
      </c>
      <c r="R7" s="83">
        <v>2.3863032959445447E-3</v>
      </c>
      <c r="S7" s="84">
        <f t="shared" si="6"/>
        <v>100.36590669558308</v>
      </c>
      <c r="T7" s="85">
        <f>分析係数表!F10</f>
        <v>0.52380952380952384</v>
      </c>
      <c r="U7" s="86">
        <f t="shared" si="7"/>
        <v>52.572617792924476</v>
      </c>
      <c r="V7" s="87">
        <f>分析係数表!D10</f>
        <v>0.10714285714285714</v>
      </c>
      <c r="W7" s="167">
        <f t="shared" si="8"/>
        <v>11</v>
      </c>
      <c r="X7" s="76">
        <f>分析係数表!E10</f>
        <v>0.13095238095238096</v>
      </c>
      <c r="Y7" s="166">
        <f t="shared" si="9"/>
        <v>13</v>
      </c>
    </row>
    <row r="8" spans="1:25" x14ac:dyDescent="0.2">
      <c r="A8" s="6" t="s">
        <v>221</v>
      </c>
      <c r="B8" s="5" t="s">
        <v>27</v>
      </c>
      <c r="C8" s="90"/>
      <c r="D8" s="76">
        <f>投入係数表!E8</f>
        <v>0</v>
      </c>
      <c r="E8" s="77">
        <f t="shared" si="0"/>
        <v>0</v>
      </c>
      <c r="F8" s="76">
        <f>分析係数表!C11</f>
        <v>4.5351473922902175E-3</v>
      </c>
      <c r="G8" s="77">
        <f t="shared" si="1"/>
        <v>0</v>
      </c>
      <c r="H8" s="77">
        <v>8.0790769679353407E-4</v>
      </c>
      <c r="I8" s="77">
        <f t="shared" si="2"/>
        <v>8.0790769679353407E-4</v>
      </c>
      <c r="J8" s="76">
        <f>分析係数表!G11</f>
        <v>0.75</v>
      </c>
      <c r="K8" s="78">
        <f t="shared" si="3"/>
        <v>6.0593077259515058E-4</v>
      </c>
      <c r="L8" s="79"/>
      <c r="M8" s="80"/>
      <c r="N8" s="81">
        <f>分析係数表!H11</f>
        <v>-2.6840953927502582E-5</v>
      </c>
      <c r="O8" s="82">
        <f t="shared" si="4"/>
        <v>-3.4611402756973118E-4</v>
      </c>
      <c r="P8" s="76">
        <f>分析係数表!C11</f>
        <v>4.5351473922902175E-3</v>
      </c>
      <c r="Q8" s="82">
        <f t="shared" si="5"/>
        <v>-1.5696781295679309E-6</v>
      </c>
      <c r="R8" s="83">
        <v>4.471434132545414E-5</v>
      </c>
      <c r="S8" s="84">
        <f t="shared" si="6"/>
        <v>8.5262203811898825E-4</v>
      </c>
      <c r="T8" s="85">
        <f>分析係数表!F11</f>
        <v>1</v>
      </c>
      <c r="U8" s="86">
        <f t="shared" si="7"/>
        <v>8.5262203811898825E-4</v>
      </c>
      <c r="V8" s="87">
        <f>分析係数表!D11</f>
        <v>0.25</v>
      </c>
      <c r="W8" s="167">
        <f t="shared" si="8"/>
        <v>0</v>
      </c>
      <c r="X8" s="76">
        <f>分析係数表!E11</f>
        <v>0</v>
      </c>
      <c r="Y8" s="166">
        <f t="shared" si="9"/>
        <v>0</v>
      </c>
    </row>
    <row r="9" spans="1:25" x14ac:dyDescent="0.2">
      <c r="A9" s="6" t="s">
        <v>222</v>
      </c>
      <c r="B9" s="5" t="s">
        <v>190</v>
      </c>
      <c r="C9" s="90"/>
      <c r="D9" s="76">
        <f>投入係数表!E9</f>
        <v>0.10714285714285714</v>
      </c>
      <c r="E9" s="77">
        <f t="shared" si="0"/>
        <v>10.714285714285714</v>
      </c>
      <c r="F9" s="76">
        <f>分析係数表!C12</f>
        <v>0.20853365384615385</v>
      </c>
      <c r="G9" s="77">
        <f t="shared" si="1"/>
        <v>2.2342891483516483</v>
      </c>
      <c r="H9" s="77">
        <v>2.3536624291343928</v>
      </c>
      <c r="I9" s="77">
        <f t="shared" si="2"/>
        <v>2.3536624291343928</v>
      </c>
      <c r="J9" s="76">
        <f>分析係数表!G12</f>
        <v>0.14315275640685521</v>
      </c>
      <c r="K9" s="78">
        <f t="shared" si="3"/>
        <v>0.33693326438184285</v>
      </c>
      <c r="L9" s="79"/>
      <c r="M9" s="80"/>
      <c r="N9" s="81">
        <f>分析係数表!H12</f>
        <v>9.7526606095580642E-2</v>
      </c>
      <c r="O9" s="82">
        <f t="shared" si="4"/>
        <v>1.2576053191746184</v>
      </c>
      <c r="P9" s="76">
        <f>分析係数表!C12</f>
        <v>0.20853365384615385</v>
      </c>
      <c r="Q9" s="82">
        <f t="shared" si="5"/>
        <v>0.26225303230384173</v>
      </c>
      <c r="R9" s="83">
        <v>0.29794023996384128</v>
      </c>
      <c r="S9" s="84">
        <f t="shared" si="6"/>
        <v>2.6516026690982342</v>
      </c>
      <c r="T9" s="85">
        <f>分析係数表!F12</f>
        <v>0.2958030455775455</v>
      </c>
      <c r="U9" s="86">
        <f t="shared" si="7"/>
        <v>0.7843521451808062</v>
      </c>
      <c r="V9" s="87">
        <f>分析係数表!D12</f>
        <v>0.10691356714596488</v>
      </c>
      <c r="W9" s="167">
        <f t="shared" si="8"/>
        <v>0</v>
      </c>
      <c r="X9" s="76">
        <f>分析係数表!E12</f>
        <v>8.866132540987956E-2</v>
      </c>
      <c r="Y9" s="166">
        <f t="shared" si="9"/>
        <v>0</v>
      </c>
    </row>
    <row r="10" spans="1:25" x14ac:dyDescent="0.2">
      <c r="A10" s="6" t="s">
        <v>223</v>
      </c>
      <c r="B10" s="5" t="s">
        <v>28</v>
      </c>
      <c r="C10" s="90"/>
      <c r="D10" s="76">
        <f>投入係数表!E10</f>
        <v>2.3809523809523808E-2</v>
      </c>
      <c r="E10" s="77">
        <f t="shared" si="0"/>
        <v>2.3809523809523809</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0.19088188620470672</v>
      </c>
      <c r="P10" s="76">
        <f>分析係数表!C13</f>
        <v>0</v>
      </c>
      <c r="Q10" s="82">
        <f t="shared" si="5"/>
        <v>0</v>
      </c>
      <c r="R10" s="83">
        <v>0</v>
      </c>
      <c r="S10" s="84">
        <f t="shared" si="6"/>
        <v>0</v>
      </c>
      <c r="T10" s="85">
        <f>分析係数表!F13</f>
        <v>0.38461538461538464</v>
      </c>
      <c r="U10" s="86">
        <f t="shared" si="7"/>
        <v>0</v>
      </c>
      <c r="V10" s="87">
        <f>分析係数表!D13</f>
        <v>0.16965226554267651</v>
      </c>
      <c r="W10" s="167">
        <f t="shared" si="8"/>
        <v>0</v>
      </c>
      <c r="X10" s="76">
        <f>分析係数表!E13</f>
        <v>0.13909378292939936</v>
      </c>
      <c r="Y10" s="166">
        <f t="shared" si="9"/>
        <v>0</v>
      </c>
    </row>
    <row r="11" spans="1:25" x14ac:dyDescent="0.2">
      <c r="A11" s="6" t="s">
        <v>224</v>
      </c>
      <c r="B11" s="5" t="s">
        <v>267</v>
      </c>
      <c r="C11" s="90"/>
      <c r="D11" s="76">
        <f>投入係数表!E11</f>
        <v>0</v>
      </c>
      <c r="E11" s="77">
        <f t="shared" si="0"/>
        <v>0</v>
      </c>
      <c r="F11" s="76">
        <f>分析係数表!C14</f>
        <v>0.56789069171648165</v>
      </c>
      <c r="G11" s="77">
        <f t="shared" si="1"/>
        <v>0</v>
      </c>
      <c r="H11" s="77">
        <v>0.12566924289239104</v>
      </c>
      <c r="I11" s="77">
        <f t="shared" si="2"/>
        <v>0.12566924289239104</v>
      </c>
      <c r="J11" s="76">
        <f>分析係数表!G14</f>
        <v>0.17200100806451613</v>
      </c>
      <c r="K11" s="78">
        <f t="shared" si="3"/>
        <v>2.1615236460195787E-2</v>
      </c>
      <c r="L11" s="79"/>
      <c r="M11" s="80"/>
      <c r="N11" s="81">
        <f>分析係数表!H14</f>
        <v>1.2346838806651188E-3</v>
      </c>
      <c r="O11" s="82">
        <f t="shared" si="4"/>
        <v>1.5921245268207634E-2</v>
      </c>
      <c r="P11" s="76">
        <f>分析係数表!C14</f>
        <v>0.56789069171648165</v>
      </c>
      <c r="Q11" s="82">
        <f t="shared" si="5"/>
        <v>9.0415269883501927E-3</v>
      </c>
      <c r="R11" s="83">
        <v>4.7317643584991839E-2</v>
      </c>
      <c r="S11" s="84">
        <f t="shared" si="6"/>
        <v>0.17298688647738286</v>
      </c>
      <c r="T11" s="85">
        <f>分析係数表!F14</f>
        <v>0.39616935483870969</v>
      </c>
      <c r="U11" s="86">
        <f t="shared" si="7"/>
        <v>6.8532103211301876E-2</v>
      </c>
      <c r="V11" s="87">
        <f>分析係数表!D14</f>
        <v>7.7998991935483875E-2</v>
      </c>
      <c r="W11" s="167">
        <f t="shared" si="8"/>
        <v>0</v>
      </c>
      <c r="X11" s="76">
        <f>分析係数表!E14</f>
        <v>6.9052419354838704E-2</v>
      </c>
      <c r="Y11" s="166">
        <f t="shared" si="9"/>
        <v>0</v>
      </c>
    </row>
    <row r="12" spans="1:25" x14ac:dyDescent="0.2">
      <c r="A12" s="6" t="s">
        <v>225</v>
      </c>
      <c r="B12" s="5" t="s">
        <v>29</v>
      </c>
      <c r="C12" s="90"/>
      <c r="D12" s="76">
        <f>投入係数表!E12</f>
        <v>1.1904761904761904E-2</v>
      </c>
      <c r="E12" s="77">
        <f t="shared" si="0"/>
        <v>1.1904761904761905</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0.11629431326342968</v>
      </c>
      <c r="P12" s="76">
        <f>分析係数表!C15</f>
        <v>0</v>
      </c>
      <c r="Q12" s="82">
        <f t="shared" si="5"/>
        <v>0</v>
      </c>
      <c r="R12" s="83">
        <v>0</v>
      </c>
      <c r="S12" s="84">
        <f t="shared" si="6"/>
        <v>0</v>
      </c>
      <c r="T12" s="85">
        <f>分析係数表!F15</f>
        <v>0.30406147091108671</v>
      </c>
      <c r="U12" s="86">
        <f t="shared" si="7"/>
        <v>0</v>
      </c>
      <c r="V12" s="87">
        <f>分析係数表!D15</f>
        <v>4.2810098792535674E-2</v>
      </c>
      <c r="W12" s="167">
        <f t="shared" si="8"/>
        <v>0</v>
      </c>
      <c r="X12" s="76">
        <f>分析係数表!E15</f>
        <v>3.4028540065861687E-2</v>
      </c>
      <c r="Y12" s="166">
        <f t="shared" si="9"/>
        <v>0</v>
      </c>
    </row>
    <row r="13" spans="1:25" x14ac:dyDescent="0.2">
      <c r="A13" s="6" t="s">
        <v>226</v>
      </c>
      <c r="B13" s="5" t="s">
        <v>30</v>
      </c>
      <c r="C13" s="90"/>
      <c r="D13" s="76">
        <f>投入係数表!E13</f>
        <v>5.9523809523809521E-2</v>
      </c>
      <c r="E13" s="77">
        <f t="shared" si="0"/>
        <v>5.9523809523809517</v>
      </c>
      <c r="F13" s="76">
        <f>分析係数表!C16</f>
        <v>4.7619047619047672E-2</v>
      </c>
      <c r="G13" s="77">
        <f t="shared" si="1"/>
        <v>0.28344671201814087</v>
      </c>
      <c r="H13" s="77">
        <v>0.28814998317300433</v>
      </c>
      <c r="I13" s="77">
        <f t="shared" si="2"/>
        <v>0.28814998317300433</v>
      </c>
      <c r="J13" s="76">
        <f>分析係数表!G16</f>
        <v>3.2520325203252036E-2</v>
      </c>
      <c r="K13" s="78">
        <f t="shared" si="3"/>
        <v>9.3707311600977027E-3</v>
      </c>
      <c r="L13" s="79"/>
      <c r="M13" s="80"/>
      <c r="N13" s="81">
        <f>分析係数表!H16</f>
        <v>1.7741870546079206E-2</v>
      </c>
      <c r="O13" s="82">
        <f t="shared" si="4"/>
        <v>0.22878137222359229</v>
      </c>
      <c r="P13" s="76">
        <f>分析係数表!C16</f>
        <v>4.7619047619047672E-2</v>
      </c>
      <c r="Q13" s="82">
        <f t="shared" si="5"/>
        <v>1.0894351058266312E-2</v>
      </c>
      <c r="R13" s="83">
        <v>1.2322203551025491E-2</v>
      </c>
      <c r="S13" s="84">
        <f t="shared" si="6"/>
        <v>0.30047218672402981</v>
      </c>
      <c r="T13" s="85">
        <f>分析係数表!F16</f>
        <v>0.28455284552845528</v>
      </c>
      <c r="U13" s="86">
        <f t="shared" si="7"/>
        <v>8.5500215734480023E-2</v>
      </c>
      <c r="V13" s="87">
        <f>分析係数表!D16</f>
        <v>8.943089430894309E-2</v>
      </c>
      <c r="W13" s="167">
        <f t="shared" si="8"/>
        <v>0</v>
      </c>
      <c r="X13" s="76">
        <f>分析係数表!E16</f>
        <v>6.5040650406504072E-2</v>
      </c>
      <c r="Y13" s="166">
        <f t="shared" si="9"/>
        <v>0</v>
      </c>
    </row>
    <row r="14" spans="1:25" x14ac:dyDescent="0.2">
      <c r="A14" s="6" t="s">
        <v>2</v>
      </c>
      <c r="B14" s="5" t="s">
        <v>364</v>
      </c>
      <c r="C14" s="90"/>
      <c r="D14" s="76">
        <f>投入係数表!E14</f>
        <v>1.1904761904761904E-2</v>
      </c>
      <c r="E14" s="77">
        <f t="shared" si="0"/>
        <v>1.1904761904761905</v>
      </c>
      <c r="F14" s="76">
        <f>分析係数表!C17</f>
        <v>0.10486608826857791</v>
      </c>
      <c r="G14" s="77">
        <f t="shared" si="1"/>
        <v>0.12484058127211656</v>
      </c>
      <c r="H14" s="77">
        <v>0.14535950614495244</v>
      </c>
      <c r="I14" s="77">
        <f t="shared" si="2"/>
        <v>0.14535950614495244</v>
      </c>
      <c r="J14" s="76">
        <f>分析係数表!G17</f>
        <v>0.21282973621103118</v>
      </c>
      <c r="K14" s="78">
        <f t="shared" si="3"/>
        <v>3.0936825348595993E-2</v>
      </c>
      <c r="L14" s="79"/>
      <c r="M14" s="80"/>
      <c r="N14" s="81">
        <f>分析係数表!H17</f>
        <v>2.9793458859527868E-3</v>
      </c>
      <c r="O14" s="82">
        <f t="shared" si="4"/>
        <v>3.8418657060240162E-2</v>
      </c>
      <c r="P14" s="76">
        <f>分析係数表!C17</f>
        <v>0.10486608826857791</v>
      </c>
      <c r="Q14" s="82">
        <f t="shared" si="5"/>
        <v>4.0288142824393683E-3</v>
      </c>
      <c r="R14" s="83">
        <v>8.8837604123385323E-3</v>
      </c>
      <c r="S14" s="84">
        <f t="shared" si="6"/>
        <v>0.15424326655729098</v>
      </c>
      <c r="T14" s="85">
        <f>分析係数表!F17</f>
        <v>0.32553956834532372</v>
      </c>
      <c r="U14" s="86">
        <f t="shared" si="7"/>
        <v>5.0212286415233211E-2</v>
      </c>
      <c r="V14" s="87">
        <f>分析係数表!D17</f>
        <v>0.14268585131894485</v>
      </c>
      <c r="W14" s="167">
        <f t="shared" si="8"/>
        <v>0</v>
      </c>
      <c r="X14" s="76">
        <f>分析係数表!E17</f>
        <v>0.13908872901678657</v>
      </c>
      <c r="Y14" s="166">
        <f t="shared" si="9"/>
        <v>0</v>
      </c>
    </row>
    <row r="15" spans="1:25" x14ac:dyDescent="0.2">
      <c r="A15" s="6" t="s">
        <v>3</v>
      </c>
      <c r="B15" s="5" t="s">
        <v>31</v>
      </c>
      <c r="C15" s="90"/>
      <c r="D15" s="76">
        <f>投入係数表!E15</f>
        <v>0</v>
      </c>
      <c r="E15" s="77">
        <f t="shared" si="0"/>
        <v>0</v>
      </c>
      <c r="F15" s="76">
        <f>分析係数表!C18</f>
        <v>0.13600000000000001</v>
      </c>
      <c r="G15" s="77">
        <f t="shared" si="1"/>
        <v>0</v>
      </c>
      <c r="H15" s="77">
        <v>2.5045677958185747E-3</v>
      </c>
      <c r="I15" s="77">
        <f t="shared" si="2"/>
        <v>2.5045677958185747E-3</v>
      </c>
      <c r="J15" s="76">
        <f>分析係数表!G18</f>
        <v>0.21499013806706113</v>
      </c>
      <c r="K15" s="78">
        <f t="shared" si="3"/>
        <v>5.384573762213504E-4</v>
      </c>
      <c r="L15" s="79"/>
      <c r="M15" s="80"/>
      <c r="N15" s="81">
        <f>分析係数表!H18</f>
        <v>4.6971669373129519E-4</v>
      </c>
      <c r="O15" s="82">
        <f t="shared" si="4"/>
        <v>6.0569954824702954E-3</v>
      </c>
      <c r="P15" s="76">
        <f>分析係数表!C18</f>
        <v>0.13600000000000001</v>
      </c>
      <c r="Q15" s="82">
        <f t="shared" si="5"/>
        <v>8.2375138561596023E-4</v>
      </c>
      <c r="R15" s="83">
        <v>1.9999157657178464E-3</v>
      </c>
      <c r="S15" s="84">
        <f t="shared" si="6"/>
        <v>4.5044835615364216E-3</v>
      </c>
      <c r="T15" s="85">
        <f>分析係数表!F18</f>
        <v>0.45759368836291914</v>
      </c>
      <c r="U15" s="86">
        <f t="shared" si="7"/>
        <v>2.0612232470935896E-3</v>
      </c>
      <c r="V15" s="87">
        <f>分析係数表!D18</f>
        <v>7.3964497041420121E-2</v>
      </c>
      <c r="W15" s="167">
        <f t="shared" si="8"/>
        <v>0</v>
      </c>
      <c r="X15" s="76">
        <f>分析係数表!E18</f>
        <v>5.0295857988165681E-2</v>
      </c>
      <c r="Y15" s="166">
        <f t="shared" si="9"/>
        <v>0</v>
      </c>
    </row>
    <row r="16" spans="1:25" x14ac:dyDescent="0.2">
      <c r="A16" s="6" t="s">
        <v>4</v>
      </c>
      <c r="B16" s="5" t="s">
        <v>32</v>
      </c>
      <c r="C16" s="90"/>
      <c r="D16" s="76">
        <f>投入係数表!E16</f>
        <v>0</v>
      </c>
      <c r="E16" s="77">
        <f t="shared" si="0"/>
        <v>0</v>
      </c>
      <c r="F16" s="76">
        <f>分析係数表!C19</f>
        <v>5.7963709677419373E-2</v>
      </c>
      <c r="G16" s="77">
        <f t="shared" si="1"/>
        <v>0</v>
      </c>
      <c r="H16" s="77">
        <v>1.5928374365702729E-3</v>
      </c>
      <c r="I16" s="77">
        <f t="shared" si="2"/>
        <v>1.5928374365702729E-3</v>
      </c>
      <c r="J16" s="76">
        <f>分析係数表!G19</f>
        <v>5.6640625E-2</v>
      </c>
      <c r="K16" s="78">
        <f t="shared" si="3"/>
        <v>9.0219307930738116E-5</v>
      </c>
      <c r="L16" s="79"/>
      <c r="M16" s="80"/>
      <c r="N16" s="81">
        <f>分析係数表!H19</f>
        <v>-1.2078429267376162E-4</v>
      </c>
      <c r="O16" s="82">
        <f t="shared" si="4"/>
        <v>-1.5575131240637902E-3</v>
      </c>
      <c r="P16" s="76">
        <f>分析係数表!C19</f>
        <v>5.7963709677419373E-2</v>
      </c>
      <c r="Q16" s="82">
        <f t="shared" si="5"/>
        <v>-9.0279238542004001E-5</v>
      </c>
      <c r="R16" s="83">
        <v>4.1198602685077717E-4</v>
      </c>
      <c r="S16" s="84">
        <f t="shared" si="6"/>
        <v>2.00482346342105E-3</v>
      </c>
      <c r="T16" s="85">
        <f>分析係数表!F19</f>
        <v>0.23828125</v>
      </c>
      <c r="U16" s="86">
        <f t="shared" si="7"/>
        <v>4.7771184089329707E-4</v>
      </c>
      <c r="V16" s="87">
        <f>分析係数表!D19</f>
        <v>2.1484375E-2</v>
      </c>
      <c r="W16" s="167">
        <f t="shared" si="8"/>
        <v>0</v>
      </c>
      <c r="X16" s="76">
        <f>分析係数表!E19</f>
        <v>3.90625E-3</v>
      </c>
      <c r="Y16" s="166">
        <f t="shared" si="9"/>
        <v>0</v>
      </c>
    </row>
    <row r="17" spans="1:25" x14ac:dyDescent="0.2">
      <c r="A17" s="6" t="s">
        <v>5</v>
      </c>
      <c r="B17" s="5" t="s">
        <v>33</v>
      </c>
      <c r="C17" s="90"/>
      <c r="D17" s="76">
        <f>投入係数表!E17</f>
        <v>0</v>
      </c>
      <c r="E17" s="77">
        <f t="shared" si="0"/>
        <v>0</v>
      </c>
      <c r="F17" s="76">
        <f>分析係数表!C20</f>
        <v>5.8436815193571912E-2</v>
      </c>
      <c r="G17" s="77">
        <f t="shared" si="1"/>
        <v>0</v>
      </c>
      <c r="H17" s="77">
        <v>1.7203372596009221E-3</v>
      </c>
      <c r="I17" s="77">
        <f t="shared" si="2"/>
        <v>1.7203372596009221E-3</v>
      </c>
      <c r="J17" s="76">
        <f>分析係数表!G20</f>
        <v>0.10123456790123457</v>
      </c>
      <c r="K17" s="78">
        <f t="shared" si="3"/>
        <v>1.7415759912009336E-4</v>
      </c>
      <c r="L17" s="79"/>
      <c r="M17" s="80"/>
      <c r="N17" s="81">
        <f>分析係数表!H20</f>
        <v>5.905009864050568E-4</v>
      </c>
      <c r="O17" s="82">
        <f t="shared" si="4"/>
        <v>7.614508606534085E-3</v>
      </c>
      <c r="P17" s="76">
        <f>分析係数表!C20</f>
        <v>5.8436815193571912E-2</v>
      </c>
      <c r="Q17" s="82">
        <f t="shared" si="5"/>
        <v>4.4496763222989512E-4</v>
      </c>
      <c r="R17" s="83">
        <v>1.1238077321267697E-3</v>
      </c>
      <c r="S17" s="84">
        <f t="shared" si="6"/>
        <v>2.844144991727692E-3</v>
      </c>
      <c r="T17" s="85">
        <f>分析係数表!F20</f>
        <v>0.22469135802469137</v>
      </c>
      <c r="U17" s="86">
        <f t="shared" si="7"/>
        <v>6.3905480061041966E-4</v>
      </c>
      <c r="V17" s="87">
        <f>分析係数表!D20</f>
        <v>8.1481481481481488E-2</v>
      </c>
      <c r="W17" s="167">
        <f t="shared" si="8"/>
        <v>0</v>
      </c>
      <c r="X17" s="76">
        <f>分析係数表!E20</f>
        <v>7.9012345679012344E-2</v>
      </c>
      <c r="Y17" s="166">
        <f t="shared" si="9"/>
        <v>0</v>
      </c>
    </row>
    <row r="18" spans="1:25" x14ac:dyDescent="0.2">
      <c r="A18" s="6" t="s">
        <v>6</v>
      </c>
      <c r="B18" s="5" t="s">
        <v>34</v>
      </c>
      <c r="C18" s="90"/>
      <c r="D18" s="76">
        <f>投入係数表!E18</f>
        <v>0</v>
      </c>
      <c r="E18" s="77">
        <f t="shared" si="0"/>
        <v>0</v>
      </c>
      <c r="F18" s="76">
        <f>分析係数表!C21</f>
        <v>0.13836239575435938</v>
      </c>
      <c r="G18" s="77">
        <f t="shared" si="1"/>
        <v>0</v>
      </c>
      <c r="H18" s="77">
        <v>6.9546484947907846E-3</v>
      </c>
      <c r="I18" s="77">
        <f t="shared" si="2"/>
        <v>6.9546484947907846E-3</v>
      </c>
      <c r="J18" s="76">
        <f>分析係数表!G21</f>
        <v>0.28436555891238668</v>
      </c>
      <c r="K18" s="78">
        <f t="shared" si="3"/>
        <v>1.9776625062603703E-3</v>
      </c>
      <c r="L18" s="79"/>
      <c r="M18" s="80"/>
      <c r="N18" s="81">
        <f>分析係数表!H21</f>
        <v>9.7969481835384425E-4</v>
      </c>
      <c r="O18" s="82">
        <f t="shared" si="4"/>
        <v>1.2633162006295186E-2</v>
      </c>
      <c r="P18" s="76">
        <f>分析係数表!C21</f>
        <v>0.13836239575435938</v>
      </c>
      <c r="Q18" s="82">
        <f t="shared" si="5"/>
        <v>1.7479545611439513E-3</v>
      </c>
      <c r="R18" s="83">
        <v>4.1378904353949562E-3</v>
      </c>
      <c r="S18" s="84">
        <f t="shared" si="6"/>
        <v>1.109253893018574E-2</v>
      </c>
      <c r="T18" s="85">
        <f>分析係数表!F21</f>
        <v>0.42484894259818728</v>
      </c>
      <c r="U18" s="86">
        <f t="shared" si="7"/>
        <v>4.7126534352186396E-3</v>
      </c>
      <c r="V18" s="87">
        <f>分析係数表!D21</f>
        <v>8.0060422960725075E-2</v>
      </c>
      <c r="W18" s="167">
        <f t="shared" si="8"/>
        <v>0</v>
      </c>
      <c r="X18" s="76">
        <f>分析係数表!E21</f>
        <v>6.9108761329305129E-2</v>
      </c>
      <c r="Y18" s="166">
        <f t="shared" si="9"/>
        <v>0</v>
      </c>
    </row>
    <row r="19" spans="1:25" x14ac:dyDescent="0.2">
      <c r="A19" s="6" t="s">
        <v>7</v>
      </c>
      <c r="B19" s="5" t="s">
        <v>268</v>
      </c>
      <c r="C19" s="90"/>
      <c r="D19" s="76">
        <f>投入係数表!E19</f>
        <v>0</v>
      </c>
      <c r="E19" s="77">
        <f t="shared" si="0"/>
        <v>0</v>
      </c>
      <c r="F19" s="76">
        <f>分析係数表!C22</f>
        <v>4.2718446601941795E-2</v>
      </c>
      <c r="G19" s="77">
        <f t="shared" si="1"/>
        <v>0</v>
      </c>
      <c r="H19" s="77">
        <v>4.6728968058745214E-4</v>
      </c>
      <c r="I19" s="77">
        <f t="shared" si="2"/>
        <v>4.6728968058745214E-4</v>
      </c>
      <c r="J19" s="76">
        <f>分析係数表!G22</f>
        <v>0.195578231292517</v>
      </c>
      <c r="K19" s="78">
        <f t="shared" si="3"/>
        <v>9.1391689230539103E-5</v>
      </c>
      <c r="L19" s="79"/>
      <c r="M19" s="80"/>
      <c r="N19" s="81">
        <f>分析係数表!H22</f>
        <v>4.0261430891253877E-5</v>
      </c>
      <c r="O19" s="82">
        <f t="shared" si="4"/>
        <v>5.1917104135459674E-4</v>
      </c>
      <c r="P19" s="76">
        <f>分析係数表!C22</f>
        <v>4.2718446601941795E-2</v>
      </c>
      <c r="Q19" s="82">
        <f t="shared" si="5"/>
        <v>2.2178180407380858E-5</v>
      </c>
      <c r="R19" s="83">
        <v>3.0357756645536728E-4</v>
      </c>
      <c r="S19" s="84">
        <f t="shared" si="6"/>
        <v>7.7086724704281942E-4</v>
      </c>
      <c r="T19" s="85">
        <f>分析係数表!F22</f>
        <v>0.41411564625850339</v>
      </c>
      <c r="U19" s="86">
        <f t="shared" si="7"/>
        <v>3.1922818818865055E-4</v>
      </c>
      <c r="V19" s="87">
        <f>分析係数表!D22</f>
        <v>4.1666666666666664E-2</v>
      </c>
      <c r="W19" s="167">
        <f t="shared" si="8"/>
        <v>0</v>
      </c>
      <c r="X19" s="76">
        <f>分析係数表!E22</f>
        <v>3.5714285714285712E-2</v>
      </c>
      <c r="Y19" s="166">
        <f t="shared" si="9"/>
        <v>0</v>
      </c>
    </row>
    <row r="20" spans="1:25" x14ac:dyDescent="0.2">
      <c r="A20" s="6" t="s">
        <v>8</v>
      </c>
      <c r="B20" s="5" t="s">
        <v>269</v>
      </c>
      <c r="C20" s="90"/>
      <c r="D20" s="76">
        <f>投入係数表!E20</f>
        <v>0</v>
      </c>
      <c r="E20" s="77">
        <f t="shared" si="0"/>
        <v>0</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3.4611402756973118E-4</v>
      </c>
      <c r="P20" s="76">
        <f>分析係数表!C23</f>
        <v>0</v>
      </c>
      <c r="Q20" s="82">
        <f t="shared" si="5"/>
        <v>0</v>
      </c>
      <c r="R20" s="83">
        <v>0</v>
      </c>
      <c r="S20" s="84">
        <f t="shared" si="6"/>
        <v>0</v>
      </c>
      <c r="T20" s="85">
        <f>分析係数表!F23</f>
        <v>0.43803056027164688</v>
      </c>
      <c r="U20" s="86">
        <f t="shared" si="7"/>
        <v>0</v>
      </c>
      <c r="V20" s="87">
        <f>分析係数表!D23</f>
        <v>9.3378607809847206E-2</v>
      </c>
      <c r="W20" s="167">
        <f t="shared" si="8"/>
        <v>0</v>
      </c>
      <c r="X20" s="76">
        <f>分析係数表!E23</f>
        <v>9.3378607809847206E-2</v>
      </c>
      <c r="Y20" s="166">
        <f t="shared" si="9"/>
        <v>0</v>
      </c>
    </row>
    <row r="21" spans="1:25" x14ac:dyDescent="0.2">
      <c r="A21" s="6" t="s">
        <v>9</v>
      </c>
      <c r="B21" s="5" t="s">
        <v>270</v>
      </c>
      <c r="C21" s="90"/>
      <c r="D21" s="76">
        <f>投入係数表!E21</f>
        <v>0</v>
      </c>
      <c r="E21" s="77">
        <f t="shared" si="0"/>
        <v>0</v>
      </c>
      <c r="F21" s="76">
        <f>分析係数表!C24</f>
        <v>0.46503178928247046</v>
      </c>
      <c r="G21" s="77">
        <f t="shared" si="1"/>
        <v>0</v>
      </c>
      <c r="H21" s="77">
        <v>5.5285198722490898E-3</v>
      </c>
      <c r="I21" s="77">
        <f t="shared" si="2"/>
        <v>5.5285198722490898E-3</v>
      </c>
      <c r="J21" s="76">
        <f>分析係数表!G24</f>
        <v>0.20803782505910165</v>
      </c>
      <c r="K21" s="78">
        <f t="shared" si="3"/>
        <v>1.1501412500187231E-3</v>
      </c>
      <c r="L21" s="79"/>
      <c r="M21" s="80"/>
      <c r="N21" s="81">
        <f>分析係数表!H24</f>
        <v>3.7577335498503619E-4</v>
      </c>
      <c r="O21" s="82">
        <f t="shared" si="4"/>
        <v>4.8455963859762368E-3</v>
      </c>
      <c r="P21" s="76">
        <f>分析係数表!C24</f>
        <v>0.46503178928247046</v>
      </c>
      <c r="Q21" s="82">
        <f t="shared" si="5"/>
        <v>2.2533563575112018E-3</v>
      </c>
      <c r="R21" s="83">
        <v>7.6212482033228106E-3</v>
      </c>
      <c r="S21" s="84">
        <f t="shared" si="6"/>
        <v>1.31497680755719E-2</v>
      </c>
      <c r="T21" s="85">
        <f>分析係数表!F24</f>
        <v>0.39125295508274233</v>
      </c>
      <c r="U21" s="86">
        <f t="shared" si="7"/>
        <v>5.1448856182202121E-3</v>
      </c>
      <c r="V21" s="87">
        <f>分析係数表!D24</f>
        <v>8.1560283687943269E-2</v>
      </c>
      <c r="W21" s="167">
        <f t="shared" si="8"/>
        <v>0</v>
      </c>
      <c r="X21" s="76">
        <f>分析係数表!E24</f>
        <v>8.0378250591016553E-2</v>
      </c>
      <c r="Y21" s="166">
        <f t="shared" si="9"/>
        <v>0</v>
      </c>
    </row>
    <row r="22" spans="1:25" x14ac:dyDescent="0.2">
      <c r="A22" s="6" t="s">
        <v>10</v>
      </c>
      <c r="B22" s="5" t="s">
        <v>271</v>
      </c>
      <c r="C22" s="90"/>
      <c r="D22" s="76">
        <f>投入係数表!E22</f>
        <v>0</v>
      </c>
      <c r="E22" s="77">
        <f t="shared" si="0"/>
        <v>0</v>
      </c>
      <c r="F22" s="76">
        <f>分析係数表!C25</f>
        <v>9.2250922509224953E-3</v>
      </c>
      <c r="G22" s="77">
        <f t="shared" si="1"/>
        <v>0</v>
      </c>
      <c r="H22" s="77">
        <v>2.8936765141503038E-4</v>
      </c>
      <c r="I22" s="77">
        <f t="shared" si="2"/>
        <v>2.8936765141503038E-4</v>
      </c>
      <c r="J22" s="76">
        <f>分析係数表!G25</f>
        <v>0.19617224880382775</v>
      </c>
      <c r="K22" s="78">
        <f t="shared" si="3"/>
        <v>5.6765902909168638E-5</v>
      </c>
      <c r="L22" s="79"/>
      <c r="M22" s="80"/>
      <c r="N22" s="81">
        <f>分析係数表!H25</f>
        <v>5.5023955551380293E-4</v>
      </c>
      <c r="O22" s="82">
        <f t="shared" si="4"/>
        <v>7.0953375651794885E-3</v>
      </c>
      <c r="P22" s="76">
        <f>分析係数表!C25</f>
        <v>9.2250922509224953E-3</v>
      </c>
      <c r="Q22" s="82">
        <f t="shared" si="5"/>
        <v>6.5455143590216583E-5</v>
      </c>
      <c r="R22" s="83">
        <v>2.8104527395373199E-4</v>
      </c>
      <c r="S22" s="84">
        <f t="shared" si="6"/>
        <v>5.7041292536876237E-4</v>
      </c>
      <c r="T22" s="85">
        <f>分析係数表!F25</f>
        <v>0.34928229665071769</v>
      </c>
      <c r="U22" s="86">
        <f t="shared" si="7"/>
        <v>1.9923513661205576E-4</v>
      </c>
      <c r="V22" s="87">
        <f>分析係数表!D25</f>
        <v>6.2200956937799042E-2</v>
      </c>
      <c r="W22" s="167">
        <f t="shared" si="8"/>
        <v>0</v>
      </c>
      <c r="X22" s="76">
        <f>分析係数表!E25</f>
        <v>3.8277511961722487E-2</v>
      </c>
      <c r="Y22" s="166">
        <f t="shared" si="9"/>
        <v>0</v>
      </c>
    </row>
    <row r="23" spans="1:25" x14ac:dyDescent="0.2">
      <c r="A23" s="6" t="s">
        <v>11</v>
      </c>
      <c r="B23" s="5" t="s">
        <v>35</v>
      </c>
      <c r="C23" s="90"/>
      <c r="D23" s="76">
        <f>投入係数表!E23</f>
        <v>0</v>
      </c>
      <c r="E23" s="77">
        <f t="shared" si="0"/>
        <v>0</v>
      </c>
      <c r="F23" s="76">
        <f>分析係数表!C26</f>
        <v>0.48980322003577814</v>
      </c>
      <c r="G23" s="77">
        <f t="shared" si="1"/>
        <v>0</v>
      </c>
      <c r="H23" s="77">
        <v>9.7050122393475581E-3</v>
      </c>
      <c r="I23" s="77">
        <f t="shared" si="2"/>
        <v>9.7050122393475581E-3</v>
      </c>
      <c r="J23" s="76">
        <f>分析係数表!G26</f>
        <v>0.19635890767230169</v>
      </c>
      <c r="K23" s="78">
        <f t="shared" si="3"/>
        <v>1.9056656022646049E-3</v>
      </c>
      <c r="L23" s="79"/>
      <c r="M23" s="80"/>
      <c r="N23" s="81">
        <f>分析係数表!H26</f>
        <v>1.1729496866318629E-2</v>
      </c>
      <c r="O23" s="82">
        <f t="shared" si="4"/>
        <v>0.15125183004797252</v>
      </c>
      <c r="P23" s="76">
        <f>分析係数表!C26</f>
        <v>0.48980322003577814</v>
      </c>
      <c r="Q23" s="82">
        <f t="shared" si="5"/>
        <v>7.408363339380121E-2</v>
      </c>
      <c r="R23" s="83">
        <v>8.1286658233228448E-2</v>
      </c>
      <c r="S23" s="84">
        <f t="shared" si="6"/>
        <v>9.0991670472576003E-2</v>
      </c>
      <c r="T23" s="85">
        <f>分析係数表!F26</f>
        <v>0.33511053315994799</v>
      </c>
      <c r="U23" s="86">
        <f t="shared" si="7"/>
        <v>3.0492267205179242E-2</v>
      </c>
      <c r="V23" s="87">
        <f>分析係数表!D26</f>
        <v>7.3862158647594281E-2</v>
      </c>
      <c r="W23" s="167">
        <f t="shared" si="8"/>
        <v>0</v>
      </c>
      <c r="X23" s="76">
        <f>分析係数表!E26</f>
        <v>7.8673602080624183E-2</v>
      </c>
      <c r="Y23" s="166">
        <f t="shared" si="9"/>
        <v>0</v>
      </c>
    </row>
    <row r="24" spans="1:25" x14ac:dyDescent="0.2">
      <c r="A24" s="6" t="s">
        <v>12</v>
      </c>
      <c r="B24" s="5" t="s">
        <v>365</v>
      </c>
      <c r="C24" s="90"/>
      <c r="D24" s="76">
        <f>投入係数表!E24</f>
        <v>0</v>
      </c>
      <c r="E24" s="77">
        <f t="shared" si="0"/>
        <v>0</v>
      </c>
      <c r="F24" s="76">
        <f>分析係数表!C27</f>
        <v>1.6403046280023426E-2</v>
      </c>
      <c r="G24" s="77">
        <f t="shared" si="1"/>
        <v>0</v>
      </c>
      <c r="H24" s="77">
        <v>5.4083469354790951E-5</v>
      </c>
      <c r="I24" s="77">
        <f t="shared" si="2"/>
        <v>5.4083469354790951E-5</v>
      </c>
      <c r="J24" s="76">
        <f>分析係数表!G27</f>
        <v>0.18421052631578946</v>
      </c>
      <c r="K24" s="78">
        <f t="shared" si="3"/>
        <v>9.962744354829912E-6</v>
      </c>
      <c r="L24" s="79"/>
      <c r="M24" s="80"/>
      <c r="N24" s="81">
        <f>分析係数表!H27</f>
        <v>1.1420825896152349E-2</v>
      </c>
      <c r="O24" s="82">
        <f t="shared" si="4"/>
        <v>0.14727151873092062</v>
      </c>
      <c r="P24" s="76">
        <f>分析係数表!C27</f>
        <v>1.6403046280023426E-2</v>
      </c>
      <c r="Q24" s="82">
        <f t="shared" si="5"/>
        <v>2.4157015374726277E-3</v>
      </c>
      <c r="R24" s="83">
        <v>2.4343629953030377E-3</v>
      </c>
      <c r="S24" s="84">
        <f t="shared" si="6"/>
        <v>2.4884464646578288E-3</v>
      </c>
      <c r="T24" s="85">
        <f>分析係数表!F27</f>
        <v>0.35526315789473684</v>
      </c>
      <c r="U24" s="86">
        <f t="shared" si="7"/>
        <v>8.8405334928633389E-4</v>
      </c>
      <c r="V24" s="87">
        <f>分析係数表!D27</f>
        <v>0</v>
      </c>
      <c r="W24" s="167">
        <f t="shared" si="8"/>
        <v>0</v>
      </c>
      <c r="X24" s="76">
        <f>分析係数表!E27</f>
        <v>0</v>
      </c>
      <c r="Y24" s="166">
        <f t="shared" si="9"/>
        <v>0</v>
      </c>
    </row>
    <row r="25" spans="1:25" x14ac:dyDescent="0.2">
      <c r="A25" s="6" t="s">
        <v>13</v>
      </c>
      <c r="B25" s="5" t="s">
        <v>191</v>
      </c>
      <c r="C25" s="90"/>
      <c r="D25" s="76">
        <f>投入係数表!E25</f>
        <v>4.7619047619047616E-2</v>
      </c>
      <c r="E25" s="77">
        <f t="shared" si="0"/>
        <v>4.7619047619047619</v>
      </c>
      <c r="F25" s="76">
        <f>分析係数表!C28</f>
        <v>5.7942340305257245E-2</v>
      </c>
      <c r="G25" s="77">
        <f t="shared" si="1"/>
        <v>0.27591590621551071</v>
      </c>
      <c r="H25" s="77">
        <v>0.28637089088853207</v>
      </c>
      <c r="I25" s="77">
        <f t="shared" si="2"/>
        <v>0.28637089088853207</v>
      </c>
      <c r="J25" s="76">
        <f>分析係数表!G28</f>
        <v>0.12508686587908269</v>
      </c>
      <c r="K25" s="78">
        <f t="shared" si="3"/>
        <v>3.5821237220247236E-2</v>
      </c>
      <c r="L25" s="79"/>
      <c r="M25" s="80"/>
      <c r="N25" s="81">
        <f>分析係数表!H28</f>
        <v>2.2586662729993424E-2</v>
      </c>
      <c r="O25" s="82">
        <f t="shared" si="4"/>
        <v>0.29125495419992875</v>
      </c>
      <c r="P25" s="76">
        <f>分析係数表!C28</f>
        <v>5.7942340305257245E-2</v>
      </c>
      <c r="Q25" s="82">
        <f t="shared" si="5"/>
        <v>1.6875993671844385E-2</v>
      </c>
      <c r="R25" s="83">
        <v>1.8203064195714585E-2</v>
      </c>
      <c r="S25" s="84">
        <f t="shared" si="6"/>
        <v>0.30457395508424667</v>
      </c>
      <c r="T25" s="85">
        <f>分析係数表!F28</f>
        <v>0.21334259902710215</v>
      </c>
      <c r="U25" s="86">
        <f t="shared" si="7"/>
        <v>6.4978599173637061E-2</v>
      </c>
      <c r="V25" s="87">
        <f>分析係数表!D28</f>
        <v>0.12091730368311328</v>
      </c>
      <c r="W25" s="167">
        <f t="shared" si="8"/>
        <v>0</v>
      </c>
      <c r="X25" s="76">
        <f>分析係数表!E28</f>
        <v>0.12161223071577484</v>
      </c>
      <c r="Y25" s="166">
        <f t="shared" si="9"/>
        <v>0</v>
      </c>
    </row>
    <row r="26" spans="1:25" x14ac:dyDescent="0.2">
      <c r="A26" s="6" t="s">
        <v>14</v>
      </c>
      <c r="B26" s="5" t="s">
        <v>50</v>
      </c>
      <c r="C26" s="90"/>
      <c r="D26" s="76">
        <f>投入係数表!E26</f>
        <v>1.1904761904761904E-2</v>
      </c>
      <c r="E26" s="77">
        <f t="shared" si="0"/>
        <v>1.1904761904761905</v>
      </c>
      <c r="F26" s="76">
        <f>分析係数表!C29</f>
        <v>0.49478563151796062</v>
      </c>
      <c r="G26" s="77">
        <f t="shared" si="1"/>
        <v>0.58903051371185788</v>
      </c>
      <c r="H26" s="77">
        <v>0.69540904714191254</v>
      </c>
      <c r="I26" s="77">
        <f t="shared" si="2"/>
        <v>0.69540904714191254</v>
      </c>
      <c r="J26" s="76">
        <f>分析係数表!G29</f>
        <v>0.24894917844860528</v>
      </c>
      <c r="K26" s="78">
        <f t="shared" si="3"/>
        <v>0.17312151097170655</v>
      </c>
      <c r="L26" s="79"/>
      <c r="M26" s="80"/>
      <c r="N26" s="81">
        <f>分析係数表!H29</f>
        <v>1.0347187739052245E-2</v>
      </c>
      <c r="O26" s="82">
        <f t="shared" si="4"/>
        <v>0.13342695762813137</v>
      </c>
      <c r="P26" s="76">
        <f>分析係数表!C29</f>
        <v>0.49478563151796062</v>
      </c>
      <c r="Q26" s="82">
        <f t="shared" si="5"/>
        <v>6.6017741491555149E-2</v>
      </c>
      <c r="R26" s="83">
        <v>9.5623516887643673E-2</v>
      </c>
      <c r="S26" s="84">
        <f t="shared" si="6"/>
        <v>0.79103256402955624</v>
      </c>
      <c r="T26" s="85">
        <f>分析係数表!F29</f>
        <v>0.37141765380206343</v>
      </c>
      <c r="U26" s="86">
        <f t="shared" si="7"/>
        <v>0.29380345901288829</v>
      </c>
      <c r="V26" s="87">
        <f>分析係数表!D29</f>
        <v>7.241115781429118E-2</v>
      </c>
      <c r="W26" s="167">
        <f t="shared" si="8"/>
        <v>0</v>
      </c>
      <c r="X26" s="76">
        <f>分析係数表!E29</f>
        <v>5.0630492930836837E-2</v>
      </c>
      <c r="Y26" s="166">
        <f t="shared" si="9"/>
        <v>0</v>
      </c>
    </row>
    <row r="27" spans="1:25" x14ac:dyDescent="0.2">
      <c r="A27" s="6" t="s">
        <v>15</v>
      </c>
      <c r="B27" s="5" t="s">
        <v>36</v>
      </c>
      <c r="C27" s="90"/>
      <c r="D27" s="76">
        <f>投入係数表!E27</f>
        <v>0</v>
      </c>
      <c r="E27" s="77">
        <f t="shared" si="0"/>
        <v>0</v>
      </c>
      <c r="F27" s="76">
        <f>分析係数表!C30</f>
        <v>1</v>
      </c>
      <c r="G27" s="77">
        <f t="shared" si="1"/>
        <v>0</v>
      </c>
      <c r="H27" s="77">
        <v>1.6874023050571809E-2</v>
      </c>
      <c r="I27" s="77">
        <f t="shared" si="2"/>
        <v>1.6874023050571809E-2</v>
      </c>
      <c r="J27" s="76">
        <f>分析係数表!G30</f>
        <v>0.34459690081234212</v>
      </c>
      <c r="K27" s="78">
        <f t="shared" si="3"/>
        <v>5.8147360474630682E-3</v>
      </c>
      <c r="L27" s="79"/>
      <c r="M27" s="80"/>
      <c r="N27" s="81">
        <f>分析係数表!H30</f>
        <v>0</v>
      </c>
      <c r="O27" s="82">
        <f t="shared" si="4"/>
        <v>0</v>
      </c>
      <c r="P27" s="76">
        <f>分析係数表!C30</f>
        <v>1</v>
      </c>
      <c r="Q27" s="82">
        <f t="shared" si="5"/>
        <v>0</v>
      </c>
      <c r="R27" s="83">
        <v>2.6191557100544313E-2</v>
      </c>
      <c r="S27" s="84">
        <f t="shared" si="6"/>
        <v>4.3065580151116126E-2</v>
      </c>
      <c r="T27" s="85">
        <f>分析係数表!F30</f>
        <v>0.44091746876919924</v>
      </c>
      <c r="U27" s="86">
        <f t="shared" si="7"/>
        <v>1.898836659130719E-2</v>
      </c>
      <c r="V27" s="87">
        <f>分析係数表!D30</f>
        <v>0.12847293330602771</v>
      </c>
      <c r="W27" s="167">
        <f t="shared" si="8"/>
        <v>0</v>
      </c>
      <c r="X27" s="76">
        <f>分析係数表!E30</f>
        <v>7.0107174551163901E-2</v>
      </c>
      <c r="Y27" s="166">
        <f t="shared" si="9"/>
        <v>0</v>
      </c>
    </row>
    <row r="28" spans="1:25" x14ac:dyDescent="0.2">
      <c r="A28" s="6" t="s">
        <v>16</v>
      </c>
      <c r="B28" s="5" t="s">
        <v>192</v>
      </c>
      <c r="C28" s="90"/>
      <c r="D28" s="76">
        <f>投入係数表!E28</f>
        <v>1.1904761904761904E-2</v>
      </c>
      <c r="E28" s="77">
        <f t="shared" si="0"/>
        <v>1.1904761904761905</v>
      </c>
      <c r="F28" s="76">
        <f>分析係数表!C31</f>
        <v>1.9207967749584998E-2</v>
      </c>
      <c r="G28" s="77">
        <f t="shared" si="1"/>
        <v>2.2866628273315474E-2</v>
      </c>
      <c r="H28" s="77">
        <v>2.5347875166175954E-2</v>
      </c>
      <c r="I28" s="77">
        <f t="shared" si="2"/>
        <v>2.5347875166175954E-2</v>
      </c>
      <c r="J28" s="76">
        <f>分析係数表!G31</f>
        <v>6.1728395061728392E-2</v>
      </c>
      <c r="K28" s="78">
        <f t="shared" si="3"/>
        <v>1.5646836522330834E-3</v>
      </c>
      <c r="L28" s="79"/>
      <c r="M28" s="80"/>
      <c r="N28" s="81">
        <f>分析係数表!H31</f>
        <v>2.4076335672969816E-2</v>
      </c>
      <c r="O28" s="82">
        <f t="shared" si="4"/>
        <v>0.31046428273004884</v>
      </c>
      <c r="P28" s="76">
        <f>分析係数表!C31</f>
        <v>1.9207967749584998E-2</v>
      </c>
      <c r="Q28" s="82">
        <f t="shared" si="5"/>
        <v>5.9633879300768165E-3</v>
      </c>
      <c r="R28" s="83">
        <v>7.7335705631947829E-3</v>
      </c>
      <c r="S28" s="84">
        <f t="shared" si="6"/>
        <v>3.3081445729370738E-2</v>
      </c>
      <c r="T28" s="85">
        <f>分析係数表!F31</f>
        <v>0.33333333333333331</v>
      </c>
      <c r="U28" s="86">
        <f t="shared" si="7"/>
        <v>1.1027148576456912E-2</v>
      </c>
      <c r="V28" s="87">
        <f>分析係数表!D31</f>
        <v>0.20987654320987653</v>
      </c>
      <c r="W28" s="167">
        <f t="shared" si="8"/>
        <v>0</v>
      </c>
      <c r="X28" s="76">
        <f>分析係数表!E31</f>
        <v>0.18518518518518517</v>
      </c>
      <c r="Y28" s="166">
        <f t="shared" si="9"/>
        <v>0</v>
      </c>
    </row>
    <row r="29" spans="1:25" x14ac:dyDescent="0.2">
      <c r="A29" s="6" t="s">
        <v>17</v>
      </c>
      <c r="B29" s="5" t="s">
        <v>272</v>
      </c>
      <c r="C29" s="90"/>
      <c r="D29" s="76">
        <f>投入係数表!E29</f>
        <v>0</v>
      </c>
      <c r="E29" s="77">
        <f t="shared" si="0"/>
        <v>0</v>
      </c>
      <c r="F29" s="76">
        <f>分析係数表!C32</f>
        <v>1</v>
      </c>
      <c r="G29" s="77">
        <f t="shared" si="1"/>
        <v>0</v>
      </c>
      <c r="H29" s="77">
        <v>1.7480048692773274E-2</v>
      </c>
      <c r="I29" s="77">
        <f t="shared" si="2"/>
        <v>1.7480048692773274E-2</v>
      </c>
      <c r="J29" s="76">
        <f>分析係数表!G32</f>
        <v>0.14010507880910683</v>
      </c>
      <c r="K29" s="78">
        <f t="shared" si="3"/>
        <v>2.4490435996880246E-3</v>
      </c>
      <c r="L29" s="79"/>
      <c r="M29" s="80"/>
      <c r="N29" s="81">
        <f>分析係数表!H32</f>
        <v>7.0054889750781743E-3</v>
      </c>
      <c r="O29" s="82">
        <f t="shared" si="4"/>
        <v>9.0335761195699832E-2</v>
      </c>
      <c r="P29" s="76">
        <f>分析係数表!C32</f>
        <v>1</v>
      </c>
      <c r="Q29" s="82">
        <f t="shared" si="5"/>
        <v>9.0335761195699832E-2</v>
      </c>
      <c r="R29" s="83">
        <v>0.11939751029872023</v>
      </c>
      <c r="S29" s="84">
        <f t="shared" si="6"/>
        <v>0.13687755899149351</v>
      </c>
      <c r="T29" s="85">
        <f>分析係数表!F32</f>
        <v>0.48248686514886163</v>
      </c>
      <c r="U29" s="86">
        <f t="shared" si="7"/>
        <v>6.6041624347034075E-2</v>
      </c>
      <c r="V29" s="87">
        <f>分析係数表!D32</f>
        <v>1.5761821366024518E-2</v>
      </c>
      <c r="W29" s="167">
        <f t="shared" si="8"/>
        <v>0</v>
      </c>
      <c r="X29" s="76">
        <f>分析係数表!E32</f>
        <v>2.1891418563922942E-2</v>
      </c>
      <c r="Y29" s="166">
        <f t="shared" si="9"/>
        <v>0</v>
      </c>
    </row>
    <row r="30" spans="1:25" x14ac:dyDescent="0.2">
      <c r="A30" s="6" t="s">
        <v>18</v>
      </c>
      <c r="B30" s="5" t="s">
        <v>273</v>
      </c>
      <c r="C30" s="90"/>
      <c r="D30" s="76">
        <f>投入係数表!E30</f>
        <v>0</v>
      </c>
      <c r="E30" s="77">
        <f t="shared" si="0"/>
        <v>0</v>
      </c>
      <c r="F30" s="76">
        <f>分析係数表!C33</f>
        <v>0.97338792221084958</v>
      </c>
      <c r="G30" s="77">
        <f t="shared" si="1"/>
        <v>0</v>
      </c>
      <c r="H30" s="77">
        <v>2.1571236574470107E-2</v>
      </c>
      <c r="I30" s="77">
        <f t="shared" si="2"/>
        <v>2.1571236574470107E-2</v>
      </c>
      <c r="J30" s="76">
        <f>分析係数表!G33</f>
        <v>0.50577124868835255</v>
      </c>
      <c r="K30" s="78">
        <f t="shared" si="3"/>
        <v>1.0910111258021608E-2</v>
      </c>
      <c r="L30" s="79"/>
      <c r="M30" s="80"/>
      <c r="N30" s="81">
        <f>分析係数表!H33</f>
        <v>1.0199562492450981E-3</v>
      </c>
      <c r="O30" s="82">
        <f t="shared" si="4"/>
        <v>1.3152333047649784E-2</v>
      </c>
      <c r="P30" s="76">
        <f>分析係数表!C33</f>
        <v>0.97338792221084958</v>
      </c>
      <c r="Q30" s="82">
        <f t="shared" si="5"/>
        <v>1.2802322137476913E-2</v>
      </c>
      <c r="R30" s="83">
        <v>3.8338934176901152E-2</v>
      </c>
      <c r="S30" s="84">
        <f t="shared" si="6"/>
        <v>5.9910170751371256E-2</v>
      </c>
      <c r="T30" s="85">
        <f>分析係数表!F33</f>
        <v>0.64428121720881426</v>
      </c>
      <c r="U30" s="86">
        <f t="shared" si="7"/>
        <v>3.8598997734881374E-2</v>
      </c>
      <c r="V30" s="87">
        <f>分析係数表!D33</f>
        <v>6.2959076600209857E-2</v>
      </c>
      <c r="W30" s="167">
        <f t="shared" si="8"/>
        <v>0</v>
      </c>
      <c r="X30" s="76">
        <f>分析係数表!E33</f>
        <v>4.7219307450157399E-2</v>
      </c>
      <c r="Y30" s="166">
        <f t="shared" si="9"/>
        <v>0</v>
      </c>
    </row>
    <row r="31" spans="1:25" x14ac:dyDescent="0.2">
      <c r="A31" s="6" t="s">
        <v>19</v>
      </c>
      <c r="B31" s="5" t="s">
        <v>274</v>
      </c>
      <c r="C31" s="90"/>
      <c r="D31" s="76">
        <f>投入係数表!E31</f>
        <v>5.9523809523809521E-2</v>
      </c>
      <c r="E31" s="77">
        <f t="shared" si="0"/>
        <v>5.9523809523809517</v>
      </c>
      <c r="F31" s="76">
        <f>分析係数表!C34</f>
        <v>0.27354580534514794</v>
      </c>
      <c r="G31" s="77">
        <f t="shared" si="1"/>
        <v>1.6282488413401661</v>
      </c>
      <c r="H31" s="77">
        <v>1.7552049092067665</v>
      </c>
      <c r="I31" s="77">
        <f t="shared" si="2"/>
        <v>1.7552049092067665</v>
      </c>
      <c r="J31" s="76">
        <f>分析係数表!G34</f>
        <v>0.42476937758456157</v>
      </c>
      <c r="K31" s="78">
        <f t="shared" si="3"/>
        <v>0.74555729681712513</v>
      </c>
      <c r="L31" s="79"/>
      <c r="M31" s="80"/>
      <c r="N31" s="81">
        <f>分析係数表!H34</f>
        <v>0.17207735562921905</v>
      </c>
      <c r="O31" s="82">
        <f t="shared" si="4"/>
        <v>2.2189370307495464</v>
      </c>
      <c r="P31" s="76">
        <f>分析係数表!C34</f>
        <v>0.27354580534514794</v>
      </c>
      <c r="Q31" s="82">
        <f t="shared" si="5"/>
        <v>0.60698091708655599</v>
      </c>
      <c r="R31" s="83">
        <v>0.6574878065966181</v>
      </c>
      <c r="S31" s="84">
        <f t="shared" si="6"/>
        <v>2.4126927158033844</v>
      </c>
      <c r="T31" s="85">
        <f>分析係数表!F34</f>
        <v>0.70045594316615423</v>
      </c>
      <c r="U31" s="86">
        <f t="shared" si="7"/>
        <v>1.6899849518181698</v>
      </c>
      <c r="V31" s="87">
        <f>分析係数表!D34</f>
        <v>0.30431555508429647</v>
      </c>
      <c r="W31" s="167">
        <f t="shared" si="8"/>
        <v>1</v>
      </c>
      <c r="X31" s="76">
        <f>分析係数表!E34</f>
        <v>0.19870639380765559</v>
      </c>
      <c r="Y31" s="166">
        <f t="shared" si="9"/>
        <v>0</v>
      </c>
    </row>
    <row r="32" spans="1:25" x14ac:dyDescent="0.2">
      <c r="A32" s="6" t="s">
        <v>20</v>
      </c>
      <c r="B32" s="5" t="s">
        <v>37</v>
      </c>
      <c r="C32" s="90"/>
      <c r="D32" s="76">
        <f>投入係数表!E32</f>
        <v>1.1904761904761904E-2</v>
      </c>
      <c r="E32" s="77">
        <f t="shared" si="0"/>
        <v>1.1904761904761905</v>
      </c>
      <c r="F32" s="76">
        <f>分析係数表!C35</f>
        <v>0.43910510987556262</v>
      </c>
      <c r="G32" s="77">
        <f t="shared" si="1"/>
        <v>0.5227441784232888</v>
      </c>
      <c r="H32" s="77">
        <v>0.58648783493383838</v>
      </c>
      <c r="I32" s="77">
        <f t="shared" si="2"/>
        <v>0.58648783493383838</v>
      </c>
      <c r="J32" s="76">
        <f>分析係数表!G35</f>
        <v>0.31421305453517945</v>
      </c>
      <c r="K32" s="78">
        <f t="shared" si="3"/>
        <v>0.18428213406228547</v>
      </c>
      <c r="L32" s="79"/>
      <c r="M32" s="80"/>
      <c r="N32" s="81">
        <f>分析係数表!H35</f>
        <v>6.5760337122381329E-2</v>
      </c>
      <c r="O32" s="82">
        <f t="shared" si="4"/>
        <v>0.84797936754584136</v>
      </c>
      <c r="P32" s="76">
        <f>分析係数表!C35</f>
        <v>0.43910510987556262</v>
      </c>
      <c r="Q32" s="82">
        <f t="shared" si="5"/>
        <v>0.37235207335842674</v>
      </c>
      <c r="R32" s="83">
        <v>0.455196270470757</v>
      </c>
      <c r="S32" s="84">
        <f t="shared" si="6"/>
        <v>1.0416841054045953</v>
      </c>
      <c r="T32" s="85">
        <f>分析係数表!F35</f>
        <v>0.64651031364792311</v>
      </c>
      <c r="U32" s="86">
        <f t="shared" si="7"/>
        <v>0.67345951770718115</v>
      </c>
      <c r="V32" s="87">
        <f>分析係数表!D35</f>
        <v>9.7202599604408024E-2</v>
      </c>
      <c r="W32" s="167">
        <f t="shared" si="8"/>
        <v>0</v>
      </c>
      <c r="X32" s="76">
        <f>分析係数表!E35</f>
        <v>8.3356880474710376E-2</v>
      </c>
      <c r="Y32" s="166">
        <f t="shared" si="9"/>
        <v>0</v>
      </c>
    </row>
    <row r="33" spans="1:25" x14ac:dyDescent="0.2">
      <c r="A33" s="6" t="s">
        <v>21</v>
      </c>
      <c r="B33" s="5" t="s">
        <v>38</v>
      </c>
      <c r="C33" s="90"/>
      <c r="D33" s="76">
        <f>投入係数表!E33</f>
        <v>0</v>
      </c>
      <c r="E33" s="77">
        <f t="shared" si="0"/>
        <v>0</v>
      </c>
      <c r="F33" s="76">
        <f>分析係数表!C36</f>
        <v>0.81669408606805782</v>
      </c>
      <c r="G33" s="77">
        <f t="shared" si="1"/>
        <v>0</v>
      </c>
      <c r="H33" s="77">
        <v>8.9297784849157319E-2</v>
      </c>
      <c r="I33" s="77">
        <f t="shared" si="2"/>
        <v>8.9297784849157319E-2</v>
      </c>
      <c r="J33" s="76">
        <f>分析係数表!G36</f>
        <v>6.9340477503742809E-2</v>
      </c>
      <c r="K33" s="78">
        <f t="shared" si="3"/>
        <v>6.1919510414670583E-3</v>
      </c>
      <c r="L33" s="79"/>
      <c r="M33" s="80"/>
      <c r="N33" s="81">
        <f>分析係数表!H36</f>
        <v>0.13486237300873674</v>
      </c>
      <c r="O33" s="82">
        <f t="shared" si="4"/>
        <v>1.7390499315241144</v>
      </c>
      <c r="P33" s="76">
        <f>分析係数表!C36</f>
        <v>0.81669408606805782</v>
      </c>
      <c r="Q33" s="82">
        <f t="shared" si="5"/>
        <v>1.4202717944528052</v>
      </c>
      <c r="R33" s="83">
        <v>1.4930096030352158</v>
      </c>
      <c r="S33" s="84">
        <f t="shared" si="6"/>
        <v>1.5823073878843732</v>
      </c>
      <c r="T33" s="85">
        <f>分析係数表!F36</f>
        <v>0.82767315420376641</v>
      </c>
      <c r="U33" s="86">
        <f t="shared" si="7"/>
        <v>1.3096333466501817</v>
      </c>
      <c r="V33" s="87">
        <f>分析係数表!D36</f>
        <v>6.0672917815774961E-3</v>
      </c>
      <c r="W33" s="167">
        <f t="shared" si="8"/>
        <v>0</v>
      </c>
      <c r="X33" s="76">
        <f>分析係数表!E36</f>
        <v>1.3395319517768497E-3</v>
      </c>
      <c r="Y33" s="166">
        <f t="shared" si="9"/>
        <v>0</v>
      </c>
    </row>
    <row r="34" spans="1:25" x14ac:dyDescent="0.2">
      <c r="A34" s="6" t="s">
        <v>22</v>
      </c>
      <c r="B34" s="5" t="s">
        <v>377</v>
      </c>
      <c r="C34" s="90"/>
      <c r="D34" s="76">
        <f>投入係数表!E34</f>
        <v>1.1904761904761904E-2</v>
      </c>
      <c r="E34" s="77">
        <f t="shared" si="0"/>
        <v>1.1904761904761905</v>
      </c>
      <c r="F34" s="76">
        <f>分析係数表!C37</f>
        <v>0.27674240490171054</v>
      </c>
      <c r="G34" s="77">
        <f t="shared" si="1"/>
        <v>0.32945524393060777</v>
      </c>
      <c r="H34" s="77">
        <v>0.42458602435106219</v>
      </c>
      <c r="I34" s="77">
        <f t="shared" si="2"/>
        <v>0.42458602435106219</v>
      </c>
      <c r="J34" s="76">
        <f>分析係数表!G37</f>
        <v>0.51230251230251234</v>
      </c>
      <c r="K34" s="78">
        <f t="shared" si="3"/>
        <v>0.21751648696358483</v>
      </c>
      <c r="L34" s="79"/>
      <c r="M34" s="80"/>
      <c r="N34" s="81">
        <f>分析係数表!H37</f>
        <v>5.0756243876907386E-2</v>
      </c>
      <c r="O34" s="82">
        <f t="shared" si="4"/>
        <v>0.65450162613436169</v>
      </c>
      <c r="P34" s="76">
        <f>分析係数表!C37</f>
        <v>0.27674240490171054</v>
      </c>
      <c r="Q34" s="82">
        <f t="shared" si="5"/>
        <v>0.1811283540285035</v>
      </c>
      <c r="R34" s="83">
        <v>0.21605684829602079</v>
      </c>
      <c r="S34" s="84">
        <f t="shared" si="6"/>
        <v>0.64064287264708297</v>
      </c>
      <c r="T34" s="85">
        <f>分析係数表!F37</f>
        <v>0.72623672623672619</v>
      </c>
      <c r="U34" s="86">
        <f t="shared" si="7"/>
        <v>0.46525838251810941</v>
      </c>
      <c r="V34" s="87">
        <f>分析係数表!D37</f>
        <v>0.14037814037814036</v>
      </c>
      <c r="W34" s="167">
        <f t="shared" si="8"/>
        <v>0</v>
      </c>
      <c r="X34" s="76">
        <f>分析係数表!E37</f>
        <v>0.12535612535612536</v>
      </c>
      <c r="Y34" s="166">
        <f t="shared" si="9"/>
        <v>0</v>
      </c>
    </row>
    <row r="35" spans="1:25" x14ac:dyDescent="0.2">
      <c r="A35" s="6" t="s">
        <v>23</v>
      </c>
      <c r="B35" s="5" t="s">
        <v>193</v>
      </c>
      <c r="C35" s="90"/>
      <c r="D35" s="76">
        <f>投入係数表!E35</f>
        <v>0</v>
      </c>
      <c r="E35" s="77">
        <f t="shared" si="0"/>
        <v>0</v>
      </c>
      <c r="F35" s="76">
        <f>分析係数表!C38</f>
        <v>2.6054411976392688E-2</v>
      </c>
      <c r="G35" s="77">
        <f t="shared" si="1"/>
        <v>0</v>
      </c>
      <c r="H35" s="77">
        <v>7.070651578593456E-3</v>
      </c>
      <c r="I35" s="77">
        <f t="shared" si="2"/>
        <v>7.070651578593456E-3</v>
      </c>
      <c r="J35" s="76">
        <f>分析係数表!G38</f>
        <v>0.25641025641025639</v>
      </c>
      <c r="K35" s="78">
        <f t="shared" si="3"/>
        <v>1.8129875842547321E-3</v>
      </c>
      <c r="L35" s="79"/>
      <c r="M35" s="80"/>
      <c r="N35" s="81">
        <f>分析係数表!H38</f>
        <v>4.4945177351603076E-2</v>
      </c>
      <c r="O35" s="82">
        <f t="shared" si="4"/>
        <v>0.57956793916551486</v>
      </c>
      <c r="P35" s="76">
        <f>分析係数表!C38</f>
        <v>2.6054411976392688E-2</v>
      </c>
      <c r="Q35" s="82">
        <f t="shared" si="5"/>
        <v>1.5100301855327219E-2</v>
      </c>
      <c r="R35" s="83">
        <v>1.8586683957777177E-2</v>
      </c>
      <c r="S35" s="84">
        <f t="shared" si="6"/>
        <v>2.5657335536370632E-2</v>
      </c>
      <c r="T35" s="85">
        <f>分析係数表!F38</f>
        <v>0.57264957264957261</v>
      </c>
      <c r="U35" s="86">
        <f t="shared" si="7"/>
        <v>1.4692662230229336E-2</v>
      </c>
      <c r="V35" s="87">
        <f>分析係数表!D38</f>
        <v>9.4017094017094016E-2</v>
      </c>
      <c r="W35" s="167">
        <f t="shared" si="8"/>
        <v>0</v>
      </c>
      <c r="X35" s="76">
        <f>分析係数表!E38</f>
        <v>6.4102564102564097E-2</v>
      </c>
      <c r="Y35" s="166">
        <f t="shared" si="9"/>
        <v>0</v>
      </c>
    </row>
    <row r="36" spans="1:25" x14ac:dyDescent="0.2">
      <c r="A36" s="6" t="s">
        <v>24</v>
      </c>
      <c r="B36" s="5" t="s">
        <v>39</v>
      </c>
      <c r="C36" s="90"/>
      <c r="D36" s="76">
        <f>投入係数表!E36</f>
        <v>0</v>
      </c>
      <c r="E36" s="77">
        <f t="shared" si="0"/>
        <v>0</v>
      </c>
      <c r="F36" s="76">
        <f>分析係数表!C39</f>
        <v>1</v>
      </c>
      <c r="G36" s="77">
        <f t="shared" si="1"/>
        <v>0</v>
      </c>
      <c r="H36" s="77">
        <v>0.14764123829581513</v>
      </c>
      <c r="I36" s="77">
        <f t="shared" si="2"/>
        <v>0.14764123829581513</v>
      </c>
      <c r="J36" s="76">
        <f>分析係数表!G39</f>
        <v>0.35423311765241955</v>
      </c>
      <c r="K36" s="78">
        <f t="shared" si="3"/>
        <v>5.2299416135590394E-2</v>
      </c>
      <c r="L36" s="79"/>
      <c r="M36" s="80"/>
      <c r="N36" s="81">
        <f>分析係数表!H39</f>
        <v>4.0664045200166418E-3</v>
      </c>
      <c r="O36" s="82">
        <f t="shared" si="4"/>
        <v>5.2436275176814276E-2</v>
      </c>
      <c r="P36" s="76">
        <f>分析係数表!C39</f>
        <v>1</v>
      </c>
      <c r="Q36" s="82">
        <f t="shared" si="5"/>
        <v>5.2436275176814276E-2</v>
      </c>
      <c r="R36" s="83">
        <v>9.2903772413521976E-2</v>
      </c>
      <c r="S36" s="84">
        <f t="shared" si="6"/>
        <v>0.24054501070933709</v>
      </c>
      <c r="T36" s="85">
        <f>分析係数表!F39</f>
        <v>0.70491205686685499</v>
      </c>
      <c r="U36" s="86">
        <f t="shared" si="7"/>
        <v>0.16956307826817846</v>
      </c>
      <c r="V36" s="87">
        <f>分析係数表!D39</f>
        <v>5.4588535496217991E-2</v>
      </c>
      <c r="W36" s="167">
        <f t="shared" si="8"/>
        <v>0</v>
      </c>
      <c r="X36" s="76">
        <f>分析係数表!E39</f>
        <v>6.4886539688325889E-2</v>
      </c>
      <c r="Y36" s="166">
        <f t="shared" si="9"/>
        <v>0</v>
      </c>
    </row>
    <row r="37" spans="1:25" x14ac:dyDescent="0.2">
      <c r="A37" s="6" t="s">
        <v>25</v>
      </c>
      <c r="B37" s="5" t="s">
        <v>40</v>
      </c>
      <c r="C37" s="90"/>
      <c r="D37" s="76">
        <f>投入係数表!E37</f>
        <v>0</v>
      </c>
      <c r="E37" s="77">
        <f t="shared" si="0"/>
        <v>0</v>
      </c>
      <c r="F37" s="76">
        <f>分析係数表!C40</f>
        <v>0.92056168505516545</v>
      </c>
      <c r="G37" s="77">
        <f t="shared" si="1"/>
        <v>0</v>
      </c>
      <c r="H37" s="77">
        <v>6.5870409186710081E-4</v>
      </c>
      <c r="I37" s="77">
        <f t="shared" si="2"/>
        <v>6.5870409186710081E-4</v>
      </c>
      <c r="J37" s="76">
        <f>分析係数表!G40</f>
        <v>0.55393401015228427</v>
      </c>
      <c r="K37" s="78">
        <f t="shared" si="3"/>
        <v>3.6487859911166182E-4</v>
      </c>
      <c r="L37" s="79"/>
      <c r="M37" s="80"/>
      <c r="N37" s="81">
        <f>分析係数表!H40</f>
        <v>3.1632064203561794E-2</v>
      </c>
      <c r="O37" s="82">
        <f t="shared" si="4"/>
        <v>0.40789538149092819</v>
      </c>
      <c r="P37" s="76">
        <f>分析係数表!C40</f>
        <v>0.92056168505516545</v>
      </c>
      <c r="Q37" s="82">
        <f t="shared" si="5"/>
        <v>0.37549285971150842</v>
      </c>
      <c r="R37" s="83">
        <v>0.37588293708079112</v>
      </c>
      <c r="S37" s="84">
        <f t="shared" si="6"/>
        <v>0.3765416411726582</v>
      </c>
      <c r="T37" s="85">
        <f>分析係数表!F40</f>
        <v>0.75190355329949243</v>
      </c>
      <c r="U37" s="86">
        <f t="shared" si="7"/>
        <v>0.28312299796294416</v>
      </c>
      <c r="V37" s="87">
        <f>分析係数表!D40</f>
        <v>8.6747643219724432E-2</v>
      </c>
      <c r="W37" s="167">
        <f t="shared" si="8"/>
        <v>0</v>
      </c>
      <c r="X37" s="76">
        <f>分析係数表!E40</f>
        <v>5.4296591733139957E-2</v>
      </c>
      <c r="Y37" s="166">
        <f t="shared" si="9"/>
        <v>0</v>
      </c>
    </row>
    <row r="38" spans="1:25" x14ac:dyDescent="0.2">
      <c r="A38" s="6" t="s">
        <v>26</v>
      </c>
      <c r="B38" s="5" t="s">
        <v>276</v>
      </c>
      <c r="C38" s="90"/>
      <c r="D38" s="76">
        <f>投入係数表!E38</f>
        <v>0</v>
      </c>
      <c r="E38" s="77">
        <f t="shared" si="0"/>
        <v>0</v>
      </c>
      <c r="F38" s="76">
        <f>分析係数表!C41</f>
        <v>0.63177526518242222</v>
      </c>
      <c r="G38" s="77">
        <f t="shared" si="1"/>
        <v>0</v>
      </c>
      <c r="H38" s="77">
        <v>9.371573541699645E-4</v>
      </c>
      <c r="I38" s="77">
        <f t="shared" si="2"/>
        <v>9.371573541699645E-4</v>
      </c>
      <c r="J38" s="76">
        <f>分析係数表!G41</f>
        <v>0.4574653574378269</v>
      </c>
      <c r="K38" s="78">
        <f t="shared" si="3"/>
        <v>4.2871702400085096E-4</v>
      </c>
      <c r="L38" s="79"/>
      <c r="M38" s="80"/>
      <c r="N38" s="81">
        <f>分析係数表!H41</f>
        <v>5.3681907855005165E-2</v>
      </c>
      <c r="O38" s="82">
        <f t="shared" si="4"/>
        <v>0.69222805513946228</v>
      </c>
      <c r="P38" s="76">
        <f>分析係数表!C41</f>
        <v>0.63177526518242222</v>
      </c>
      <c r="Q38" s="82">
        <f t="shared" si="5"/>
        <v>0.43733256310244617</v>
      </c>
      <c r="R38" s="83">
        <v>0.44321635808174836</v>
      </c>
      <c r="S38" s="84">
        <f t="shared" si="6"/>
        <v>0.4441535154359183</v>
      </c>
      <c r="T38" s="85">
        <f>分析係数表!F41</f>
        <v>0.56134715976874372</v>
      </c>
      <c r="U38" s="86">
        <f t="shared" si="7"/>
        <v>0.2493243143912556</v>
      </c>
      <c r="V38" s="87">
        <f>分析係数表!D41</f>
        <v>0.18619803615674038</v>
      </c>
      <c r="W38" s="167">
        <f t="shared" si="8"/>
        <v>0</v>
      </c>
      <c r="X38" s="76">
        <f>分析係数表!E41</f>
        <v>0.17261631641736258</v>
      </c>
      <c r="Y38" s="166">
        <f t="shared" si="9"/>
        <v>0</v>
      </c>
    </row>
    <row r="39" spans="1:25" x14ac:dyDescent="0.2">
      <c r="A39" s="6" t="s">
        <v>51</v>
      </c>
      <c r="B39" s="5" t="s">
        <v>367</v>
      </c>
      <c r="C39" s="90"/>
      <c r="D39" s="76">
        <f>投入係数表!E39</f>
        <v>1.1904761904761904E-2</v>
      </c>
      <c r="E39" s="77">
        <f>$C$7*D39</f>
        <v>1.1904761904761905</v>
      </c>
      <c r="F39" s="76">
        <f>分析係数表!C42</f>
        <v>1</v>
      </c>
      <c r="G39" s="77">
        <f>E39*F39</f>
        <v>1.1904761904761905</v>
      </c>
      <c r="H39" s="77">
        <v>1.2030770326301288</v>
      </c>
      <c r="I39" s="77">
        <f>C39+H39</f>
        <v>1.2030770326301288</v>
      </c>
      <c r="J39" s="76">
        <f>分析係数表!G42</f>
        <v>0.48523748395378691</v>
      </c>
      <c r="K39" s="78">
        <f>I39*J39</f>
        <v>0.58377807231603163</v>
      </c>
      <c r="L39" s="79"/>
      <c r="M39" s="80"/>
      <c r="N39" s="81">
        <f>分析係数表!H42</f>
        <v>1.4319648920322628E-2</v>
      </c>
      <c r="O39" s="82">
        <f t="shared" si="4"/>
        <v>0.18465183370845156</v>
      </c>
      <c r="P39" s="76">
        <f>分析係数表!C42</f>
        <v>1</v>
      </c>
      <c r="Q39" s="82">
        <f>O39*P39</f>
        <v>0.18465183370845156</v>
      </c>
      <c r="R39" s="83">
        <v>0.19244422430055547</v>
      </c>
      <c r="S39" s="84">
        <f>I39+R39</f>
        <v>1.3955212569306843</v>
      </c>
      <c r="T39" s="85">
        <f>分析係数表!F42</f>
        <v>0.55905006418485237</v>
      </c>
      <c r="U39" s="86">
        <f>S39*T39</f>
        <v>0.78016624825842495</v>
      </c>
      <c r="V39" s="87">
        <f>分析係数表!D42</f>
        <v>0.23876765083440307</v>
      </c>
      <c r="W39" s="167">
        <f t="shared" si="8"/>
        <v>0</v>
      </c>
      <c r="X39" s="76">
        <f>分析係数表!E42</f>
        <v>0.20410783055198972</v>
      </c>
      <c r="Y39" s="166">
        <f t="shared" si="9"/>
        <v>0</v>
      </c>
    </row>
    <row r="40" spans="1:25" x14ac:dyDescent="0.2">
      <c r="A40" s="6" t="s">
        <v>194</v>
      </c>
      <c r="B40" s="5" t="s">
        <v>41</v>
      </c>
      <c r="C40" s="90"/>
      <c r="D40" s="76">
        <f>投入係数表!E40</f>
        <v>1.1904761904761904E-2</v>
      </c>
      <c r="E40" s="77">
        <f>$C$7*D40</f>
        <v>1.1904761904761905</v>
      </c>
      <c r="F40" s="76">
        <f>分析係数表!C43</f>
        <v>0.2976353666895134</v>
      </c>
      <c r="G40" s="77">
        <f>E40*F40</f>
        <v>0.35432781748751596</v>
      </c>
      <c r="H40" s="77">
        <v>0.51996609190775456</v>
      </c>
      <c r="I40" s="77">
        <f>C40+H40</f>
        <v>0.51996609190775456</v>
      </c>
      <c r="J40" s="76">
        <f>分析係数表!G43</f>
        <v>0.36251604621309369</v>
      </c>
      <c r="K40" s="78">
        <f>I40*J40</f>
        <v>0.18849605180327328</v>
      </c>
      <c r="L40" s="79"/>
      <c r="M40" s="80"/>
      <c r="N40" s="81">
        <f>分析係数表!H43</f>
        <v>3.8812019379168734E-2</v>
      </c>
      <c r="O40" s="82">
        <f t="shared" si="4"/>
        <v>0.50048088386583123</v>
      </c>
      <c r="P40" s="76">
        <f>分析係数表!C43</f>
        <v>0.2976353666895134</v>
      </c>
      <c r="Q40" s="82">
        <f>O40*P40</f>
        <v>0.14896081139049844</v>
      </c>
      <c r="R40" s="83">
        <v>0.25255055830468459</v>
      </c>
      <c r="S40" s="84">
        <f>I40+R40</f>
        <v>0.7725166502124392</v>
      </c>
      <c r="T40" s="85">
        <f>分析係数表!F43</f>
        <v>0.59563543003851094</v>
      </c>
      <c r="U40" s="86">
        <f>S40*T40</f>
        <v>0.46013828716119615</v>
      </c>
      <c r="V40" s="87">
        <f>分析係数表!D43</f>
        <v>0.26110397946084724</v>
      </c>
      <c r="W40" s="167">
        <f t="shared" si="8"/>
        <v>0</v>
      </c>
      <c r="X40" s="76">
        <f>分析係数表!E43</f>
        <v>0.20154043645699615</v>
      </c>
      <c r="Y40" s="166">
        <f t="shared" si="9"/>
        <v>0</v>
      </c>
    </row>
    <row r="41" spans="1:25" x14ac:dyDescent="0.2">
      <c r="A41" s="6" t="s">
        <v>340</v>
      </c>
      <c r="B41" s="5" t="s">
        <v>42</v>
      </c>
      <c r="C41" s="90"/>
      <c r="D41" s="76">
        <f>投入係数表!E41</f>
        <v>0</v>
      </c>
      <c r="E41" s="77">
        <f>$C$7*D41</f>
        <v>0</v>
      </c>
      <c r="F41" s="76">
        <f>分析係数表!C44</f>
        <v>0.4644187601490114</v>
      </c>
      <c r="G41" s="77">
        <f>E41*F41</f>
        <v>0</v>
      </c>
      <c r="H41" s="77">
        <v>3.5213979827835281E-3</v>
      </c>
      <c r="I41" s="77">
        <f>C41+H41</f>
        <v>3.5213979827835281E-3</v>
      </c>
      <c r="J41" s="76">
        <f>分析係数表!G44</f>
        <v>0.2664037682111951</v>
      </c>
      <c r="K41" s="78">
        <f>I41*J41</f>
        <v>9.3811369198483301E-4</v>
      </c>
      <c r="L41" s="79"/>
      <c r="M41" s="80"/>
      <c r="N41" s="81">
        <f>分析係数表!H44</f>
        <v>0.11619448955215868</v>
      </c>
      <c r="O41" s="82">
        <f t="shared" si="4"/>
        <v>1.4983276253493663</v>
      </c>
      <c r="P41" s="76">
        <f>分析係数表!C44</f>
        <v>0.4644187601490114</v>
      </c>
      <c r="Q41" s="82">
        <f>O41*P41</f>
        <v>0.69585145806176518</v>
      </c>
      <c r="R41" s="83">
        <v>0.7061875163783734</v>
      </c>
      <c r="S41" s="84">
        <f>I41+R41</f>
        <v>0.70970891436115691</v>
      </c>
      <c r="T41" s="85">
        <f>分析係数表!F44</f>
        <v>0.52053894183371674</v>
      </c>
      <c r="U41" s="86">
        <f>S41*T41</f>
        <v>0.36943112729151251</v>
      </c>
      <c r="V41" s="87">
        <f>分析係数表!D44</f>
        <v>0.21141417460839085</v>
      </c>
      <c r="W41" s="167">
        <f t="shared" si="8"/>
        <v>0</v>
      </c>
      <c r="X41" s="76">
        <f>分析係数表!E44</f>
        <v>0.12487676634899771</v>
      </c>
      <c r="Y41" s="166">
        <f t="shared" si="9"/>
        <v>0</v>
      </c>
    </row>
    <row r="42" spans="1:25" x14ac:dyDescent="0.2">
      <c r="A42" s="6" t="s">
        <v>341</v>
      </c>
      <c r="B42" s="5" t="s">
        <v>278</v>
      </c>
      <c r="C42" s="90"/>
      <c r="D42" s="76">
        <f>投入係数表!E42</f>
        <v>0</v>
      </c>
      <c r="E42" s="77">
        <f>$C$7*D42</f>
        <v>0</v>
      </c>
      <c r="F42" s="76">
        <f>分析係数表!C45</f>
        <v>1</v>
      </c>
      <c r="G42" s="77">
        <f>E42*F42</f>
        <v>0</v>
      </c>
      <c r="H42" s="77">
        <v>1.1631942520396196E-2</v>
      </c>
      <c r="I42" s="77">
        <f>C42+H42</f>
        <v>1.1631942520396196E-2</v>
      </c>
      <c r="J42" s="76">
        <f>分析係数表!G45</f>
        <v>0</v>
      </c>
      <c r="K42" s="78">
        <f>I42*J42</f>
        <v>0</v>
      </c>
      <c r="L42" s="79"/>
      <c r="M42" s="80"/>
      <c r="N42" s="81">
        <f>分析係数表!H45</f>
        <v>0</v>
      </c>
      <c r="O42" s="82">
        <f t="shared" si="4"/>
        <v>0</v>
      </c>
      <c r="P42" s="76">
        <f>分析係数表!C45</f>
        <v>1</v>
      </c>
      <c r="Q42" s="82">
        <f>O42*P42</f>
        <v>0</v>
      </c>
      <c r="R42" s="83">
        <v>6.4735931053755066E-3</v>
      </c>
      <c r="S42" s="84">
        <f>I42+R42</f>
        <v>1.8105535625771704E-2</v>
      </c>
      <c r="T42" s="85">
        <f>分析係数表!F45</f>
        <v>0</v>
      </c>
      <c r="U42" s="86">
        <f>S42*T42</f>
        <v>0</v>
      </c>
      <c r="V42" s="87">
        <f>分析係数表!D45</f>
        <v>0</v>
      </c>
      <c r="W42" s="167">
        <f t="shared" si="8"/>
        <v>0</v>
      </c>
      <c r="X42" s="76">
        <f>分析係数表!E45</f>
        <v>0</v>
      </c>
      <c r="Y42" s="166">
        <f t="shared" si="9"/>
        <v>0</v>
      </c>
    </row>
    <row r="43" spans="1:25" x14ac:dyDescent="0.2">
      <c r="A43" s="6" t="s">
        <v>342</v>
      </c>
      <c r="B43" s="5" t="s">
        <v>279</v>
      </c>
      <c r="C43" s="90"/>
      <c r="D43" s="76">
        <f>投入係数表!E43</f>
        <v>1.1904761904761904E-2</v>
      </c>
      <c r="E43" s="77">
        <f>$C$7*D43</f>
        <v>1.1904761904761905</v>
      </c>
      <c r="F43" s="76">
        <f>分析係数表!C46</f>
        <v>0.61950882047734346</v>
      </c>
      <c r="G43" s="77">
        <f>E43*F43</f>
        <v>0.73751050056826606</v>
      </c>
      <c r="H43" s="77">
        <v>0.77945889041467109</v>
      </c>
      <c r="I43" s="77">
        <f>C43+H43</f>
        <v>0.77945889041467109</v>
      </c>
      <c r="J43" s="76">
        <f>分析係数表!G46</f>
        <v>9.4707520891364905E-3</v>
      </c>
      <c r="K43" s="78">
        <f>I43*J43</f>
        <v>7.3820619147907567E-3</v>
      </c>
      <c r="L43" s="79"/>
      <c r="M43" s="80"/>
      <c r="N43" s="81">
        <f>分析係数表!H46</f>
        <v>2.3767664702803538E-2</v>
      </c>
      <c r="O43" s="82">
        <f t="shared" si="4"/>
        <v>0.30648397141299694</v>
      </c>
      <c r="P43" s="76">
        <f>分析係数表!C46</f>
        <v>0.61950882047734346</v>
      </c>
      <c r="Q43" s="82">
        <f>O43*P43</f>
        <v>0.18986952362527759</v>
      </c>
      <c r="R43" s="83">
        <v>0.2136445809996774</v>
      </c>
      <c r="S43" s="84">
        <f>I43+R43</f>
        <v>0.99310347141434852</v>
      </c>
      <c r="T43" s="85">
        <f>分析係数表!F46</f>
        <v>0.31364902506963788</v>
      </c>
      <c r="U43" s="86">
        <f>S43*T43</f>
        <v>0.31148593560238341</v>
      </c>
      <c r="V43" s="87">
        <f>分析係数表!D46</f>
        <v>1.6713091922005571E-3</v>
      </c>
      <c r="W43" s="167">
        <f t="shared" si="8"/>
        <v>0</v>
      </c>
      <c r="X43" s="76">
        <f>分析係数表!E46</f>
        <v>5.5710306406685237E-3</v>
      </c>
      <c r="Y43" s="166">
        <f t="shared" si="9"/>
        <v>0</v>
      </c>
    </row>
    <row r="44" spans="1:25" x14ac:dyDescent="0.2">
      <c r="A44" s="192">
        <v>40</v>
      </c>
      <c r="B44" s="14" t="s">
        <v>150</v>
      </c>
      <c r="C44" s="197">
        <f>SUM(C5:C43)</f>
        <v>100</v>
      </c>
      <c r="D44" s="92">
        <f>投入係数表!E44</f>
        <v>0.45238095238095238</v>
      </c>
      <c r="E44" s="91">
        <f>SUM(E5:E43)</f>
        <v>45.238095238095227</v>
      </c>
      <c r="F44" s="92">
        <f>分析係数表!C47</f>
        <v>0.46349450395854752</v>
      </c>
      <c r="G44" s="91">
        <f>SUM(G5:G43)</f>
        <v>8.6482065644913497</v>
      </c>
      <c r="H44" s="91">
        <f>SUM(H5:H43)</f>
        <v>10.043905363730973</v>
      </c>
      <c r="I44" s="91">
        <f>SUM(I5:I43)</f>
        <v>110.04390536373097</v>
      </c>
      <c r="J44" s="92">
        <f>分析係数表!G47</f>
        <v>0.28295025107418337</v>
      </c>
      <c r="K44" s="93">
        <f>SUM(K5:K43)</f>
        <v>20.566183840752295</v>
      </c>
      <c r="L44" s="94">
        <f>最終需要_まとめ!$L$33</f>
        <v>0.627</v>
      </c>
      <c r="M44" s="91">
        <f>K44*L44</f>
        <v>12.894997268151689</v>
      </c>
      <c r="N44" s="95">
        <f>分析係数表!H47</f>
        <v>1</v>
      </c>
      <c r="O44" s="109">
        <f t="shared" si="4"/>
        <v>12.894997268151689</v>
      </c>
      <c r="P44" s="92">
        <f>分析係数表!C47</f>
        <v>0.46349450395854752</v>
      </c>
      <c r="Q44" s="96">
        <f>SUM(Q5:Q43)</f>
        <v>5.2902447136201483</v>
      </c>
      <c r="R44" s="91">
        <f>SUM(R5:R43)</f>
        <v>5.9759356011033535</v>
      </c>
      <c r="S44" s="97">
        <f>SUM(S5:S43)</f>
        <v>116.01984096483434</v>
      </c>
      <c r="T44" s="98">
        <f>分析係数表!F47</f>
        <v>0.52862763369053167</v>
      </c>
      <c r="U44" s="99">
        <f>SUM(U5:U43)</f>
        <v>60.986012532100965</v>
      </c>
      <c r="V44" s="100">
        <f>分析係数表!D47</f>
        <v>0.12002381322151473</v>
      </c>
      <c r="W44" s="164">
        <f>SUM(W5:W43)</f>
        <v>12</v>
      </c>
      <c r="X44" s="92">
        <f>分析係数表!E47</f>
        <v>9.1234404928301496E-2</v>
      </c>
      <c r="Y44" s="165">
        <f>SUM(Y5:Y43)</f>
        <v>13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304</v>
      </c>
      <c r="S2" s="3" t="s">
        <v>152</v>
      </c>
      <c r="U2" s="64" t="s">
        <v>209</v>
      </c>
      <c r="W2" s="3" t="s">
        <v>130</v>
      </c>
      <c r="Y2" s="3" t="s">
        <v>153</v>
      </c>
    </row>
    <row r="3" spans="1:25" ht="44" x14ac:dyDescent="0.2">
      <c r="B3" s="65"/>
      <c r="C3" s="66" t="s">
        <v>227</v>
      </c>
      <c r="D3" s="66" t="s">
        <v>248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投入係数表!F5</f>
        <v>0</v>
      </c>
      <c r="E5" s="77">
        <f t="shared" ref="E5:E38" si="0">$C$8*D5</f>
        <v>0</v>
      </c>
      <c r="F5" s="76">
        <f>分析係数表!C8</f>
        <v>0.24593128390596741</v>
      </c>
      <c r="G5" s="77">
        <f t="shared" ref="G5:G38" si="1">E5*F5</f>
        <v>0</v>
      </c>
      <c r="H5" s="77">
        <f t="array" ref="H5:H43">MMULT(逆行列係数!C5:AO43,'4'!G5:G43)</f>
        <v>0</v>
      </c>
      <c r="I5" s="77">
        <f t="shared" ref="I5:I38" si="2">C5+H5</f>
        <v>0</v>
      </c>
      <c r="J5" s="76">
        <f>分析係数表!G8</f>
        <v>0.11987270155586988</v>
      </c>
      <c r="K5" s="78">
        <f t="shared" ref="K5:K38" si="3">I5*J5</f>
        <v>0</v>
      </c>
      <c r="L5" s="79" t="s">
        <v>180</v>
      </c>
      <c r="M5" s="80" t="s">
        <v>180</v>
      </c>
      <c r="N5" s="81">
        <f>分析係数表!H8</f>
        <v>1.2776294069491229E-2</v>
      </c>
      <c r="O5" s="82">
        <f t="shared" ref="O5:O43" si="4">$M$44*N5</f>
        <v>0.60080522861782504</v>
      </c>
      <c r="P5" s="76">
        <f>分析係数表!C8</f>
        <v>0.24593128390596741</v>
      </c>
      <c r="Q5" s="82">
        <f t="shared" ref="Q5:Q38" si="5">O5*P5</f>
        <v>0.14775680125139998</v>
      </c>
      <c r="R5" s="83">
        <f t="array" ref="R5:R43">MMULT(逆行列係数!C5:AO43,'4'!Q5:Q43)</f>
        <v>0.22398905868062313</v>
      </c>
      <c r="S5" s="84">
        <f t="shared" ref="S5:S38" si="6">I5+R5</f>
        <v>0.22398905868062313</v>
      </c>
      <c r="T5" s="85">
        <f>分析係数表!F8</f>
        <v>0.45261669024045259</v>
      </c>
      <c r="U5" s="86">
        <f t="shared" ref="U5:U43" si="7">S5*T5</f>
        <v>0.10138118639009816</v>
      </c>
      <c r="V5" s="87">
        <f>分析係数表!D8</f>
        <v>0.25884016973125884</v>
      </c>
      <c r="W5" s="167">
        <f t="shared" ref="W5:W43" si="8">ROUND(S5*V5,0)</f>
        <v>0</v>
      </c>
      <c r="X5" s="76">
        <f>分析係数表!E8</f>
        <v>0.1623055162659123</v>
      </c>
      <c r="Y5" s="166">
        <f t="shared" ref="Y5:Y43" si="9">ROUND(S5*X5,0)</f>
        <v>0</v>
      </c>
    </row>
    <row r="6" spans="1:25" x14ac:dyDescent="0.2">
      <c r="A6" s="6" t="s">
        <v>219</v>
      </c>
      <c r="B6" s="5" t="s">
        <v>265</v>
      </c>
      <c r="C6" s="90"/>
      <c r="D6" s="76">
        <f>投入係数表!F6</f>
        <v>0</v>
      </c>
      <c r="E6" s="77">
        <f t="shared" si="0"/>
        <v>0</v>
      </c>
      <c r="F6" s="76">
        <f>分析係数表!C9</f>
        <v>0.93252427184466025</v>
      </c>
      <c r="G6" s="77">
        <f t="shared" si="1"/>
        <v>0</v>
      </c>
      <c r="H6" s="77">
        <v>0</v>
      </c>
      <c r="I6" s="77">
        <f t="shared" si="2"/>
        <v>0</v>
      </c>
      <c r="J6" s="76">
        <f>分析係数表!G9</f>
        <v>0.24685990338164251</v>
      </c>
      <c r="K6" s="78">
        <f t="shared" si="3"/>
        <v>0</v>
      </c>
      <c r="L6" s="79"/>
      <c r="M6" s="80"/>
      <c r="N6" s="81">
        <f>分析係数表!H9</f>
        <v>6.7102384818756454E-4</v>
      </c>
      <c r="O6" s="82">
        <f t="shared" si="4"/>
        <v>3.1554896461020221E-2</v>
      </c>
      <c r="P6" s="76">
        <f>分析係数表!C9</f>
        <v>0.93252427184466025</v>
      </c>
      <c r="Q6" s="82">
        <f t="shared" si="5"/>
        <v>2.9425706845446528E-2</v>
      </c>
      <c r="R6" s="83">
        <v>6.1593835856626866E-2</v>
      </c>
      <c r="S6" s="84">
        <f t="shared" si="6"/>
        <v>6.1593835856626866E-2</v>
      </c>
      <c r="T6" s="85">
        <f>分析係数表!F9</f>
        <v>0.67294685990338166</v>
      </c>
      <c r="U6" s="86">
        <f t="shared" si="7"/>
        <v>4.1449378429121365E-2</v>
      </c>
      <c r="V6" s="87">
        <f>分析係数表!D9</f>
        <v>0.15314009661835748</v>
      </c>
      <c r="W6" s="167">
        <f t="shared" si="8"/>
        <v>0</v>
      </c>
      <c r="X6" s="76">
        <f>分析係数表!E9</f>
        <v>0.11884057971014493</v>
      </c>
      <c r="Y6" s="166">
        <f t="shared" si="9"/>
        <v>0</v>
      </c>
    </row>
    <row r="7" spans="1:25" x14ac:dyDescent="0.2">
      <c r="A7" s="6" t="s">
        <v>220</v>
      </c>
      <c r="B7" s="5" t="s">
        <v>266</v>
      </c>
      <c r="C7" s="90"/>
      <c r="D7" s="76">
        <f>投入係数表!F7</f>
        <v>0</v>
      </c>
      <c r="E7" s="77">
        <f t="shared" si="0"/>
        <v>0</v>
      </c>
      <c r="F7" s="76">
        <f>分析係数表!C10</f>
        <v>7.456140350877194E-2</v>
      </c>
      <c r="G7" s="77">
        <f t="shared" si="1"/>
        <v>0</v>
      </c>
      <c r="H7" s="77">
        <v>0</v>
      </c>
      <c r="I7" s="77">
        <f t="shared" si="2"/>
        <v>0</v>
      </c>
      <c r="J7" s="76">
        <f>分析係数表!G10</f>
        <v>0.17857142857142858</v>
      </c>
      <c r="K7" s="78">
        <f t="shared" si="3"/>
        <v>0</v>
      </c>
      <c r="L7" s="79"/>
      <c r="M7" s="80"/>
      <c r="N7" s="81">
        <f>分析係数表!H10</f>
        <v>1.3017862654838752E-3</v>
      </c>
      <c r="O7" s="82">
        <f t="shared" si="4"/>
        <v>6.1216499134379231E-2</v>
      </c>
      <c r="P7" s="76">
        <f>分析係数表!C10</f>
        <v>7.456140350877194E-2</v>
      </c>
      <c r="Q7" s="82">
        <f t="shared" si="5"/>
        <v>4.5643880933528376E-3</v>
      </c>
      <c r="R7" s="83">
        <v>8.7022827658091197E-3</v>
      </c>
      <c r="S7" s="84">
        <f t="shared" si="6"/>
        <v>8.7022827658091197E-3</v>
      </c>
      <c r="T7" s="85">
        <f>分析係数表!F10</f>
        <v>0.52380952380952384</v>
      </c>
      <c r="U7" s="86">
        <f t="shared" si="7"/>
        <v>4.5583385916143013E-3</v>
      </c>
      <c r="V7" s="87">
        <f>分析係数表!D10</f>
        <v>0.10714285714285714</v>
      </c>
      <c r="W7" s="167">
        <f t="shared" si="8"/>
        <v>0</v>
      </c>
      <c r="X7" s="76">
        <f>分析係数表!E10</f>
        <v>0.13095238095238096</v>
      </c>
      <c r="Y7" s="166">
        <f t="shared" si="9"/>
        <v>0</v>
      </c>
    </row>
    <row r="8" spans="1:25" x14ac:dyDescent="0.2">
      <c r="A8" s="6" t="s">
        <v>221</v>
      </c>
      <c r="B8" s="5" t="s">
        <v>27</v>
      </c>
      <c r="C8" s="75">
        <f>最終需要_まとめ!C9</f>
        <v>100</v>
      </c>
      <c r="D8" s="76">
        <f>投入係数表!F8</f>
        <v>0</v>
      </c>
      <c r="E8" s="77">
        <f t="shared" si="0"/>
        <v>0</v>
      </c>
      <c r="F8" s="76">
        <f>分析係数表!C11</f>
        <v>4.5351473922902175E-3</v>
      </c>
      <c r="G8" s="77">
        <f t="shared" si="1"/>
        <v>0</v>
      </c>
      <c r="H8" s="77">
        <v>0</v>
      </c>
      <c r="I8" s="77">
        <f t="shared" si="2"/>
        <v>100</v>
      </c>
      <c r="J8" s="76">
        <f>分析係数表!G11</f>
        <v>0.75</v>
      </c>
      <c r="K8" s="78">
        <f t="shared" si="3"/>
        <v>75</v>
      </c>
      <c r="L8" s="79"/>
      <c r="M8" s="80"/>
      <c r="N8" s="81">
        <f>分析係数表!H11</f>
        <v>-2.6840953927502582E-5</v>
      </c>
      <c r="O8" s="82">
        <f t="shared" si="4"/>
        <v>-1.2621958584408089E-3</v>
      </c>
      <c r="P8" s="76">
        <f>分析係数表!C11</f>
        <v>4.5351473922902175E-3</v>
      </c>
      <c r="Q8" s="82">
        <f t="shared" si="5"/>
        <v>-5.7242442559673467E-6</v>
      </c>
      <c r="R8" s="83">
        <v>1.6306260925101154E-4</v>
      </c>
      <c r="S8" s="84">
        <f t="shared" si="6"/>
        <v>100.00016306260925</v>
      </c>
      <c r="T8" s="85">
        <f>分析係数表!F11</f>
        <v>1</v>
      </c>
      <c r="U8" s="86">
        <f t="shared" si="7"/>
        <v>100.00016306260925</v>
      </c>
      <c r="V8" s="87">
        <f>分析係数表!D11</f>
        <v>0.25</v>
      </c>
      <c r="W8" s="167">
        <f t="shared" si="8"/>
        <v>25</v>
      </c>
      <c r="X8" s="76">
        <f>分析係数表!E11</f>
        <v>0</v>
      </c>
      <c r="Y8" s="166">
        <f t="shared" si="9"/>
        <v>0</v>
      </c>
    </row>
    <row r="9" spans="1:25" x14ac:dyDescent="0.2">
      <c r="A9" s="6" t="s">
        <v>222</v>
      </c>
      <c r="B9" s="5" t="s">
        <v>190</v>
      </c>
      <c r="C9" s="90"/>
      <c r="D9" s="76">
        <f>投入係数表!F9</f>
        <v>0</v>
      </c>
      <c r="E9" s="77">
        <f t="shared" si="0"/>
        <v>0</v>
      </c>
      <c r="F9" s="76">
        <f>分析係数表!C12</f>
        <v>0.20853365384615385</v>
      </c>
      <c r="G9" s="77">
        <f t="shared" si="1"/>
        <v>0</v>
      </c>
      <c r="H9" s="77">
        <v>0</v>
      </c>
      <c r="I9" s="77">
        <f t="shared" si="2"/>
        <v>0</v>
      </c>
      <c r="J9" s="76">
        <f>分析係数表!G12</f>
        <v>0.14315275640685521</v>
      </c>
      <c r="K9" s="78">
        <f t="shared" si="3"/>
        <v>0</v>
      </c>
      <c r="L9" s="79"/>
      <c r="M9" s="80"/>
      <c r="N9" s="81">
        <f>分析係数表!H12</f>
        <v>9.7526606095580642E-2</v>
      </c>
      <c r="O9" s="82">
        <f t="shared" si="4"/>
        <v>4.5861886516446795</v>
      </c>
      <c r="P9" s="76">
        <f>分析係数表!C12</f>
        <v>0.20853365384615385</v>
      </c>
      <c r="Q9" s="82">
        <f t="shared" si="5"/>
        <v>0.95637467675523069</v>
      </c>
      <c r="R9" s="83">
        <v>1.0865174682047729</v>
      </c>
      <c r="S9" s="84">
        <f t="shared" si="6"/>
        <v>1.0865174682047729</v>
      </c>
      <c r="T9" s="85">
        <f>分析係数表!F12</f>
        <v>0.2958030455775455</v>
      </c>
      <c r="U9" s="86">
        <f t="shared" si="7"/>
        <v>0.32139517616817576</v>
      </c>
      <c r="V9" s="87">
        <f>分析係数表!D12</f>
        <v>0.10691356714596488</v>
      </c>
      <c r="W9" s="167">
        <f t="shared" si="8"/>
        <v>0</v>
      </c>
      <c r="X9" s="76">
        <f>分析係数表!E12</f>
        <v>8.866132540987956E-2</v>
      </c>
      <c r="Y9" s="166">
        <f t="shared" si="9"/>
        <v>0</v>
      </c>
    </row>
    <row r="10" spans="1:25" x14ac:dyDescent="0.2">
      <c r="A10" s="6" t="s">
        <v>223</v>
      </c>
      <c r="B10" s="5" t="s">
        <v>28</v>
      </c>
      <c r="C10" s="90"/>
      <c r="D10" s="76">
        <f>投入係数表!F10</f>
        <v>0</v>
      </c>
      <c r="E10" s="77">
        <f t="shared" si="0"/>
        <v>0</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0.69610101593010609</v>
      </c>
      <c r="P10" s="76">
        <f>分析係数表!C13</f>
        <v>0</v>
      </c>
      <c r="Q10" s="82">
        <f t="shared" si="5"/>
        <v>0</v>
      </c>
      <c r="R10" s="83">
        <v>0</v>
      </c>
      <c r="S10" s="84">
        <f t="shared" si="6"/>
        <v>0</v>
      </c>
      <c r="T10" s="85">
        <f>分析係数表!F13</f>
        <v>0.38461538461538464</v>
      </c>
      <c r="U10" s="86">
        <f t="shared" si="7"/>
        <v>0</v>
      </c>
      <c r="V10" s="87">
        <f>分析係数表!D13</f>
        <v>0.16965226554267651</v>
      </c>
      <c r="W10" s="167">
        <f t="shared" si="8"/>
        <v>0</v>
      </c>
      <c r="X10" s="76">
        <f>分析係数表!E13</f>
        <v>0.13909378292939936</v>
      </c>
      <c r="Y10" s="166">
        <f t="shared" si="9"/>
        <v>0</v>
      </c>
    </row>
    <row r="11" spans="1:25" x14ac:dyDescent="0.2">
      <c r="A11" s="6" t="s">
        <v>224</v>
      </c>
      <c r="B11" s="5" t="s">
        <v>267</v>
      </c>
      <c r="C11" s="90"/>
      <c r="D11" s="76">
        <f>投入係数表!F11</f>
        <v>0</v>
      </c>
      <c r="E11" s="77">
        <f t="shared" si="0"/>
        <v>0</v>
      </c>
      <c r="F11" s="76">
        <f>分析係数表!C14</f>
        <v>0.56789069171648165</v>
      </c>
      <c r="G11" s="77">
        <f t="shared" si="1"/>
        <v>0</v>
      </c>
      <c r="H11" s="77">
        <v>0</v>
      </c>
      <c r="I11" s="77">
        <f t="shared" si="2"/>
        <v>0</v>
      </c>
      <c r="J11" s="76">
        <f>分析係数表!G14</f>
        <v>0.17200100806451613</v>
      </c>
      <c r="K11" s="78">
        <f t="shared" si="3"/>
        <v>0</v>
      </c>
      <c r="L11" s="79"/>
      <c r="M11" s="80"/>
      <c r="N11" s="81">
        <f>分析係数表!H14</f>
        <v>1.2346838806651188E-3</v>
      </c>
      <c r="O11" s="82">
        <f t="shared" si="4"/>
        <v>5.8061009488277214E-2</v>
      </c>
      <c r="P11" s="76">
        <f>分析係数表!C14</f>
        <v>0.56789069171648165</v>
      </c>
      <c r="Q11" s="82">
        <f t="shared" si="5"/>
        <v>3.2972306840054949E-2</v>
      </c>
      <c r="R11" s="83">
        <v>0.17255623582642129</v>
      </c>
      <c r="S11" s="84">
        <f t="shared" si="6"/>
        <v>0.17255623582642129</v>
      </c>
      <c r="T11" s="85">
        <f>分析係数表!F14</f>
        <v>0.39616935483870969</v>
      </c>
      <c r="U11" s="86">
        <f t="shared" si="7"/>
        <v>6.8361492620749573E-2</v>
      </c>
      <c r="V11" s="87">
        <f>分析係数表!D14</f>
        <v>7.7998991935483875E-2</v>
      </c>
      <c r="W11" s="167">
        <f t="shared" si="8"/>
        <v>0</v>
      </c>
      <c r="X11" s="76">
        <f>分析係数表!E14</f>
        <v>6.9052419354838704E-2</v>
      </c>
      <c r="Y11" s="166">
        <f t="shared" si="9"/>
        <v>0</v>
      </c>
    </row>
    <row r="12" spans="1:25" x14ac:dyDescent="0.2">
      <c r="A12" s="6" t="s">
        <v>225</v>
      </c>
      <c r="B12" s="5" t="s">
        <v>29</v>
      </c>
      <c r="C12" s="90"/>
      <c r="D12" s="76">
        <f>投入係数表!F12</f>
        <v>0</v>
      </c>
      <c r="E12" s="77">
        <f t="shared" si="0"/>
        <v>0</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0.42409780843611183</v>
      </c>
      <c r="P12" s="76">
        <f>分析係数表!C15</f>
        <v>0</v>
      </c>
      <c r="Q12" s="82">
        <f t="shared" si="5"/>
        <v>0</v>
      </c>
      <c r="R12" s="83">
        <v>0</v>
      </c>
      <c r="S12" s="84">
        <f t="shared" si="6"/>
        <v>0</v>
      </c>
      <c r="T12" s="85">
        <f>分析係数表!F15</f>
        <v>0.30406147091108671</v>
      </c>
      <c r="U12" s="86">
        <f t="shared" si="7"/>
        <v>0</v>
      </c>
      <c r="V12" s="87">
        <f>分析係数表!D15</f>
        <v>4.2810098792535674E-2</v>
      </c>
      <c r="W12" s="167">
        <f t="shared" si="8"/>
        <v>0</v>
      </c>
      <c r="X12" s="76">
        <f>分析係数表!E15</f>
        <v>3.4028540065861687E-2</v>
      </c>
      <c r="Y12" s="166">
        <f t="shared" si="9"/>
        <v>0</v>
      </c>
    </row>
    <row r="13" spans="1:25" x14ac:dyDescent="0.2">
      <c r="A13" s="6" t="s">
        <v>226</v>
      </c>
      <c r="B13" s="5" t="s">
        <v>30</v>
      </c>
      <c r="C13" s="90"/>
      <c r="D13" s="76">
        <f>投入係数表!F13</f>
        <v>0</v>
      </c>
      <c r="E13" s="77">
        <f t="shared" si="0"/>
        <v>0</v>
      </c>
      <c r="F13" s="76">
        <f>分析係数表!C16</f>
        <v>4.7619047619047672E-2</v>
      </c>
      <c r="G13" s="77">
        <f t="shared" si="1"/>
        <v>0</v>
      </c>
      <c r="H13" s="77">
        <v>0</v>
      </c>
      <c r="I13" s="77">
        <f t="shared" si="2"/>
        <v>0</v>
      </c>
      <c r="J13" s="76">
        <f>分析係数表!G16</f>
        <v>3.2520325203252036E-2</v>
      </c>
      <c r="K13" s="78">
        <f t="shared" si="3"/>
        <v>0</v>
      </c>
      <c r="L13" s="79"/>
      <c r="M13" s="80"/>
      <c r="N13" s="81">
        <f>分析係数表!H16</f>
        <v>1.7741870546079206E-2</v>
      </c>
      <c r="O13" s="82">
        <f t="shared" si="4"/>
        <v>0.8343114624293746</v>
      </c>
      <c r="P13" s="76">
        <f>分析係数表!C16</f>
        <v>4.7619047619047672E-2</v>
      </c>
      <c r="Q13" s="82">
        <f t="shared" si="5"/>
        <v>3.9729117258541689E-2</v>
      </c>
      <c r="R13" s="83">
        <v>4.4936157017893628E-2</v>
      </c>
      <c r="S13" s="84">
        <f t="shared" si="6"/>
        <v>4.4936157017893628E-2</v>
      </c>
      <c r="T13" s="85">
        <f>分析係数表!F16</f>
        <v>0.28455284552845528</v>
      </c>
      <c r="U13" s="86">
        <f t="shared" si="7"/>
        <v>1.2786711346555098E-2</v>
      </c>
      <c r="V13" s="87">
        <f>分析係数表!D16</f>
        <v>8.943089430894309E-2</v>
      </c>
      <c r="W13" s="167">
        <f t="shared" si="8"/>
        <v>0</v>
      </c>
      <c r="X13" s="76">
        <f>分析係数表!E16</f>
        <v>6.5040650406504072E-2</v>
      </c>
      <c r="Y13" s="166">
        <f t="shared" si="9"/>
        <v>0</v>
      </c>
    </row>
    <row r="14" spans="1:25" x14ac:dyDescent="0.2">
      <c r="A14" s="6" t="s">
        <v>2</v>
      </c>
      <c r="B14" s="5" t="s">
        <v>364</v>
      </c>
      <c r="C14" s="90"/>
      <c r="D14" s="76">
        <f>投入係数表!F14</f>
        <v>0</v>
      </c>
      <c r="E14" s="77">
        <f t="shared" si="0"/>
        <v>0</v>
      </c>
      <c r="F14" s="76">
        <f>分析係数表!C17</f>
        <v>0.10486608826857791</v>
      </c>
      <c r="G14" s="77">
        <f t="shared" si="1"/>
        <v>0</v>
      </c>
      <c r="H14" s="77">
        <v>0</v>
      </c>
      <c r="I14" s="77">
        <f t="shared" si="2"/>
        <v>0</v>
      </c>
      <c r="J14" s="76">
        <f>分析係数表!G17</f>
        <v>0.21282973621103118</v>
      </c>
      <c r="K14" s="78">
        <f t="shared" si="3"/>
        <v>0</v>
      </c>
      <c r="L14" s="79"/>
      <c r="M14" s="80"/>
      <c r="N14" s="81">
        <f>分析係数表!H17</f>
        <v>2.9793458859527868E-3</v>
      </c>
      <c r="O14" s="82">
        <f t="shared" si="4"/>
        <v>0.14010374028692979</v>
      </c>
      <c r="P14" s="76">
        <f>分析係数表!C17</f>
        <v>0.10486608826857791</v>
      </c>
      <c r="Q14" s="82">
        <f t="shared" si="5"/>
        <v>1.4692131195687094E-2</v>
      </c>
      <c r="R14" s="83">
        <v>3.2396969514837212E-2</v>
      </c>
      <c r="S14" s="84">
        <f t="shared" si="6"/>
        <v>3.2396969514837212E-2</v>
      </c>
      <c r="T14" s="85">
        <f>分析係数表!F17</f>
        <v>0.32553956834532372</v>
      </c>
      <c r="U14" s="86">
        <f t="shared" si="7"/>
        <v>1.0546495471556717E-2</v>
      </c>
      <c r="V14" s="87">
        <f>分析係数表!D17</f>
        <v>0.14268585131894485</v>
      </c>
      <c r="W14" s="167">
        <f t="shared" si="8"/>
        <v>0</v>
      </c>
      <c r="X14" s="76">
        <f>分析係数表!E17</f>
        <v>0.13908872901678657</v>
      </c>
      <c r="Y14" s="166">
        <f t="shared" si="9"/>
        <v>0</v>
      </c>
    </row>
    <row r="15" spans="1:25" x14ac:dyDescent="0.2">
      <c r="A15" s="6" t="s">
        <v>3</v>
      </c>
      <c r="B15" s="5" t="s">
        <v>31</v>
      </c>
      <c r="C15" s="90"/>
      <c r="D15" s="76">
        <f>投入係数表!F15</f>
        <v>0</v>
      </c>
      <c r="E15" s="77">
        <f t="shared" si="0"/>
        <v>0</v>
      </c>
      <c r="F15" s="76">
        <f>分析係数表!C18</f>
        <v>0.13600000000000001</v>
      </c>
      <c r="G15" s="77">
        <f t="shared" si="1"/>
        <v>0</v>
      </c>
      <c r="H15" s="77">
        <v>0</v>
      </c>
      <c r="I15" s="77">
        <f t="shared" si="2"/>
        <v>0</v>
      </c>
      <c r="J15" s="76">
        <f>分析係数表!G18</f>
        <v>0.21499013806706113</v>
      </c>
      <c r="K15" s="78">
        <f t="shared" si="3"/>
        <v>0</v>
      </c>
      <c r="L15" s="79"/>
      <c r="M15" s="80"/>
      <c r="N15" s="81">
        <f>分析係数表!H18</f>
        <v>4.6971669373129519E-4</v>
      </c>
      <c r="O15" s="82">
        <f t="shared" si="4"/>
        <v>2.2088427522714154E-2</v>
      </c>
      <c r="P15" s="76">
        <f>分析係数表!C18</f>
        <v>0.13600000000000001</v>
      </c>
      <c r="Q15" s="82">
        <f t="shared" si="5"/>
        <v>3.0040261430891251E-3</v>
      </c>
      <c r="R15" s="83">
        <v>7.2932189846335524E-3</v>
      </c>
      <c r="S15" s="84">
        <f t="shared" si="6"/>
        <v>7.2932189846335524E-3</v>
      </c>
      <c r="T15" s="85">
        <f>分析係数表!F18</f>
        <v>0.45759368836291914</v>
      </c>
      <c r="U15" s="86">
        <f t="shared" si="7"/>
        <v>3.3373309752169314E-3</v>
      </c>
      <c r="V15" s="87">
        <f>分析係数表!D18</f>
        <v>7.3964497041420121E-2</v>
      </c>
      <c r="W15" s="167">
        <f t="shared" si="8"/>
        <v>0</v>
      </c>
      <c r="X15" s="76">
        <f>分析係数表!E18</f>
        <v>5.0295857988165681E-2</v>
      </c>
      <c r="Y15" s="166">
        <f t="shared" si="9"/>
        <v>0</v>
      </c>
    </row>
    <row r="16" spans="1:25" x14ac:dyDescent="0.2">
      <c r="A16" s="6" t="s">
        <v>4</v>
      </c>
      <c r="B16" s="5" t="s">
        <v>32</v>
      </c>
      <c r="C16" s="90"/>
      <c r="D16" s="76">
        <f>投入係数表!F16</f>
        <v>0</v>
      </c>
      <c r="E16" s="77">
        <f t="shared" si="0"/>
        <v>0</v>
      </c>
      <c r="F16" s="76">
        <f>分析係数表!C19</f>
        <v>5.7963709677419373E-2</v>
      </c>
      <c r="G16" s="77">
        <f t="shared" si="1"/>
        <v>0</v>
      </c>
      <c r="H16" s="77">
        <v>0</v>
      </c>
      <c r="I16" s="77">
        <f t="shared" si="2"/>
        <v>0</v>
      </c>
      <c r="J16" s="76">
        <f>分析係数表!G19</f>
        <v>5.6640625E-2</v>
      </c>
      <c r="K16" s="78">
        <f t="shared" si="3"/>
        <v>0</v>
      </c>
      <c r="L16" s="79"/>
      <c r="M16" s="80"/>
      <c r="N16" s="81">
        <f>分析係数表!H19</f>
        <v>-1.2078429267376162E-4</v>
      </c>
      <c r="O16" s="82">
        <f t="shared" si="4"/>
        <v>-5.67988136298364E-3</v>
      </c>
      <c r="P16" s="76">
        <f>分析係数表!C19</f>
        <v>5.7963709677419373E-2</v>
      </c>
      <c r="Q16" s="82">
        <f t="shared" si="5"/>
        <v>-3.2922699432616877E-4</v>
      </c>
      <c r="R16" s="83">
        <v>1.502415433658694E-3</v>
      </c>
      <c r="S16" s="84">
        <f t="shared" si="6"/>
        <v>1.502415433658694E-3</v>
      </c>
      <c r="T16" s="85">
        <f>分析係数表!F19</f>
        <v>0.23828125</v>
      </c>
      <c r="U16" s="86">
        <f t="shared" si="7"/>
        <v>3.5799742755148568E-4</v>
      </c>
      <c r="V16" s="87">
        <f>分析係数表!D19</f>
        <v>2.1484375E-2</v>
      </c>
      <c r="W16" s="167">
        <f t="shared" si="8"/>
        <v>0</v>
      </c>
      <c r="X16" s="76">
        <f>分析係数表!E19</f>
        <v>3.90625E-3</v>
      </c>
      <c r="Y16" s="166">
        <f t="shared" si="9"/>
        <v>0</v>
      </c>
    </row>
    <row r="17" spans="1:25" x14ac:dyDescent="0.2">
      <c r="A17" s="6" t="s">
        <v>5</v>
      </c>
      <c r="B17" s="5" t="s">
        <v>33</v>
      </c>
      <c r="C17" s="90"/>
      <c r="D17" s="76">
        <f>投入係数表!F17</f>
        <v>0</v>
      </c>
      <c r="E17" s="77">
        <f t="shared" si="0"/>
        <v>0</v>
      </c>
      <c r="F17" s="76">
        <f>分析係数表!C20</f>
        <v>5.8436815193571912E-2</v>
      </c>
      <c r="G17" s="77">
        <f t="shared" si="1"/>
        <v>0</v>
      </c>
      <c r="H17" s="77">
        <v>0</v>
      </c>
      <c r="I17" s="77">
        <f t="shared" si="2"/>
        <v>0</v>
      </c>
      <c r="J17" s="76">
        <f>分析係数表!G20</f>
        <v>0.10123456790123457</v>
      </c>
      <c r="K17" s="78">
        <f t="shared" si="3"/>
        <v>0</v>
      </c>
      <c r="L17" s="79"/>
      <c r="M17" s="80"/>
      <c r="N17" s="81">
        <f>分析係数表!H20</f>
        <v>5.905009864050568E-4</v>
      </c>
      <c r="O17" s="82">
        <f t="shared" si="4"/>
        <v>2.7768308885697795E-2</v>
      </c>
      <c r="P17" s="76">
        <f>分析係数表!C20</f>
        <v>5.8436815193571912E-2</v>
      </c>
      <c r="Q17" s="82">
        <f t="shared" si="5"/>
        <v>1.6226915345915428E-3</v>
      </c>
      <c r="R17" s="83">
        <v>4.0982605505302458E-3</v>
      </c>
      <c r="S17" s="84">
        <f t="shared" si="6"/>
        <v>4.0982605505302458E-3</v>
      </c>
      <c r="T17" s="85">
        <f>分析係数表!F20</f>
        <v>0.22469135802469137</v>
      </c>
      <c r="U17" s="86">
        <f t="shared" si="7"/>
        <v>9.2084372863766016E-4</v>
      </c>
      <c r="V17" s="87">
        <f>分析係数表!D20</f>
        <v>8.1481481481481488E-2</v>
      </c>
      <c r="W17" s="167">
        <f t="shared" si="8"/>
        <v>0</v>
      </c>
      <c r="X17" s="76">
        <f>分析係数表!E20</f>
        <v>7.9012345679012344E-2</v>
      </c>
      <c r="Y17" s="166">
        <f t="shared" si="9"/>
        <v>0</v>
      </c>
    </row>
    <row r="18" spans="1:25" x14ac:dyDescent="0.2">
      <c r="A18" s="6" t="s">
        <v>6</v>
      </c>
      <c r="B18" s="5" t="s">
        <v>34</v>
      </c>
      <c r="C18" s="90"/>
      <c r="D18" s="76">
        <f>投入係数表!F18</f>
        <v>0</v>
      </c>
      <c r="E18" s="77">
        <f t="shared" si="0"/>
        <v>0</v>
      </c>
      <c r="F18" s="76">
        <f>分析係数表!C21</f>
        <v>0.13836239575435938</v>
      </c>
      <c r="G18" s="77">
        <f t="shared" si="1"/>
        <v>0</v>
      </c>
      <c r="H18" s="77">
        <v>0</v>
      </c>
      <c r="I18" s="77">
        <f t="shared" si="2"/>
        <v>0</v>
      </c>
      <c r="J18" s="76">
        <f>分析係数表!G21</f>
        <v>0.28436555891238668</v>
      </c>
      <c r="K18" s="78">
        <f t="shared" si="3"/>
        <v>0</v>
      </c>
      <c r="L18" s="79"/>
      <c r="M18" s="80"/>
      <c r="N18" s="81">
        <f>分析係数表!H21</f>
        <v>9.7969481835384425E-4</v>
      </c>
      <c r="O18" s="82">
        <f t="shared" si="4"/>
        <v>4.6070148833089526E-2</v>
      </c>
      <c r="P18" s="76">
        <f>分析係数表!C21</f>
        <v>0.13836239575435938</v>
      </c>
      <c r="Q18" s="82">
        <f t="shared" si="5"/>
        <v>6.3743761653061708E-3</v>
      </c>
      <c r="R18" s="83">
        <v>1.5089906083581406E-2</v>
      </c>
      <c r="S18" s="84">
        <f t="shared" si="6"/>
        <v>1.5089906083581406E-2</v>
      </c>
      <c r="T18" s="85">
        <f>分析係数表!F21</f>
        <v>0.42484894259818728</v>
      </c>
      <c r="U18" s="86">
        <f t="shared" si="7"/>
        <v>6.4109306435155139E-3</v>
      </c>
      <c r="V18" s="87">
        <f>分析係数表!D21</f>
        <v>8.0060422960725075E-2</v>
      </c>
      <c r="W18" s="167">
        <f t="shared" si="8"/>
        <v>0</v>
      </c>
      <c r="X18" s="76">
        <f>分析係数表!E21</f>
        <v>6.9108761329305129E-2</v>
      </c>
      <c r="Y18" s="166">
        <f t="shared" si="9"/>
        <v>0</v>
      </c>
    </row>
    <row r="19" spans="1:25" x14ac:dyDescent="0.2">
      <c r="A19" s="6" t="s">
        <v>7</v>
      </c>
      <c r="B19" s="5" t="s">
        <v>268</v>
      </c>
      <c r="C19" s="90"/>
      <c r="D19" s="76">
        <f>投入係数表!F19</f>
        <v>0</v>
      </c>
      <c r="E19" s="77">
        <f t="shared" si="0"/>
        <v>0</v>
      </c>
      <c r="F19" s="76">
        <f>分析係数表!C22</f>
        <v>4.2718446601941795E-2</v>
      </c>
      <c r="G19" s="77">
        <f t="shared" si="1"/>
        <v>0</v>
      </c>
      <c r="H19" s="77">
        <v>0</v>
      </c>
      <c r="I19" s="77">
        <f t="shared" si="2"/>
        <v>0</v>
      </c>
      <c r="J19" s="76">
        <f>分析係数表!G22</f>
        <v>0.195578231292517</v>
      </c>
      <c r="K19" s="78">
        <f t="shared" si="3"/>
        <v>0</v>
      </c>
      <c r="L19" s="79"/>
      <c r="M19" s="80"/>
      <c r="N19" s="81">
        <f>分析係数表!H22</f>
        <v>4.0261430891253877E-5</v>
      </c>
      <c r="O19" s="82">
        <f t="shared" si="4"/>
        <v>1.8932937876612135E-3</v>
      </c>
      <c r="P19" s="76">
        <f>分析係数表!C22</f>
        <v>4.2718446601941795E-2</v>
      </c>
      <c r="Q19" s="82">
        <f t="shared" si="5"/>
        <v>8.0878569569993675E-5</v>
      </c>
      <c r="R19" s="83">
        <v>1.1070754623439998E-3</v>
      </c>
      <c r="S19" s="84">
        <f t="shared" si="6"/>
        <v>1.1070754623439998E-3</v>
      </c>
      <c r="T19" s="85">
        <f>分析係数表!F22</f>
        <v>0.41411564625850339</v>
      </c>
      <c r="U19" s="86">
        <f t="shared" si="7"/>
        <v>4.5845727054551693E-4</v>
      </c>
      <c r="V19" s="87">
        <f>分析係数表!D22</f>
        <v>4.1666666666666664E-2</v>
      </c>
      <c r="W19" s="167">
        <f t="shared" si="8"/>
        <v>0</v>
      </c>
      <c r="X19" s="76">
        <f>分析係数表!E22</f>
        <v>3.5714285714285712E-2</v>
      </c>
      <c r="Y19" s="166">
        <f t="shared" si="9"/>
        <v>0</v>
      </c>
    </row>
    <row r="20" spans="1:25" x14ac:dyDescent="0.2">
      <c r="A20" s="6" t="s">
        <v>8</v>
      </c>
      <c r="B20" s="5" t="s">
        <v>269</v>
      </c>
      <c r="C20" s="90"/>
      <c r="D20" s="76">
        <f>投入係数表!F20</f>
        <v>0</v>
      </c>
      <c r="E20" s="77">
        <f t="shared" si="0"/>
        <v>0</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1.2621958584408089E-3</v>
      </c>
      <c r="P20" s="76">
        <f>分析係数表!C23</f>
        <v>0</v>
      </c>
      <c r="Q20" s="82">
        <f t="shared" si="5"/>
        <v>0</v>
      </c>
      <c r="R20" s="83">
        <v>0</v>
      </c>
      <c r="S20" s="84">
        <f t="shared" si="6"/>
        <v>0</v>
      </c>
      <c r="T20" s="85">
        <f>分析係数表!F23</f>
        <v>0.43803056027164688</v>
      </c>
      <c r="U20" s="86">
        <f t="shared" si="7"/>
        <v>0</v>
      </c>
      <c r="V20" s="87">
        <f>分析係数表!D23</f>
        <v>9.3378607809847206E-2</v>
      </c>
      <c r="W20" s="167">
        <f t="shared" si="8"/>
        <v>0</v>
      </c>
      <c r="X20" s="76">
        <f>分析係数表!E23</f>
        <v>9.3378607809847206E-2</v>
      </c>
      <c r="Y20" s="166">
        <f t="shared" si="9"/>
        <v>0</v>
      </c>
    </row>
    <row r="21" spans="1:25" x14ac:dyDescent="0.2">
      <c r="A21" s="6" t="s">
        <v>9</v>
      </c>
      <c r="B21" s="5" t="s">
        <v>270</v>
      </c>
      <c r="C21" s="90"/>
      <c r="D21" s="76">
        <f>投入係数表!F21</f>
        <v>0</v>
      </c>
      <c r="E21" s="77">
        <f t="shared" si="0"/>
        <v>0</v>
      </c>
      <c r="F21" s="76">
        <f>分析係数表!C24</f>
        <v>0.46503178928247046</v>
      </c>
      <c r="G21" s="77">
        <f t="shared" si="1"/>
        <v>0</v>
      </c>
      <c r="H21" s="77">
        <v>0</v>
      </c>
      <c r="I21" s="77">
        <f t="shared" si="2"/>
        <v>0</v>
      </c>
      <c r="J21" s="76">
        <f>分析係数表!G24</f>
        <v>0.20803782505910165</v>
      </c>
      <c r="K21" s="78">
        <f t="shared" si="3"/>
        <v>0</v>
      </c>
      <c r="L21" s="79"/>
      <c r="M21" s="80"/>
      <c r="N21" s="81">
        <f>分析係数表!H24</f>
        <v>3.7577335498503619E-4</v>
      </c>
      <c r="O21" s="82">
        <f t="shared" si="4"/>
        <v>1.7670742018171325E-2</v>
      </c>
      <c r="P21" s="76">
        <f>分析係数表!C24</f>
        <v>0.46503178928247046</v>
      </c>
      <c r="Q21" s="82">
        <f t="shared" si="5"/>
        <v>8.2174567786591438E-3</v>
      </c>
      <c r="R21" s="83">
        <v>2.7792886598464944E-2</v>
      </c>
      <c r="S21" s="84">
        <f t="shared" si="6"/>
        <v>2.7792886598464944E-2</v>
      </c>
      <c r="T21" s="85">
        <f>分析係数表!F24</f>
        <v>0.39125295508274233</v>
      </c>
      <c r="U21" s="86">
        <f t="shared" si="7"/>
        <v>1.0874049011928956E-2</v>
      </c>
      <c r="V21" s="87">
        <f>分析係数表!D24</f>
        <v>8.1560283687943269E-2</v>
      </c>
      <c r="W21" s="167">
        <f t="shared" si="8"/>
        <v>0</v>
      </c>
      <c r="X21" s="76">
        <f>分析係数表!E24</f>
        <v>8.0378250591016553E-2</v>
      </c>
      <c r="Y21" s="166">
        <f t="shared" si="9"/>
        <v>0</v>
      </c>
    </row>
    <row r="22" spans="1:25" x14ac:dyDescent="0.2">
      <c r="A22" s="6" t="s">
        <v>10</v>
      </c>
      <c r="B22" s="5" t="s">
        <v>271</v>
      </c>
      <c r="C22" s="90"/>
      <c r="D22" s="76">
        <f>投入係数表!F22</f>
        <v>0</v>
      </c>
      <c r="E22" s="77">
        <f t="shared" si="0"/>
        <v>0</v>
      </c>
      <c r="F22" s="76">
        <f>分析係数表!C25</f>
        <v>9.2250922509224953E-3</v>
      </c>
      <c r="G22" s="77">
        <f t="shared" si="1"/>
        <v>0</v>
      </c>
      <c r="H22" s="77">
        <v>0</v>
      </c>
      <c r="I22" s="77">
        <f t="shared" si="2"/>
        <v>0</v>
      </c>
      <c r="J22" s="76">
        <f>分析係数表!G25</f>
        <v>0.19617224880382775</v>
      </c>
      <c r="K22" s="78">
        <f t="shared" si="3"/>
        <v>0</v>
      </c>
      <c r="L22" s="79"/>
      <c r="M22" s="80"/>
      <c r="N22" s="81">
        <f>分析係数表!H25</f>
        <v>5.5023955551380293E-4</v>
      </c>
      <c r="O22" s="82">
        <f t="shared" si="4"/>
        <v>2.5875015098036584E-2</v>
      </c>
      <c r="P22" s="76">
        <f>分析係数表!C25</f>
        <v>9.2250922509224953E-3</v>
      </c>
      <c r="Q22" s="82">
        <f t="shared" si="5"/>
        <v>2.3869940127339986E-4</v>
      </c>
      <c r="R22" s="83">
        <v>1.0249055298612397E-3</v>
      </c>
      <c r="S22" s="84">
        <f t="shared" si="6"/>
        <v>1.0249055298612397E-3</v>
      </c>
      <c r="T22" s="85">
        <f>分析係数表!F25</f>
        <v>0.34928229665071769</v>
      </c>
      <c r="U22" s="86">
        <f t="shared" si="7"/>
        <v>3.5798135731995455E-4</v>
      </c>
      <c r="V22" s="87">
        <f>分析係数表!D25</f>
        <v>6.2200956937799042E-2</v>
      </c>
      <c r="W22" s="167">
        <f t="shared" si="8"/>
        <v>0</v>
      </c>
      <c r="X22" s="76">
        <f>分析係数表!E25</f>
        <v>3.8277511961722487E-2</v>
      </c>
      <c r="Y22" s="166">
        <f t="shared" si="9"/>
        <v>0</v>
      </c>
    </row>
    <row r="23" spans="1:25" x14ac:dyDescent="0.2">
      <c r="A23" s="6" t="s">
        <v>11</v>
      </c>
      <c r="B23" s="5" t="s">
        <v>35</v>
      </c>
      <c r="C23" s="90"/>
      <c r="D23" s="76">
        <f>投入係数表!F23</f>
        <v>0</v>
      </c>
      <c r="E23" s="77">
        <f t="shared" si="0"/>
        <v>0</v>
      </c>
      <c r="F23" s="76">
        <f>分析係数表!C26</f>
        <v>0.48980322003577814</v>
      </c>
      <c r="G23" s="77">
        <f t="shared" si="1"/>
        <v>0</v>
      </c>
      <c r="H23" s="77">
        <v>0</v>
      </c>
      <c r="I23" s="77">
        <f t="shared" si="2"/>
        <v>0</v>
      </c>
      <c r="J23" s="76">
        <f>分析係数表!G26</f>
        <v>0.19635890767230169</v>
      </c>
      <c r="K23" s="78">
        <f t="shared" si="3"/>
        <v>0</v>
      </c>
      <c r="L23" s="79"/>
      <c r="M23" s="80"/>
      <c r="N23" s="81">
        <f>分析係数表!H26</f>
        <v>1.1729496866318629E-2</v>
      </c>
      <c r="O23" s="82">
        <f t="shared" si="4"/>
        <v>0.55157959013863345</v>
      </c>
      <c r="P23" s="76">
        <f>分析係数表!C26</f>
        <v>0.48980322003577814</v>
      </c>
      <c r="Q23" s="82">
        <f t="shared" si="5"/>
        <v>0.2701654593559174</v>
      </c>
      <c r="R23" s="83">
        <v>0.29643318443024902</v>
      </c>
      <c r="S23" s="84">
        <f t="shared" si="6"/>
        <v>0.29643318443024902</v>
      </c>
      <c r="T23" s="85">
        <f>分析係数表!F26</f>
        <v>0.33511053315994799</v>
      </c>
      <c r="U23" s="86">
        <f t="shared" si="7"/>
        <v>9.9337882480721937E-2</v>
      </c>
      <c r="V23" s="87">
        <f>分析係数表!D26</f>
        <v>7.3862158647594281E-2</v>
      </c>
      <c r="W23" s="167">
        <f t="shared" si="8"/>
        <v>0</v>
      </c>
      <c r="X23" s="76">
        <f>分析係数表!E26</f>
        <v>7.8673602080624183E-2</v>
      </c>
      <c r="Y23" s="166">
        <f t="shared" si="9"/>
        <v>0</v>
      </c>
    </row>
    <row r="24" spans="1:25" x14ac:dyDescent="0.2">
      <c r="A24" s="6" t="s">
        <v>12</v>
      </c>
      <c r="B24" s="5" t="s">
        <v>365</v>
      </c>
      <c r="C24" s="90"/>
      <c r="D24" s="76">
        <f>投入係数表!F24</f>
        <v>0</v>
      </c>
      <c r="E24" s="77">
        <f t="shared" si="0"/>
        <v>0</v>
      </c>
      <c r="F24" s="76">
        <f>分析係数表!C27</f>
        <v>1.6403046280023426E-2</v>
      </c>
      <c r="G24" s="77">
        <f t="shared" si="1"/>
        <v>0</v>
      </c>
      <c r="H24" s="77">
        <v>0</v>
      </c>
      <c r="I24" s="77">
        <f t="shared" si="2"/>
        <v>0</v>
      </c>
      <c r="J24" s="76">
        <f>分析係数表!G27</f>
        <v>0.18421052631578946</v>
      </c>
      <c r="K24" s="78">
        <f t="shared" si="3"/>
        <v>0</v>
      </c>
      <c r="L24" s="79"/>
      <c r="M24" s="80"/>
      <c r="N24" s="81">
        <f>分析係数表!H27</f>
        <v>1.1420825896152349E-2</v>
      </c>
      <c r="O24" s="82">
        <f t="shared" si="4"/>
        <v>0.53706433776656426</v>
      </c>
      <c r="P24" s="76">
        <f>分析係数表!C27</f>
        <v>1.6403046280023426E-2</v>
      </c>
      <c r="Q24" s="82">
        <f t="shared" si="5"/>
        <v>8.809491187735087E-3</v>
      </c>
      <c r="R24" s="83">
        <v>8.8775451032362916E-3</v>
      </c>
      <c r="S24" s="84">
        <f t="shared" si="6"/>
        <v>8.8775451032362916E-3</v>
      </c>
      <c r="T24" s="85">
        <f>分析係数表!F27</f>
        <v>0.35526315789473684</v>
      </c>
      <c r="U24" s="86">
        <f t="shared" si="7"/>
        <v>3.1538647077286827E-3</v>
      </c>
      <c r="V24" s="87">
        <f>分析係数表!D27</f>
        <v>0</v>
      </c>
      <c r="W24" s="167">
        <f t="shared" si="8"/>
        <v>0</v>
      </c>
      <c r="X24" s="76">
        <f>分析係数表!E27</f>
        <v>0</v>
      </c>
      <c r="Y24" s="166">
        <f t="shared" si="9"/>
        <v>0</v>
      </c>
    </row>
    <row r="25" spans="1:25" x14ac:dyDescent="0.2">
      <c r="A25" s="6" t="s">
        <v>13</v>
      </c>
      <c r="B25" s="5" t="s">
        <v>191</v>
      </c>
      <c r="C25" s="90"/>
      <c r="D25" s="76">
        <f>投入係数表!F25</f>
        <v>0</v>
      </c>
      <c r="E25" s="77">
        <f t="shared" si="0"/>
        <v>0</v>
      </c>
      <c r="F25" s="76">
        <f>分析係数表!C28</f>
        <v>5.7942340305257245E-2</v>
      </c>
      <c r="G25" s="77">
        <f t="shared" si="1"/>
        <v>0</v>
      </c>
      <c r="H25" s="77">
        <v>0</v>
      </c>
      <c r="I25" s="77">
        <f t="shared" si="2"/>
        <v>0</v>
      </c>
      <c r="J25" s="76">
        <f>分析係数表!G28</f>
        <v>0.12508686587908269</v>
      </c>
      <c r="K25" s="78">
        <f t="shared" si="3"/>
        <v>0</v>
      </c>
      <c r="L25" s="79"/>
      <c r="M25" s="80"/>
      <c r="N25" s="81">
        <f>分析係数表!H28</f>
        <v>2.2586662729993424E-2</v>
      </c>
      <c r="O25" s="82">
        <f t="shared" si="4"/>
        <v>1.0621378148779408</v>
      </c>
      <c r="P25" s="76">
        <f>分析係数表!C28</f>
        <v>5.7942340305257245E-2</v>
      </c>
      <c r="Q25" s="82">
        <f t="shared" si="5"/>
        <v>6.1542750720739968E-2</v>
      </c>
      <c r="R25" s="83">
        <v>6.6382262516459872E-2</v>
      </c>
      <c r="S25" s="84">
        <f t="shared" si="6"/>
        <v>6.6382262516459872E-2</v>
      </c>
      <c r="T25" s="85">
        <f>分析係数表!F28</f>
        <v>0.21334259902710215</v>
      </c>
      <c r="U25" s="86">
        <f t="shared" si="7"/>
        <v>1.4162164414560932E-2</v>
      </c>
      <c r="V25" s="87">
        <f>分析係数表!D28</f>
        <v>0.12091730368311328</v>
      </c>
      <c r="W25" s="167">
        <f t="shared" si="8"/>
        <v>0</v>
      </c>
      <c r="X25" s="76">
        <f>分析係数表!E28</f>
        <v>0.12161223071577484</v>
      </c>
      <c r="Y25" s="166">
        <f t="shared" si="9"/>
        <v>0</v>
      </c>
    </row>
    <row r="26" spans="1:25" x14ac:dyDescent="0.2">
      <c r="A26" s="6" t="s">
        <v>14</v>
      </c>
      <c r="B26" s="5" t="s">
        <v>50</v>
      </c>
      <c r="C26" s="90"/>
      <c r="D26" s="76">
        <f>投入係数表!F26</f>
        <v>0</v>
      </c>
      <c r="E26" s="77">
        <f t="shared" si="0"/>
        <v>0</v>
      </c>
      <c r="F26" s="76">
        <f>分析係数表!C29</f>
        <v>0.49478563151796062</v>
      </c>
      <c r="G26" s="77">
        <f t="shared" si="1"/>
        <v>0</v>
      </c>
      <c r="H26" s="77">
        <v>0</v>
      </c>
      <c r="I26" s="77">
        <f t="shared" si="2"/>
        <v>0</v>
      </c>
      <c r="J26" s="76">
        <f>分析係数表!G29</f>
        <v>0.24894917844860528</v>
      </c>
      <c r="K26" s="78">
        <f t="shared" si="3"/>
        <v>0</v>
      </c>
      <c r="L26" s="79"/>
      <c r="M26" s="80"/>
      <c r="N26" s="81">
        <f>分析係数表!H29</f>
        <v>1.0347187739052245E-2</v>
      </c>
      <c r="O26" s="82">
        <f t="shared" si="4"/>
        <v>0.48657650342893183</v>
      </c>
      <c r="P26" s="76">
        <f>分析係数表!C29</f>
        <v>0.49478563151796062</v>
      </c>
      <c r="Q26" s="82">
        <f t="shared" si="5"/>
        <v>0.24075106253088516</v>
      </c>
      <c r="R26" s="83">
        <v>0.34871631130527408</v>
      </c>
      <c r="S26" s="84">
        <f t="shared" si="6"/>
        <v>0.34871631130527408</v>
      </c>
      <c r="T26" s="85">
        <f>分析係数表!F29</f>
        <v>0.37141765380206343</v>
      </c>
      <c r="U26" s="86">
        <f t="shared" si="7"/>
        <v>0.12951939418751487</v>
      </c>
      <c r="V26" s="87">
        <f>分析係数表!D29</f>
        <v>7.241115781429118E-2</v>
      </c>
      <c r="W26" s="167">
        <f t="shared" si="8"/>
        <v>0</v>
      </c>
      <c r="X26" s="76">
        <f>分析係数表!E29</f>
        <v>5.0630492930836837E-2</v>
      </c>
      <c r="Y26" s="166">
        <f t="shared" si="9"/>
        <v>0</v>
      </c>
    </row>
    <row r="27" spans="1:25" x14ac:dyDescent="0.2">
      <c r="A27" s="6" t="s">
        <v>15</v>
      </c>
      <c r="B27" s="5" t="s">
        <v>36</v>
      </c>
      <c r="C27" s="90"/>
      <c r="D27" s="76">
        <f>投入係数表!F27</f>
        <v>0</v>
      </c>
      <c r="E27" s="77">
        <f t="shared" si="0"/>
        <v>0</v>
      </c>
      <c r="F27" s="76">
        <f>分析係数表!C30</f>
        <v>1</v>
      </c>
      <c r="G27" s="77">
        <f t="shared" si="1"/>
        <v>0</v>
      </c>
      <c r="H27" s="77">
        <v>0</v>
      </c>
      <c r="I27" s="77">
        <f t="shared" si="2"/>
        <v>0</v>
      </c>
      <c r="J27" s="76">
        <f>分析係数表!G30</f>
        <v>0.34459690081234212</v>
      </c>
      <c r="K27" s="78">
        <f t="shared" si="3"/>
        <v>0</v>
      </c>
      <c r="L27" s="79"/>
      <c r="M27" s="80"/>
      <c r="N27" s="81">
        <f>分析係数表!H30</f>
        <v>0</v>
      </c>
      <c r="O27" s="82">
        <f t="shared" si="4"/>
        <v>0</v>
      </c>
      <c r="P27" s="76">
        <f>分析係数表!C30</f>
        <v>1</v>
      </c>
      <c r="Q27" s="82">
        <f t="shared" si="5"/>
        <v>0</v>
      </c>
      <c r="R27" s="83">
        <v>9.5514403535010325E-2</v>
      </c>
      <c r="S27" s="84">
        <f t="shared" si="6"/>
        <v>9.5514403535010325E-2</v>
      </c>
      <c r="T27" s="85">
        <f>分析係数表!F30</f>
        <v>0.44091746876919924</v>
      </c>
      <c r="U27" s="86">
        <f t="shared" si="7"/>
        <v>4.2113969037656608E-2</v>
      </c>
      <c r="V27" s="87">
        <f>分析係数表!D30</f>
        <v>0.12847293330602771</v>
      </c>
      <c r="W27" s="167">
        <f t="shared" si="8"/>
        <v>0</v>
      </c>
      <c r="X27" s="76">
        <f>分析係数表!E30</f>
        <v>7.0107174551163901E-2</v>
      </c>
      <c r="Y27" s="166">
        <f t="shared" si="9"/>
        <v>0</v>
      </c>
    </row>
    <row r="28" spans="1:25" x14ac:dyDescent="0.2">
      <c r="A28" s="6" t="s">
        <v>16</v>
      </c>
      <c r="B28" s="5" t="s">
        <v>192</v>
      </c>
      <c r="C28" s="90"/>
      <c r="D28" s="76">
        <f>投入係数表!F28</f>
        <v>0</v>
      </c>
      <c r="E28" s="77">
        <f t="shared" si="0"/>
        <v>0</v>
      </c>
      <c r="F28" s="76">
        <f>分析係数表!C31</f>
        <v>1.9207967749584998E-2</v>
      </c>
      <c r="G28" s="77">
        <f t="shared" si="1"/>
        <v>0</v>
      </c>
      <c r="H28" s="77">
        <v>0</v>
      </c>
      <c r="I28" s="77">
        <f t="shared" si="2"/>
        <v>0</v>
      </c>
      <c r="J28" s="76">
        <f>分析係数表!G31</f>
        <v>6.1728395061728392E-2</v>
      </c>
      <c r="K28" s="78">
        <f t="shared" si="3"/>
        <v>0</v>
      </c>
      <c r="L28" s="79"/>
      <c r="M28" s="80"/>
      <c r="N28" s="81">
        <f>分析係数表!H31</f>
        <v>2.4076335672969816E-2</v>
      </c>
      <c r="O28" s="82">
        <f t="shared" si="4"/>
        <v>1.1321896850214055</v>
      </c>
      <c r="P28" s="76">
        <f>分析係数表!C31</f>
        <v>1.9207967749584998E-2</v>
      </c>
      <c r="Q28" s="82">
        <f t="shared" si="5"/>
        <v>2.1747062956303954E-2</v>
      </c>
      <c r="R28" s="83">
        <v>2.8202499633903498E-2</v>
      </c>
      <c r="S28" s="84">
        <f t="shared" si="6"/>
        <v>2.8202499633903498E-2</v>
      </c>
      <c r="T28" s="85">
        <f>分析係数表!F31</f>
        <v>0.33333333333333331</v>
      </c>
      <c r="U28" s="86">
        <f t="shared" si="7"/>
        <v>9.4008332113011649E-3</v>
      </c>
      <c r="V28" s="87">
        <f>分析係数表!D31</f>
        <v>0.20987654320987653</v>
      </c>
      <c r="W28" s="167">
        <f t="shared" si="8"/>
        <v>0</v>
      </c>
      <c r="X28" s="76">
        <f>分析係数表!E31</f>
        <v>0.18518518518518517</v>
      </c>
      <c r="Y28" s="166">
        <f t="shared" si="9"/>
        <v>0</v>
      </c>
    </row>
    <row r="29" spans="1:25" x14ac:dyDescent="0.2">
      <c r="A29" s="6" t="s">
        <v>17</v>
      </c>
      <c r="B29" s="5" t="s">
        <v>272</v>
      </c>
      <c r="C29" s="90"/>
      <c r="D29" s="76">
        <f>投入係数表!F29</f>
        <v>0</v>
      </c>
      <c r="E29" s="77">
        <f t="shared" si="0"/>
        <v>0</v>
      </c>
      <c r="F29" s="76">
        <f>分析係数表!C32</f>
        <v>1</v>
      </c>
      <c r="G29" s="77">
        <f t="shared" si="1"/>
        <v>0</v>
      </c>
      <c r="H29" s="77">
        <v>0</v>
      </c>
      <c r="I29" s="77">
        <f t="shared" si="2"/>
        <v>0</v>
      </c>
      <c r="J29" s="76">
        <f>分析係数表!G32</f>
        <v>0.14010507880910683</v>
      </c>
      <c r="K29" s="78">
        <f t="shared" si="3"/>
        <v>0</v>
      </c>
      <c r="L29" s="79"/>
      <c r="M29" s="80"/>
      <c r="N29" s="81">
        <f>分析係数表!H32</f>
        <v>7.0054889750781743E-3</v>
      </c>
      <c r="O29" s="82">
        <f t="shared" si="4"/>
        <v>0.32943311905305112</v>
      </c>
      <c r="P29" s="76">
        <f>分析係数表!C32</f>
        <v>1</v>
      </c>
      <c r="Q29" s="82">
        <f t="shared" si="5"/>
        <v>0.32943311905305112</v>
      </c>
      <c r="R29" s="83">
        <v>0.4354144328253976</v>
      </c>
      <c r="S29" s="84">
        <f t="shared" si="6"/>
        <v>0.4354144328253976</v>
      </c>
      <c r="T29" s="85">
        <f>分析係数表!F32</f>
        <v>0.48248686514886163</v>
      </c>
      <c r="U29" s="86">
        <f t="shared" si="7"/>
        <v>0.21008174473449567</v>
      </c>
      <c r="V29" s="87">
        <f>分析係数表!D32</f>
        <v>1.5761821366024518E-2</v>
      </c>
      <c r="W29" s="167">
        <f t="shared" si="8"/>
        <v>0</v>
      </c>
      <c r="X29" s="76">
        <f>分析係数表!E32</f>
        <v>2.1891418563922942E-2</v>
      </c>
      <c r="Y29" s="166">
        <f t="shared" si="9"/>
        <v>0</v>
      </c>
    </row>
    <row r="30" spans="1:25" x14ac:dyDescent="0.2">
      <c r="A30" s="6" t="s">
        <v>18</v>
      </c>
      <c r="B30" s="5" t="s">
        <v>273</v>
      </c>
      <c r="C30" s="90"/>
      <c r="D30" s="76">
        <f>投入係数表!F30</f>
        <v>0</v>
      </c>
      <c r="E30" s="77">
        <f t="shared" si="0"/>
        <v>0</v>
      </c>
      <c r="F30" s="76">
        <f>分析係数表!C33</f>
        <v>0.97338792221084958</v>
      </c>
      <c r="G30" s="77">
        <f t="shared" si="1"/>
        <v>0</v>
      </c>
      <c r="H30" s="77">
        <v>0</v>
      </c>
      <c r="I30" s="77">
        <f t="shared" si="2"/>
        <v>0</v>
      </c>
      <c r="J30" s="76">
        <f>分析係数表!G33</f>
        <v>0.50577124868835255</v>
      </c>
      <c r="K30" s="78">
        <f t="shared" si="3"/>
        <v>0</v>
      </c>
      <c r="L30" s="79"/>
      <c r="M30" s="80"/>
      <c r="N30" s="81">
        <f>分析係数表!H33</f>
        <v>1.0199562492450981E-3</v>
      </c>
      <c r="O30" s="82">
        <f t="shared" si="4"/>
        <v>4.7963442620750737E-2</v>
      </c>
      <c r="P30" s="76">
        <f>分析係数表!C33</f>
        <v>0.97338792221084958</v>
      </c>
      <c r="Q30" s="82">
        <f t="shared" si="5"/>
        <v>4.6687035754691866E-2</v>
      </c>
      <c r="R30" s="83">
        <v>0.13981300981905478</v>
      </c>
      <c r="S30" s="84">
        <f t="shared" si="6"/>
        <v>0.13981300981905478</v>
      </c>
      <c r="T30" s="85">
        <f>分析係数表!F33</f>
        <v>0.64428121720881426</v>
      </c>
      <c r="U30" s="86">
        <f t="shared" si="7"/>
        <v>9.0078896147848517E-2</v>
      </c>
      <c r="V30" s="87">
        <f>分析係数表!D33</f>
        <v>6.2959076600209857E-2</v>
      </c>
      <c r="W30" s="167">
        <f t="shared" si="8"/>
        <v>0</v>
      </c>
      <c r="X30" s="76">
        <f>分析係数表!E33</f>
        <v>4.7219307450157399E-2</v>
      </c>
      <c r="Y30" s="166">
        <f t="shared" si="9"/>
        <v>0</v>
      </c>
    </row>
    <row r="31" spans="1:25" x14ac:dyDescent="0.2">
      <c r="A31" s="6" t="s">
        <v>19</v>
      </c>
      <c r="B31" s="5" t="s">
        <v>274</v>
      </c>
      <c r="C31" s="90"/>
      <c r="D31" s="76">
        <f>投入係数表!F31</f>
        <v>0</v>
      </c>
      <c r="E31" s="77">
        <f t="shared" si="0"/>
        <v>0</v>
      </c>
      <c r="F31" s="76">
        <f>分析係数表!C34</f>
        <v>0.27354580534514794</v>
      </c>
      <c r="G31" s="77">
        <f t="shared" si="1"/>
        <v>0</v>
      </c>
      <c r="H31" s="77">
        <v>0</v>
      </c>
      <c r="I31" s="77">
        <f t="shared" si="2"/>
        <v>0</v>
      </c>
      <c r="J31" s="76">
        <f>分析係数表!G34</f>
        <v>0.42476937758456157</v>
      </c>
      <c r="K31" s="78">
        <f t="shared" si="3"/>
        <v>0</v>
      </c>
      <c r="L31" s="79"/>
      <c r="M31" s="80"/>
      <c r="N31" s="81">
        <f>分析係数表!H34</f>
        <v>0.17207735562921905</v>
      </c>
      <c r="O31" s="82">
        <f t="shared" si="4"/>
        <v>8.0919376484640253</v>
      </c>
      <c r="P31" s="76">
        <f>分析係数表!C34</f>
        <v>0.27354580534514794</v>
      </c>
      <c r="Q31" s="82">
        <f t="shared" si="5"/>
        <v>2.2135156008518146</v>
      </c>
      <c r="R31" s="83">
        <v>2.3977022609821503</v>
      </c>
      <c r="S31" s="84">
        <f t="shared" si="6"/>
        <v>2.3977022609821503</v>
      </c>
      <c r="T31" s="85">
        <f>分析係数表!F34</f>
        <v>0.70045594316615423</v>
      </c>
      <c r="U31" s="86">
        <f t="shared" si="7"/>
        <v>1.6794847986478725</v>
      </c>
      <c r="V31" s="87">
        <f>分析係数表!D34</f>
        <v>0.30431555508429647</v>
      </c>
      <c r="W31" s="167">
        <f t="shared" si="8"/>
        <v>1</v>
      </c>
      <c r="X31" s="76">
        <f>分析係数表!E34</f>
        <v>0.19870639380765559</v>
      </c>
      <c r="Y31" s="166">
        <f t="shared" si="9"/>
        <v>0</v>
      </c>
    </row>
    <row r="32" spans="1:25" x14ac:dyDescent="0.2">
      <c r="A32" s="6" t="s">
        <v>20</v>
      </c>
      <c r="B32" s="5" t="s">
        <v>37</v>
      </c>
      <c r="C32" s="90"/>
      <c r="D32" s="76">
        <f>投入係数表!F32</f>
        <v>0</v>
      </c>
      <c r="E32" s="77">
        <f t="shared" si="0"/>
        <v>0</v>
      </c>
      <c r="F32" s="76">
        <f>分析係数表!C35</f>
        <v>0.43910510987556262</v>
      </c>
      <c r="G32" s="77">
        <f t="shared" si="1"/>
        <v>0</v>
      </c>
      <c r="H32" s="77">
        <v>0</v>
      </c>
      <c r="I32" s="77">
        <f t="shared" si="2"/>
        <v>0</v>
      </c>
      <c r="J32" s="76">
        <f>分析係数表!G35</f>
        <v>0.31421305453517945</v>
      </c>
      <c r="K32" s="78">
        <f t="shared" si="3"/>
        <v>0</v>
      </c>
      <c r="L32" s="79"/>
      <c r="M32" s="80"/>
      <c r="N32" s="81">
        <f>分析係数表!H35</f>
        <v>6.5760337122381329E-2</v>
      </c>
      <c r="O32" s="82">
        <f t="shared" si="4"/>
        <v>3.092379853179982</v>
      </c>
      <c r="P32" s="76">
        <f>分析係数表!C35</f>
        <v>0.43910510987556262</v>
      </c>
      <c r="Q32" s="82">
        <f t="shared" si="5"/>
        <v>1.3578797952075721</v>
      </c>
      <c r="R32" s="83">
        <v>1.6599929549233268</v>
      </c>
      <c r="S32" s="84">
        <f t="shared" si="6"/>
        <v>1.6599929549233268</v>
      </c>
      <c r="T32" s="85">
        <f>分析係数表!F35</f>
        <v>0.64651031364792311</v>
      </c>
      <c r="U32" s="86">
        <f t="shared" si="7"/>
        <v>1.0732025659408226</v>
      </c>
      <c r="V32" s="87">
        <f>分析係数表!D35</f>
        <v>9.7202599604408024E-2</v>
      </c>
      <c r="W32" s="167">
        <f t="shared" si="8"/>
        <v>0</v>
      </c>
      <c r="X32" s="76">
        <f>分析係数表!E35</f>
        <v>8.3356880474710376E-2</v>
      </c>
      <c r="Y32" s="166">
        <f t="shared" si="9"/>
        <v>0</v>
      </c>
    </row>
    <row r="33" spans="1:25" x14ac:dyDescent="0.2">
      <c r="A33" s="6" t="s">
        <v>21</v>
      </c>
      <c r="B33" s="5" t="s">
        <v>38</v>
      </c>
      <c r="C33" s="90"/>
      <c r="D33" s="76">
        <f>投入係数表!F33</f>
        <v>0</v>
      </c>
      <c r="E33" s="77">
        <f t="shared" si="0"/>
        <v>0</v>
      </c>
      <c r="F33" s="76">
        <f>分析係数表!C36</f>
        <v>0.81669408606805782</v>
      </c>
      <c r="G33" s="77">
        <f t="shared" si="1"/>
        <v>0</v>
      </c>
      <c r="H33" s="77">
        <v>0</v>
      </c>
      <c r="I33" s="77">
        <f t="shared" si="2"/>
        <v>0</v>
      </c>
      <c r="J33" s="76">
        <f>分析係数表!G36</f>
        <v>6.9340477503742809E-2</v>
      </c>
      <c r="K33" s="78">
        <f t="shared" si="3"/>
        <v>0</v>
      </c>
      <c r="L33" s="79"/>
      <c r="M33" s="80"/>
      <c r="N33" s="81">
        <f>分析係数表!H36</f>
        <v>0.13486237300873674</v>
      </c>
      <c r="O33" s="82">
        <f t="shared" si="4"/>
        <v>6.3419030907358449</v>
      </c>
      <c r="P33" s="76">
        <f>分析係数表!C36</f>
        <v>0.81669408606805782</v>
      </c>
      <c r="Q33" s="82">
        <f t="shared" si="5"/>
        <v>5.1793947486207017</v>
      </c>
      <c r="R33" s="83">
        <v>5.4446523037375112</v>
      </c>
      <c r="S33" s="84">
        <f t="shared" si="6"/>
        <v>5.4446523037375112</v>
      </c>
      <c r="T33" s="85">
        <f>分析係数表!F36</f>
        <v>0.82767315420376641</v>
      </c>
      <c r="U33" s="86">
        <f t="shared" si="7"/>
        <v>4.5063925457772296</v>
      </c>
      <c r="V33" s="87">
        <f>分析係数表!D36</f>
        <v>6.0672917815774961E-3</v>
      </c>
      <c r="W33" s="167">
        <f t="shared" si="8"/>
        <v>0</v>
      </c>
      <c r="X33" s="76">
        <f>分析係数表!E36</f>
        <v>1.3395319517768497E-3</v>
      </c>
      <c r="Y33" s="166">
        <f t="shared" si="9"/>
        <v>0</v>
      </c>
    </row>
    <row r="34" spans="1:25" x14ac:dyDescent="0.2">
      <c r="A34" s="6" t="s">
        <v>22</v>
      </c>
      <c r="B34" s="5" t="s">
        <v>377</v>
      </c>
      <c r="C34" s="90"/>
      <c r="D34" s="76">
        <f>投入係数表!F34</f>
        <v>0</v>
      </c>
      <c r="E34" s="77">
        <f t="shared" si="0"/>
        <v>0</v>
      </c>
      <c r="F34" s="76">
        <f>分析係数表!C37</f>
        <v>0.27674240490171054</v>
      </c>
      <c r="G34" s="77">
        <f t="shared" si="1"/>
        <v>0</v>
      </c>
      <c r="H34" s="77">
        <v>0</v>
      </c>
      <c r="I34" s="77">
        <f t="shared" si="2"/>
        <v>0</v>
      </c>
      <c r="J34" s="76">
        <f>分析係数表!G37</f>
        <v>0.51230251230251234</v>
      </c>
      <c r="K34" s="78">
        <f t="shared" si="3"/>
        <v>0</v>
      </c>
      <c r="L34" s="79"/>
      <c r="M34" s="80"/>
      <c r="N34" s="81">
        <f>分析係数表!H37</f>
        <v>5.0756243876907386E-2</v>
      </c>
      <c r="O34" s="82">
        <f t="shared" si="4"/>
        <v>2.3868123683115696</v>
      </c>
      <c r="P34" s="76">
        <f>分析係数表!C37</f>
        <v>0.27674240490171054</v>
      </c>
      <c r="Q34" s="82">
        <f t="shared" si="5"/>
        <v>0.66053219485569103</v>
      </c>
      <c r="R34" s="83">
        <v>0.7879081383145321</v>
      </c>
      <c r="S34" s="84">
        <f t="shared" si="6"/>
        <v>0.7879081383145321</v>
      </c>
      <c r="T34" s="85">
        <f>分析係数表!F37</f>
        <v>0.72623672623672619</v>
      </c>
      <c r="U34" s="86">
        <f t="shared" si="7"/>
        <v>0.57220782694481942</v>
      </c>
      <c r="V34" s="87">
        <f>分析係数表!D37</f>
        <v>0.14037814037814036</v>
      </c>
      <c r="W34" s="167">
        <f t="shared" si="8"/>
        <v>0</v>
      </c>
      <c r="X34" s="76">
        <f>分析係数表!E37</f>
        <v>0.12535612535612536</v>
      </c>
      <c r="Y34" s="166">
        <f t="shared" si="9"/>
        <v>0</v>
      </c>
    </row>
    <row r="35" spans="1:25" x14ac:dyDescent="0.2">
      <c r="A35" s="6" t="s">
        <v>23</v>
      </c>
      <c r="B35" s="5" t="s">
        <v>193</v>
      </c>
      <c r="C35" s="90"/>
      <c r="D35" s="76">
        <f>投入係数表!F35</f>
        <v>0</v>
      </c>
      <c r="E35" s="77">
        <f t="shared" si="0"/>
        <v>0</v>
      </c>
      <c r="F35" s="76">
        <f>分析係数表!C38</f>
        <v>2.6054411976392688E-2</v>
      </c>
      <c r="G35" s="77">
        <f t="shared" si="1"/>
        <v>0</v>
      </c>
      <c r="H35" s="77">
        <v>0</v>
      </c>
      <c r="I35" s="77">
        <f t="shared" si="2"/>
        <v>0</v>
      </c>
      <c r="J35" s="76">
        <f>分析係数表!G38</f>
        <v>0.25641025641025639</v>
      </c>
      <c r="K35" s="78">
        <f t="shared" si="3"/>
        <v>0</v>
      </c>
      <c r="L35" s="79"/>
      <c r="M35" s="80"/>
      <c r="N35" s="81">
        <f>分析係数表!H38</f>
        <v>4.4945177351603076E-2</v>
      </c>
      <c r="O35" s="82">
        <f t="shared" si="4"/>
        <v>2.1135469649591347</v>
      </c>
      <c r="P35" s="76">
        <f>分析係数表!C38</f>
        <v>2.6054411976392688E-2</v>
      </c>
      <c r="Q35" s="82">
        <f t="shared" si="5"/>
        <v>5.5067223356499696E-2</v>
      </c>
      <c r="R35" s="83">
        <v>6.7781232902870761E-2</v>
      </c>
      <c r="S35" s="84">
        <f t="shared" si="6"/>
        <v>6.7781232902870761E-2</v>
      </c>
      <c r="T35" s="85">
        <f>分析係数表!F38</f>
        <v>0.57264957264957261</v>
      </c>
      <c r="U35" s="86">
        <f t="shared" si="7"/>
        <v>3.8814894055490094E-2</v>
      </c>
      <c r="V35" s="87">
        <f>分析係数表!D38</f>
        <v>9.4017094017094016E-2</v>
      </c>
      <c r="W35" s="167">
        <f t="shared" si="8"/>
        <v>0</v>
      </c>
      <c r="X35" s="76">
        <f>分析係数表!E38</f>
        <v>6.4102564102564097E-2</v>
      </c>
      <c r="Y35" s="166">
        <f t="shared" si="9"/>
        <v>0</v>
      </c>
    </row>
    <row r="36" spans="1:25" x14ac:dyDescent="0.2">
      <c r="A36" s="6" t="s">
        <v>24</v>
      </c>
      <c r="B36" s="5" t="s">
        <v>39</v>
      </c>
      <c r="C36" s="90"/>
      <c r="D36" s="76">
        <f>投入係数表!F36</f>
        <v>0</v>
      </c>
      <c r="E36" s="77">
        <f t="shared" si="0"/>
        <v>0</v>
      </c>
      <c r="F36" s="76">
        <f>分析係数表!C39</f>
        <v>1</v>
      </c>
      <c r="G36" s="77">
        <f t="shared" si="1"/>
        <v>0</v>
      </c>
      <c r="H36" s="77">
        <v>0</v>
      </c>
      <c r="I36" s="77">
        <f t="shared" si="2"/>
        <v>0</v>
      </c>
      <c r="J36" s="76">
        <f>分析係数表!G39</f>
        <v>0.35423311765241955</v>
      </c>
      <c r="K36" s="78">
        <f t="shared" si="3"/>
        <v>0</v>
      </c>
      <c r="L36" s="79"/>
      <c r="M36" s="80"/>
      <c r="N36" s="81">
        <f>分析係数表!H39</f>
        <v>4.0664045200166418E-3</v>
      </c>
      <c r="O36" s="82">
        <f t="shared" si="4"/>
        <v>0.19122267255378259</v>
      </c>
      <c r="P36" s="76">
        <f>分析係数表!C39</f>
        <v>1</v>
      </c>
      <c r="Q36" s="82">
        <f t="shared" si="5"/>
        <v>0.19122267255378259</v>
      </c>
      <c r="R36" s="83">
        <v>0.33879804756035248</v>
      </c>
      <c r="S36" s="84">
        <f t="shared" si="6"/>
        <v>0.33879804756035248</v>
      </c>
      <c r="T36" s="85">
        <f>分析係数表!F39</f>
        <v>0.70491205686685499</v>
      </c>
      <c r="U36" s="86">
        <f t="shared" si="7"/>
        <v>0.23882282856824263</v>
      </c>
      <c r="V36" s="87">
        <f>分析係数表!D39</f>
        <v>5.4588535496217991E-2</v>
      </c>
      <c r="W36" s="167">
        <f t="shared" si="8"/>
        <v>0</v>
      </c>
      <c r="X36" s="76">
        <f>分析係数表!E39</f>
        <v>6.4886539688325889E-2</v>
      </c>
      <c r="Y36" s="166">
        <f t="shared" si="9"/>
        <v>0</v>
      </c>
    </row>
    <row r="37" spans="1:25" x14ac:dyDescent="0.2">
      <c r="A37" s="6" t="s">
        <v>25</v>
      </c>
      <c r="B37" s="5" t="s">
        <v>40</v>
      </c>
      <c r="C37" s="90"/>
      <c r="D37" s="76">
        <f>投入係数表!F37</f>
        <v>0</v>
      </c>
      <c r="E37" s="77">
        <f t="shared" si="0"/>
        <v>0</v>
      </c>
      <c r="F37" s="76">
        <f>分析係数表!C40</f>
        <v>0.92056168505516545</v>
      </c>
      <c r="G37" s="77">
        <f t="shared" si="1"/>
        <v>0</v>
      </c>
      <c r="H37" s="77">
        <v>0</v>
      </c>
      <c r="I37" s="77">
        <f t="shared" si="2"/>
        <v>0</v>
      </c>
      <c r="J37" s="76">
        <f>分析係数表!G40</f>
        <v>0.55393401015228427</v>
      </c>
      <c r="K37" s="78">
        <f t="shared" si="3"/>
        <v>0</v>
      </c>
      <c r="L37" s="79"/>
      <c r="M37" s="80"/>
      <c r="N37" s="81">
        <f>分析係数表!H40</f>
        <v>3.1632064203561794E-2</v>
      </c>
      <c r="O37" s="82">
        <f t="shared" si="4"/>
        <v>1.4874978191724932</v>
      </c>
      <c r="P37" s="76">
        <f>分析係数表!C40</f>
        <v>0.92056168505516545</v>
      </c>
      <c r="Q37" s="82">
        <f t="shared" si="5"/>
        <v>1.3693334989333141</v>
      </c>
      <c r="R37" s="83">
        <v>1.3707560186833436</v>
      </c>
      <c r="S37" s="84">
        <f t="shared" si="6"/>
        <v>1.3707560186833436</v>
      </c>
      <c r="T37" s="85">
        <f>分析係数表!F40</f>
        <v>0.75190355329949243</v>
      </c>
      <c r="U37" s="86">
        <f t="shared" si="7"/>
        <v>1.0306763211546714</v>
      </c>
      <c r="V37" s="87">
        <f>分析係数表!D40</f>
        <v>8.6747643219724432E-2</v>
      </c>
      <c r="W37" s="167">
        <f t="shared" si="8"/>
        <v>0</v>
      </c>
      <c r="X37" s="76">
        <f>分析係数表!E40</f>
        <v>5.4296591733139957E-2</v>
      </c>
      <c r="Y37" s="166">
        <f t="shared" si="9"/>
        <v>0</v>
      </c>
    </row>
    <row r="38" spans="1:25" x14ac:dyDescent="0.2">
      <c r="A38" s="6" t="s">
        <v>26</v>
      </c>
      <c r="B38" s="5" t="s">
        <v>276</v>
      </c>
      <c r="C38" s="90"/>
      <c r="D38" s="76">
        <f>投入係数表!F38</f>
        <v>0</v>
      </c>
      <c r="E38" s="77">
        <f t="shared" si="0"/>
        <v>0</v>
      </c>
      <c r="F38" s="76">
        <f>分析係数表!C41</f>
        <v>0.63177526518242222</v>
      </c>
      <c r="G38" s="77">
        <f t="shared" si="1"/>
        <v>0</v>
      </c>
      <c r="H38" s="77">
        <v>0</v>
      </c>
      <c r="I38" s="77">
        <f t="shared" si="2"/>
        <v>0</v>
      </c>
      <c r="J38" s="76">
        <f>分析係数表!G41</f>
        <v>0.4574653574378269</v>
      </c>
      <c r="K38" s="78">
        <f t="shared" si="3"/>
        <v>0</v>
      </c>
      <c r="L38" s="79"/>
      <c r="M38" s="80"/>
      <c r="N38" s="81">
        <f>分析係数表!H41</f>
        <v>5.3681907855005165E-2</v>
      </c>
      <c r="O38" s="82">
        <f t="shared" si="4"/>
        <v>2.5243917168816177</v>
      </c>
      <c r="P38" s="76">
        <f>分析係数表!C41</f>
        <v>0.63177526518242222</v>
      </c>
      <c r="Q38" s="82">
        <f t="shared" si="5"/>
        <v>1.594848246357194</v>
      </c>
      <c r="R38" s="83">
        <v>1.6163050526789022</v>
      </c>
      <c r="S38" s="84">
        <f t="shared" si="6"/>
        <v>1.6163050526789022</v>
      </c>
      <c r="T38" s="85">
        <f>分析係数表!F41</f>
        <v>0.56134715976874372</v>
      </c>
      <c r="U38" s="86">
        <f t="shared" si="7"/>
        <v>0.90730825064117149</v>
      </c>
      <c r="V38" s="87">
        <f>分析係数表!D41</f>
        <v>0.18619803615674038</v>
      </c>
      <c r="W38" s="167">
        <f t="shared" si="8"/>
        <v>0</v>
      </c>
      <c r="X38" s="76">
        <f>分析係数表!E41</f>
        <v>0.17261631641736258</v>
      </c>
      <c r="Y38" s="166">
        <f t="shared" si="9"/>
        <v>0</v>
      </c>
    </row>
    <row r="39" spans="1:25" x14ac:dyDescent="0.2">
      <c r="A39" s="6" t="s">
        <v>51</v>
      </c>
      <c r="B39" s="5" t="s">
        <v>367</v>
      </c>
      <c r="C39" s="90"/>
      <c r="D39" s="76">
        <f>投入係数表!F39</f>
        <v>0</v>
      </c>
      <c r="E39" s="77">
        <f>$C$8*D39</f>
        <v>0</v>
      </c>
      <c r="F39" s="76">
        <f>分析係数表!C42</f>
        <v>1</v>
      </c>
      <c r="G39" s="77">
        <f>E39*F39</f>
        <v>0</v>
      </c>
      <c r="H39" s="77">
        <v>0</v>
      </c>
      <c r="I39" s="77">
        <f>C39+H39</f>
        <v>0</v>
      </c>
      <c r="J39" s="76">
        <f>分析係数表!G42</f>
        <v>0.48523748395378691</v>
      </c>
      <c r="K39" s="78">
        <f>I39*J39</f>
        <v>0</v>
      </c>
      <c r="L39" s="79"/>
      <c r="M39" s="80"/>
      <c r="N39" s="81">
        <f>分析係数表!H42</f>
        <v>1.4319648920322628E-2</v>
      </c>
      <c r="O39" s="82">
        <f t="shared" si="4"/>
        <v>0.67338149047817153</v>
      </c>
      <c r="P39" s="76">
        <f>分析係数表!C42</f>
        <v>1</v>
      </c>
      <c r="Q39" s="82">
        <f>O39*P39</f>
        <v>0.67338149047817153</v>
      </c>
      <c r="R39" s="83">
        <v>0.70179849282207429</v>
      </c>
      <c r="S39" s="84">
        <f>I39+R39</f>
        <v>0.70179849282207429</v>
      </c>
      <c r="T39" s="85">
        <f>分析係数表!F42</f>
        <v>0.55905006418485237</v>
      </c>
      <c r="U39" s="86">
        <f t="shared" si="7"/>
        <v>0.3923404924570133</v>
      </c>
      <c r="V39" s="87">
        <f>分析係数表!D42</f>
        <v>0.23876765083440307</v>
      </c>
      <c r="W39" s="167">
        <f t="shared" si="8"/>
        <v>0</v>
      </c>
      <c r="X39" s="76">
        <f>分析係数表!E42</f>
        <v>0.20410783055198972</v>
      </c>
      <c r="Y39" s="166">
        <f t="shared" si="9"/>
        <v>0</v>
      </c>
    </row>
    <row r="40" spans="1:25" x14ac:dyDescent="0.2">
      <c r="A40" s="6" t="s">
        <v>194</v>
      </c>
      <c r="B40" s="5" t="s">
        <v>41</v>
      </c>
      <c r="C40" s="90"/>
      <c r="D40" s="76">
        <f>投入係数表!F40</f>
        <v>0</v>
      </c>
      <c r="E40" s="77">
        <f>$C$8*D40</f>
        <v>0</v>
      </c>
      <c r="F40" s="76">
        <f>分析係数表!C43</f>
        <v>0.2976353666895134</v>
      </c>
      <c r="G40" s="77">
        <f>E40*F40</f>
        <v>0</v>
      </c>
      <c r="H40" s="77">
        <v>0</v>
      </c>
      <c r="I40" s="77">
        <f>C40+H40</f>
        <v>0</v>
      </c>
      <c r="J40" s="76">
        <f>分析係数表!G43</f>
        <v>0.36251604621309369</v>
      </c>
      <c r="K40" s="78">
        <f>I40*J40</f>
        <v>0</v>
      </c>
      <c r="L40" s="79"/>
      <c r="M40" s="80"/>
      <c r="N40" s="81">
        <f>分析係数表!H43</f>
        <v>3.8812019379168734E-2</v>
      </c>
      <c r="O40" s="82">
        <f t="shared" si="4"/>
        <v>1.8251352113054096</v>
      </c>
      <c r="P40" s="76">
        <f>分析係数表!C43</f>
        <v>0.2976353666895134</v>
      </c>
      <c r="Q40" s="82">
        <f>O40*P40</f>
        <v>0.54322478787482809</v>
      </c>
      <c r="R40" s="83">
        <v>0.92099205275598106</v>
      </c>
      <c r="S40" s="84">
        <f>I40+R40</f>
        <v>0.92099205275598106</v>
      </c>
      <c r="T40" s="85">
        <f>分析係数表!F43</f>
        <v>0.59563543003851094</v>
      </c>
      <c r="U40" s="86">
        <f t="shared" si="7"/>
        <v>0.54857549740535971</v>
      </c>
      <c r="V40" s="87">
        <f>分析係数表!D43</f>
        <v>0.26110397946084724</v>
      </c>
      <c r="W40" s="167">
        <f t="shared" si="8"/>
        <v>0</v>
      </c>
      <c r="X40" s="76">
        <f>分析係数表!E43</f>
        <v>0.20154043645699615</v>
      </c>
      <c r="Y40" s="166">
        <f t="shared" si="9"/>
        <v>0</v>
      </c>
    </row>
    <row r="41" spans="1:25" x14ac:dyDescent="0.2">
      <c r="A41" s="6" t="s">
        <v>340</v>
      </c>
      <c r="B41" s="5" t="s">
        <v>42</v>
      </c>
      <c r="C41" s="90"/>
      <c r="D41" s="76">
        <f>投入係数表!F41</f>
        <v>0</v>
      </c>
      <c r="E41" s="77">
        <f>$C$8*D41</f>
        <v>0</v>
      </c>
      <c r="F41" s="76">
        <f>分析係数表!C44</f>
        <v>0.4644187601490114</v>
      </c>
      <c r="G41" s="77">
        <f>E41*F41</f>
        <v>0</v>
      </c>
      <c r="H41" s="77">
        <v>0</v>
      </c>
      <c r="I41" s="77">
        <f>C41+H41</f>
        <v>0</v>
      </c>
      <c r="J41" s="76">
        <f>分析係数表!G44</f>
        <v>0.2664037682111951</v>
      </c>
      <c r="K41" s="78">
        <f>I41*J41</f>
        <v>0</v>
      </c>
      <c r="L41" s="79"/>
      <c r="M41" s="80"/>
      <c r="N41" s="81">
        <f>分析係数表!H44</f>
        <v>0.11619448955215868</v>
      </c>
      <c r="O41" s="82">
        <f t="shared" si="4"/>
        <v>5.4640458711902617</v>
      </c>
      <c r="P41" s="76">
        <f>分析係数表!C44</f>
        <v>0.4644187601490114</v>
      </c>
      <c r="Q41" s="82">
        <f>O41*P41</f>
        <v>2.537605408895506</v>
      </c>
      <c r="R41" s="83">
        <v>2.5752985647939539</v>
      </c>
      <c r="S41" s="84">
        <f>I41+R41</f>
        <v>2.5752985647939539</v>
      </c>
      <c r="T41" s="85">
        <f>分析係数表!F44</f>
        <v>0.52053894183371674</v>
      </c>
      <c r="U41" s="86">
        <f t="shared" si="7"/>
        <v>1.3405431898237341</v>
      </c>
      <c r="V41" s="87">
        <f>分析係数表!D44</f>
        <v>0.21141417460839085</v>
      </c>
      <c r="W41" s="167">
        <f t="shared" si="8"/>
        <v>1</v>
      </c>
      <c r="X41" s="76">
        <f>分析係数表!E44</f>
        <v>0.12487676634899771</v>
      </c>
      <c r="Y41" s="166">
        <f t="shared" si="9"/>
        <v>0</v>
      </c>
    </row>
    <row r="42" spans="1:25" x14ac:dyDescent="0.2">
      <c r="A42" s="6" t="s">
        <v>341</v>
      </c>
      <c r="B42" s="5" t="s">
        <v>278</v>
      </c>
      <c r="C42" s="90"/>
      <c r="D42" s="76">
        <f>投入係数表!F42</f>
        <v>0</v>
      </c>
      <c r="E42" s="77">
        <f>$C$8*D42</f>
        <v>0</v>
      </c>
      <c r="F42" s="76">
        <f>分析係数表!C45</f>
        <v>1</v>
      </c>
      <c r="G42" s="77">
        <f>E42*F42</f>
        <v>0</v>
      </c>
      <c r="H42" s="77">
        <v>0</v>
      </c>
      <c r="I42" s="77">
        <f>C42+H42</f>
        <v>0</v>
      </c>
      <c r="J42" s="76">
        <f>分析係数表!G45</f>
        <v>0</v>
      </c>
      <c r="K42" s="78">
        <f>I42*J42</f>
        <v>0</v>
      </c>
      <c r="L42" s="79"/>
      <c r="M42" s="80"/>
      <c r="N42" s="81">
        <f>分析係数表!H45</f>
        <v>0</v>
      </c>
      <c r="O42" s="82">
        <f t="shared" si="4"/>
        <v>0</v>
      </c>
      <c r="P42" s="76">
        <f>分析係数表!C45</f>
        <v>1</v>
      </c>
      <c r="Q42" s="82">
        <f>O42*P42</f>
        <v>0</v>
      </c>
      <c r="R42" s="83">
        <v>2.3607660354620408E-2</v>
      </c>
      <c r="S42" s="84">
        <f>I42+R42</f>
        <v>2.3607660354620408E-2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投入係数表!F43</f>
        <v>0</v>
      </c>
      <c r="E43" s="77">
        <f>$C$8*D43</f>
        <v>0</v>
      </c>
      <c r="F43" s="76">
        <f>分析係数表!C46</f>
        <v>0.61950882047734346</v>
      </c>
      <c r="G43" s="77">
        <f>E43*F43</f>
        <v>0</v>
      </c>
      <c r="H43" s="77">
        <v>0</v>
      </c>
      <c r="I43" s="77">
        <f>C43+H43</f>
        <v>0</v>
      </c>
      <c r="J43" s="76">
        <f>分析係数表!G46</f>
        <v>9.4707520891364905E-3</v>
      </c>
      <c r="K43" s="78">
        <f>I43*J43</f>
        <v>0</v>
      </c>
      <c r="L43" s="79"/>
      <c r="M43" s="80"/>
      <c r="N43" s="81">
        <f>分析係数表!H46</f>
        <v>2.3767664702803538E-2</v>
      </c>
      <c r="O43" s="82">
        <f t="shared" si="4"/>
        <v>1.1176744326493364</v>
      </c>
      <c r="P43" s="76">
        <f>分析係数表!C46</f>
        <v>0.61950882047734346</v>
      </c>
      <c r="Q43" s="82">
        <f>O43*P43</f>
        <v>0.69240916944827446</v>
      </c>
      <c r="R43" s="83">
        <v>0.77911117099056737</v>
      </c>
      <c r="S43" s="84">
        <f>I43+R43</f>
        <v>0.77911117099056737</v>
      </c>
      <c r="T43" s="85">
        <f>分析係数表!F46</f>
        <v>0.31364902506963788</v>
      </c>
      <c r="U43" s="86">
        <f t="shared" si="7"/>
        <v>0.24436745920205538</v>
      </c>
      <c r="V43" s="87">
        <f>分析係数表!D46</f>
        <v>1.6713091922005571E-3</v>
      </c>
      <c r="W43" s="167">
        <f t="shared" si="8"/>
        <v>0</v>
      </c>
      <c r="X43" s="76">
        <f>分析係数表!E46</f>
        <v>5.5710306406685237E-3</v>
      </c>
      <c r="Y43" s="166">
        <f t="shared" si="9"/>
        <v>0</v>
      </c>
    </row>
    <row r="44" spans="1:25" x14ac:dyDescent="0.2">
      <c r="A44" s="192">
        <v>40</v>
      </c>
      <c r="B44" s="14" t="s">
        <v>150</v>
      </c>
      <c r="C44" s="197">
        <f>SUM(C5:C43)</f>
        <v>100</v>
      </c>
      <c r="D44" s="92">
        <f>投入係数表!F44</f>
        <v>0</v>
      </c>
      <c r="E44" s="91">
        <f>SUM(E5:E43)</f>
        <v>0</v>
      </c>
      <c r="F44" s="92">
        <f>分析係数表!C47</f>
        <v>0.46349450395854752</v>
      </c>
      <c r="G44" s="91">
        <f>SUM(G5:G43)</f>
        <v>0</v>
      </c>
      <c r="H44" s="91">
        <f>SUM(H5:H43)</f>
        <v>0</v>
      </c>
      <c r="I44" s="91">
        <f>SUM(I5:I43)</f>
        <v>100</v>
      </c>
      <c r="J44" s="92">
        <f>分析係数表!G47</f>
        <v>0.28295025107418337</v>
      </c>
      <c r="K44" s="93">
        <f>SUM(K5:K43)</f>
        <v>75</v>
      </c>
      <c r="L44" s="94">
        <f>最終需要_まとめ!$L$33</f>
        <v>0.627</v>
      </c>
      <c r="M44" s="91">
        <f>K44*L44</f>
        <v>47.024999999999999</v>
      </c>
      <c r="N44" s="95">
        <f>分析係数表!H47</f>
        <v>1</v>
      </c>
      <c r="O44" s="96">
        <f>SUM(O5:O43)</f>
        <v>47.025000000000006</v>
      </c>
      <c r="P44" s="92">
        <f>分析係数表!C47</f>
        <v>0.46349450395854752</v>
      </c>
      <c r="Q44" s="96">
        <f>SUM(Q5:Q43)</f>
        <v>19.292269124586294</v>
      </c>
      <c r="R44" s="91">
        <f>SUM(R5:R43)</f>
        <v>21.79282133978808</v>
      </c>
      <c r="S44" s="97">
        <f>SUM(S5:S43)</f>
        <v>121.79282133978801</v>
      </c>
      <c r="T44" s="98">
        <f>分析係数表!F47</f>
        <v>0.52862763369053167</v>
      </c>
      <c r="U44" s="99">
        <f>SUM(U5:U43)</f>
        <v>113.75394485158213</v>
      </c>
      <c r="V44" s="100">
        <f>分析係数表!D47</f>
        <v>0.12002381322151473</v>
      </c>
      <c r="W44" s="164">
        <f>SUM(W5:W43)</f>
        <v>27</v>
      </c>
      <c r="X44" s="92">
        <f>分析係数表!E47</f>
        <v>9.1234404928301496E-2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247</v>
      </c>
      <c r="S2" s="3" t="s">
        <v>152</v>
      </c>
      <c r="U2" s="64" t="s">
        <v>209</v>
      </c>
      <c r="W2" s="3" t="s">
        <v>130</v>
      </c>
      <c r="Y2" s="3" t="s">
        <v>153</v>
      </c>
    </row>
    <row r="3" spans="1:25" ht="44" x14ac:dyDescent="0.2">
      <c r="B3" s="65"/>
      <c r="C3" s="66" t="s">
        <v>227</v>
      </c>
      <c r="D3" s="66" t="s">
        <v>308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投入係数表!G5</f>
        <v>0.20560301374224013</v>
      </c>
      <c r="E5" s="77">
        <f t="shared" ref="E5:E38" si="0">$C$9*D5</f>
        <v>20.560301374224014</v>
      </c>
      <c r="F5" s="76">
        <f>分析係数表!C8</f>
        <v>0.24593128390596741</v>
      </c>
      <c r="G5" s="77">
        <f t="shared" ref="G5:G38" si="1">E5*F5</f>
        <v>5.0564213144565384</v>
      </c>
      <c r="H5" s="77">
        <f t="array" ref="H5:H43">MMULT(逆行列係数!C5:AO43,'5'!G5:G43)</f>
        <v>5.4896862328040346</v>
      </c>
      <c r="I5" s="77">
        <f t="shared" ref="I5:I38" si="2">C5+H5</f>
        <v>5.4896862328040346</v>
      </c>
      <c r="J5" s="76">
        <f>分析係数表!G8</f>
        <v>0.11987270155586988</v>
      </c>
      <c r="K5" s="78">
        <f t="shared" ref="K5:K38" si="3">I5*J5</f>
        <v>0.65806351942028563</v>
      </c>
      <c r="L5" s="79" t="s">
        <v>180</v>
      </c>
      <c r="M5" s="80" t="s">
        <v>180</v>
      </c>
      <c r="N5" s="81">
        <f>分析係数表!H8</f>
        <v>1.2776294069491229E-2</v>
      </c>
      <c r="O5" s="82">
        <f t="shared" ref="O5:O43" si="4">$M$44*N5</f>
        <v>0.14776040150285163</v>
      </c>
      <c r="P5" s="76">
        <f>分析係数表!C8</f>
        <v>0.24593128390596741</v>
      </c>
      <c r="Q5" s="82">
        <f t="shared" ref="Q5:Q38" si="5">O5*P5</f>
        <v>3.6338905252057539E-2</v>
      </c>
      <c r="R5" s="83">
        <f t="array" ref="R5:R43">MMULT(逆行列係数!C5:AO43,'5'!Q5:Q43)</f>
        <v>5.5087259009105015E-2</v>
      </c>
      <c r="S5" s="84">
        <f t="shared" ref="S5:S38" si="6">I5+R5</f>
        <v>5.5447734918131397</v>
      </c>
      <c r="T5" s="85">
        <f>分析係数表!F8</f>
        <v>0.45261669024045259</v>
      </c>
      <c r="U5" s="86">
        <f t="shared" ref="U5:U43" si="7">S5*T5</f>
        <v>2.5096570259974604</v>
      </c>
      <c r="V5" s="87">
        <f>分析係数表!D8</f>
        <v>0.25884016973125884</v>
      </c>
      <c r="W5" s="167">
        <f t="shared" ref="W5:W43" si="8">ROUND(S5*V5,0)</f>
        <v>1</v>
      </c>
      <c r="X5" s="76">
        <f>分析係数表!E8</f>
        <v>0.1623055162659123</v>
      </c>
      <c r="Y5" s="166">
        <f t="shared" ref="Y5:Y43" si="9">ROUND(S5*X5,0)</f>
        <v>1</v>
      </c>
    </row>
    <row r="6" spans="1:25" x14ac:dyDescent="0.2">
      <c r="A6" s="6" t="s">
        <v>219</v>
      </c>
      <c r="B6" s="5" t="s">
        <v>265</v>
      </c>
      <c r="C6" s="90"/>
      <c r="D6" s="76">
        <f>投入係数表!G6</f>
        <v>4.7752958030455774E-4</v>
      </c>
      <c r="E6" s="77">
        <f t="shared" si="0"/>
        <v>4.7752958030455775E-2</v>
      </c>
      <c r="F6" s="76">
        <f>分析係数表!C9</f>
        <v>0.93252427184466025</v>
      </c>
      <c r="G6" s="77">
        <f t="shared" si="1"/>
        <v>4.453079241577939E-2</v>
      </c>
      <c r="H6" s="77">
        <v>0.23042962641716574</v>
      </c>
      <c r="I6" s="77">
        <f t="shared" si="2"/>
        <v>0.23042962641716574</v>
      </c>
      <c r="J6" s="76">
        <f>分析係数表!G9</f>
        <v>0.24685990338164251</v>
      </c>
      <c r="K6" s="78">
        <f t="shared" si="3"/>
        <v>5.6883835313609514E-2</v>
      </c>
      <c r="L6" s="79"/>
      <c r="M6" s="80"/>
      <c r="N6" s="81">
        <f>分析係数表!H9</f>
        <v>6.7102384818756454E-4</v>
      </c>
      <c r="O6" s="82">
        <f t="shared" si="4"/>
        <v>7.7605252890153168E-3</v>
      </c>
      <c r="P6" s="76">
        <f>分析係数表!C9</f>
        <v>0.93252427184466025</v>
      </c>
      <c r="Q6" s="82">
        <f t="shared" si="5"/>
        <v>7.2368781942710797E-3</v>
      </c>
      <c r="R6" s="83">
        <v>1.5148220226400853E-2</v>
      </c>
      <c r="S6" s="84">
        <f t="shared" si="6"/>
        <v>0.24557784664356661</v>
      </c>
      <c r="T6" s="85">
        <f>分析係数表!F9</f>
        <v>0.67294685990338166</v>
      </c>
      <c r="U6" s="86">
        <f t="shared" si="7"/>
        <v>0.16526084076062236</v>
      </c>
      <c r="V6" s="87">
        <f>分析係数表!D9</f>
        <v>0.15314009661835748</v>
      </c>
      <c r="W6" s="167">
        <f t="shared" si="8"/>
        <v>0</v>
      </c>
      <c r="X6" s="76">
        <f>分析係数表!E9</f>
        <v>0.11884057971014493</v>
      </c>
      <c r="Y6" s="166">
        <f t="shared" si="9"/>
        <v>0</v>
      </c>
    </row>
    <row r="7" spans="1:25" x14ac:dyDescent="0.2">
      <c r="A7" s="6" t="s">
        <v>220</v>
      </c>
      <c r="B7" s="5" t="s">
        <v>266</v>
      </c>
      <c r="C7" s="90"/>
      <c r="D7" s="76">
        <f>投入係数表!G7</f>
        <v>3.867989600466918E-2</v>
      </c>
      <c r="E7" s="77">
        <f t="shared" si="0"/>
        <v>3.8679896004669181</v>
      </c>
      <c r="F7" s="76">
        <f>分析係数表!C10</f>
        <v>7.456140350877194E-2</v>
      </c>
      <c r="G7" s="77">
        <f t="shared" si="1"/>
        <v>0.28840273336814742</v>
      </c>
      <c r="H7" s="77">
        <v>0.30357118154303819</v>
      </c>
      <c r="I7" s="77">
        <f t="shared" si="2"/>
        <v>0.30357118154303819</v>
      </c>
      <c r="J7" s="76">
        <f>分析係数表!G10</f>
        <v>0.17857142857142858</v>
      </c>
      <c r="K7" s="78">
        <f t="shared" si="3"/>
        <v>5.4209139561256822E-2</v>
      </c>
      <c r="L7" s="79"/>
      <c r="M7" s="80"/>
      <c r="N7" s="81">
        <f>分析係数表!H10</f>
        <v>1.3017862654838752E-3</v>
      </c>
      <c r="O7" s="82">
        <f t="shared" si="4"/>
        <v>1.5055419060689714E-2</v>
      </c>
      <c r="P7" s="76">
        <f>分析係数表!C10</f>
        <v>7.456140350877194E-2</v>
      </c>
      <c r="Q7" s="82">
        <f t="shared" si="5"/>
        <v>1.1225531755777419E-3</v>
      </c>
      <c r="R7" s="83">
        <v>2.1402157208675675E-3</v>
      </c>
      <c r="S7" s="84">
        <f t="shared" si="6"/>
        <v>0.30571139726390578</v>
      </c>
      <c r="T7" s="85">
        <f>分析係数表!F10</f>
        <v>0.52380952380952384</v>
      </c>
      <c r="U7" s="86">
        <f t="shared" si="7"/>
        <v>0.16013454142395064</v>
      </c>
      <c r="V7" s="87">
        <f>分析係数表!D10</f>
        <v>0.10714285714285714</v>
      </c>
      <c r="W7" s="167">
        <f t="shared" si="8"/>
        <v>0</v>
      </c>
      <c r="X7" s="76">
        <f>分析係数表!E10</f>
        <v>0.13095238095238096</v>
      </c>
      <c r="Y7" s="166">
        <f t="shared" si="9"/>
        <v>0</v>
      </c>
    </row>
    <row r="8" spans="1:25" x14ac:dyDescent="0.2">
      <c r="A8" s="6" t="s">
        <v>221</v>
      </c>
      <c r="B8" s="5" t="s">
        <v>27</v>
      </c>
      <c r="C8" s="90"/>
      <c r="D8" s="76">
        <f>投入係数表!G8</f>
        <v>3.1835305353637185E-4</v>
      </c>
      <c r="E8" s="77">
        <f t="shared" si="0"/>
        <v>3.1835305353637183E-2</v>
      </c>
      <c r="F8" s="76">
        <f>分析係数表!C11</f>
        <v>4.5351473922902175E-3</v>
      </c>
      <c r="G8" s="77">
        <f t="shared" si="1"/>
        <v>1.4437780205731046E-4</v>
      </c>
      <c r="H8" s="77">
        <v>2.9839174917523217E-4</v>
      </c>
      <c r="I8" s="77">
        <f t="shared" si="2"/>
        <v>2.9839174917523217E-4</v>
      </c>
      <c r="J8" s="76">
        <f>分析係数表!G11</f>
        <v>0.75</v>
      </c>
      <c r="K8" s="78">
        <f t="shared" si="3"/>
        <v>2.2379381188142414E-4</v>
      </c>
      <c r="L8" s="79"/>
      <c r="M8" s="80"/>
      <c r="N8" s="81">
        <f>分析係数表!H11</f>
        <v>-2.6840953927502582E-5</v>
      </c>
      <c r="O8" s="82">
        <f t="shared" si="4"/>
        <v>-3.1042101156061267E-4</v>
      </c>
      <c r="P8" s="76">
        <f>分析係数表!C11</f>
        <v>4.5351473922902175E-3</v>
      </c>
      <c r="Q8" s="82">
        <f t="shared" si="5"/>
        <v>-1.4078050410912039E-6</v>
      </c>
      <c r="R8" s="83">
        <v>4.0103173982792534E-5</v>
      </c>
      <c r="S8" s="84">
        <f t="shared" si="6"/>
        <v>3.3849492315802469E-4</v>
      </c>
      <c r="T8" s="85">
        <f>分析係数表!F11</f>
        <v>1</v>
      </c>
      <c r="U8" s="86">
        <f t="shared" si="7"/>
        <v>3.3849492315802469E-4</v>
      </c>
      <c r="V8" s="87">
        <f>分析係数表!D11</f>
        <v>0.25</v>
      </c>
      <c r="W8" s="167">
        <f t="shared" si="8"/>
        <v>0</v>
      </c>
      <c r="X8" s="76">
        <f>分析係数表!E11</f>
        <v>0</v>
      </c>
      <c r="Y8" s="166">
        <f t="shared" si="9"/>
        <v>0</v>
      </c>
    </row>
    <row r="9" spans="1:25" x14ac:dyDescent="0.2">
      <c r="A9" s="6" t="s">
        <v>222</v>
      </c>
      <c r="B9" s="5" t="s">
        <v>190</v>
      </c>
      <c r="C9" s="75">
        <f>最終需要_まとめ!C10</f>
        <v>100</v>
      </c>
      <c r="D9" s="76">
        <f>投入係数表!G9</f>
        <v>0.21085583912559028</v>
      </c>
      <c r="E9" s="77">
        <f t="shared" si="0"/>
        <v>21.085583912559027</v>
      </c>
      <c r="F9" s="76">
        <f>分析係数表!C12</f>
        <v>0.20853365384615385</v>
      </c>
      <c r="G9" s="77">
        <f t="shared" si="1"/>
        <v>4.3970538567656146</v>
      </c>
      <c r="H9" s="77">
        <v>4.769632776065162</v>
      </c>
      <c r="I9" s="77">
        <f t="shared" si="2"/>
        <v>104.76963277606517</v>
      </c>
      <c r="J9" s="76">
        <f>分析係数表!G12</f>
        <v>0.14315275640685521</v>
      </c>
      <c r="K9" s="78">
        <f t="shared" si="3"/>
        <v>14.99806171962773</v>
      </c>
      <c r="L9" s="79"/>
      <c r="M9" s="80"/>
      <c r="N9" s="81">
        <f>分析係数表!H12</f>
        <v>9.7526606095580642E-2</v>
      </c>
      <c r="O9" s="82">
        <f t="shared" si="4"/>
        <v>1.1279147455054863</v>
      </c>
      <c r="P9" s="76">
        <f>分析係数表!C12</f>
        <v>0.20853365384615385</v>
      </c>
      <c r="Q9" s="82">
        <f t="shared" si="5"/>
        <v>0.23520818310721381</v>
      </c>
      <c r="R9" s="83">
        <v>0.26721514676418057</v>
      </c>
      <c r="S9" s="84">
        <f t="shared" si="6"/>
        <v>105.03684792282935</v>
      </c>
      <c r="T9" s="85">
        <f>分析係数表!F12</f>
        <v>0.2958030455775455</v>
      </c>
      <c r="U9" s="86">
        <f t="shared" si="7"/>
        <v>31.070219513438406</v>
      </c>
      <c r="V9" s="87">
        <f>分析係数表!D12</f>
        <v>0.10691356714596488</v>
      </c>
      <c r="W9" s="167">
        <f t="shared" si="8"/>
        <v>11</v>
      </c>
      <c r="X9" s="76">
        <f>分析係数表!E12</f>
        <v>8.866132540987956E-2</v>
      </c>
      <c r="Y9" s="166">
        <f t="shared" si="9"/>
        <v>9</v>
      </c>
    </row>
    <row r="10" spans="1:25" x14ac:dyDescent="0.2">
      <c r="A10" s="6" t="s">
        <v>223</v>
      </c>
      <c r="B10" s="5" t="s">
        <v>28</v>
      </c>
      <c r="C10" s="90"/>
      <c r="D10" s="76">
        <f>投入係数表!G10</f>
        <v>1.2203533718894255E-3</v>
      </c>
      <c r="E10" s="77">
        <f t="shared" si="0"/>
        <v>0.12203533718894255</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0.17119718787567789</v>
      </c>
      <c r="P10" s="76">
        <f>分析係数表!C13</f>
        <v>0</v>
      </c>
      <c r="Q10" s="82">
        <f t="shared" si="5"/>
        <v>0</v>
      </c>
      <c r="R10" s="83">
        <v>0</v>
      </c>
      <c r="S10" s="84">
        <f t="shared" si="6"/>
        <v>0</v>
      </c>
      <c r="T10" s="85">
        <f>分析係数表!F13</f>
        <v>0.38461538461538464</v>
      </c>
      <c r="U10" s="86">
        <f t="shared" si="7"/>
        <v>0</v>
      </c>
      <c r="V10" s="87">
        <f>分析係数表!D13</f>
        <v>0.16965226554267651</v>
      </c>
      <c r="W10" s="167">
        <f t="shared" si="8"/>
        <v>0</v>
      </c>
      <c r="X10" s="76">
        <f>分析係数表!E13</f>
        <v>0.13909378292939936</v>
      </c>
      <c r="Y10" s="166">
        <f t="shared" si="9"/>
        <v>0</v>
      </c>
    </row>
    <row r="11" spans="1:25" x14ac:dyDescent="0.2">
      <c r="A11" s="6" t="s">
        <v>224</v>
      </c>
      <c r="B11" s="5" t="s">
        <v>267</v>
      </c>
      <c r="C11" s="90"/>
      <c r="D11" s="76">
        <f>投入係数表!G11</f>
        <v>1.6236005730354965E-2</v>
      </c>
      <c r="E11" s="77">
        <f t="shared" si="0"/>
        <v>1.6236005730354965</v>
      </c>
      <c r="F11" s="76">
        <f>分析係数表!C14</f>
        <v>0.56789069171648165</v>
      </c>
      <c r="G11" s="77">
        <f t="shared" si="1"/>
        <v>0.92202765249240415</v>
      </c>
      <c r="H11" s="77">
        <v>1.2643300131561226</v>
      </c>
      <c r="I11" s="77">
        <f t="shared" si="2"/>
        <v>1.2643300131561226</v>
      </c>
      <c r="J11" s="76">
        <f>分析係数表!G14</f>
        <v>0.17200100806451613</v>
      </c>
      <c r="K11" s="78">
        <f t="shared" si="3"/>
        <v>0.21746603678907603</v>
      </c>
      <c r="L11" s="79"/>
      <c r="M11" s="80"/>
      <c r="N11" s="81">
        <f>分析係数表!H14</f>
        <v>1.2346838806651188E-3</v>
      </c>
      <c r="O11" s="82">
        <f t="shared" si="4"/>
        <v>1.4279366531788183E-2</v>
      </c>
      <c r="P11" s="76">
        <f>分析係数表!C14</f>
        <v>0.56789069171648165</v>
      </c>
      <c r="Q11" s="82">
        <f t="shared" si="5"/>
        <v>8.109119337010369E-3</v>
      </c>
      <c r="R11" s="83">
        <v>4.243801064479668E-2</v>
      </c>
      <c r="S11" s="84">
        <f t="shared" si="6"/>
        <v>1.3067680238009192</v>
      </c>
      <c r="T11" s="85">
        <f>分析係数表!F14</f>
        <v>0.39616935483870969</v>
      </c>
      <c r="U11" s="86">
        <f t="shared" si="7"/>
        <v>0.5177014449130658</v>
      </c>
      <c r="V11" s="87">
        <f>分析係数表!D14</f>
        <v>7.7998991935483875E-2</v>
      </c>
      <c r="W11" s="167">
        <f t="shared" si="8"/>
        <v>0</v>
      </c>
      <c r="X11" s="76">
        <f>分析係数表!E14</f>
        <v>6.9052419354838704E-2</v>
      </c>
      <c r="Y11" s="166">
        <f t="shared" si="9"/>
        <v>0</v>
      </c>
    </row>
    <row r="12" spans="1:25" x14ac:dyDescent="0.2">
      <c r="A12" s="6" t="s">
        <v>225</v>
      </c>
      <c r="B12" s="5" t="s">
        <v>29</v>
      </c>
      <c r="C12" s="90"/>
      <c r="D12" s="76">
        <f>投入係数表!G12</f>
        <v>1.0452591924444209E-2</v>
      </c>
      <c r="E12" s="77">
        <f t="shared" si="0"/>
        <v>1.045259192444421</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0.10430145988436587</v>
      </c>
      <c r="P12" s="76">
        <f>分析係数表!C15</f>
        <v>0</v>
      </c>
      <c r="Q12" s="82">
        <f t="shared" si="5"/>
        <v>0</v>
      </c>
      <c r="R12" s="83">
        <v>0</v>
      </c>
      <c r="S12" s="84">
        <f t="shared" si="6"/>
        <v>0</v>
      </c>
      <c r="T12" s="85">
        <f>分析係数表!F15</f>
        <v>0.30406147091108671</v>
      </c>
      <c r="U12" s="86">
        <f t="shared" si="7"/>
        <v>0</v>
      </c>
      <c r="V12" s="87">
        <f>分析係数表!D15</f>
        <v>4.2810098792535674E-2</v>
      </c>
      <c r="W12" s="167">
        <f t="shared" si="8"/>
        <v>0</v>
      </c>
      <c r="X12" s="76">
        <f>分析係数表!E15</f>
        <v>3.4028540065861687E-2</v>
      </c>
      <c r="Y12" s="166">
        <f t="shared" si="9"/>
        <v>0</v>
      </c>
    </row>
    <row r="13" spans="1:25" x14ac:dyDescent="0.2">
      <c r="A13" s="6" t="s">
        <v>226</v>
      </c>
      <c r="B13" s="5" t="s">
        <v>30</v>
      </c>
      <c r="C13" s="90"/>
      <c r="D13" s="76">
        <f>投入係数表!G13</f>
        <v>4.6161192762773917E-3</v>
      </c>
      <c r="E13" s="77">
        <f t="shared" si="0"/>
        <v>0.46161192762773917</v>
      </c>
      <c r="F13" s="76">
        <f>分析係数表!C16</f>
        <v>4.7619047619047672E-2</v>
      </c>
      <c r="G13" s="77">
        <f t="shared" si="1"/>
        <v>2.19815203632257E-2</v>
      </c>
      <c r="H13" s="77">
        <v>2.9383868526466198E-2</v>
      </c>
      <c r="I13" s="77">
        <f t="shared" si="2"/>
        <v>2.9383868526466198E-2</v>
      </c>
      <c r="J13" s="76">
        <f>分析係数表!G16</f>
        <v>3.2520325203252036E-2</v>
      </c>
      <c r="K13" s="78">
        <f t="shared" si="3"/>
        <v>9.5557296021028294E-4</v>
      </c>
      <c r="L13" s="79"/>
      <c r="M13" s="80"/>
      <c r="N13" s="81">
        <f>分析係数表!H16</f>
        <v>1.7741870546079206E-2</v>
      </c>
      <c r="O13" s="82">
        <f t="shared" si="4"/>
        <v>0.20518828864156496</v>
      </c>
      <c r="P13" s="76">
        <f>分析係数表!C16</f>
        <v>4.7619047619047672E-2</v>
      </c>
      <c r="Q13" s="82">
        <f t="shared" si="5"/>
        <v>9.770870887693581E-3</v>
      </c>
      <c r="R13" s="83">
        <v>1.1051476063605868E-2</v>
      </c>
      <c r="S13" s="84">
        <f t="shared" si="6"/>
        <v>4.0435344590072066E-2</v>
      </c>
      <c r="T13" s="85">
        <f>分析係数表!F16</f>
        <v>0.28455284552845528</v>
      </c>
      <c r="U13" s="86">
        <f t="shared" si="7"/>
        <v>1.1505992363028636E-2</v>
      </c>
      <c r="V13" s="87">
        <f>分析係数表!D16</f>
        <v>8.943089430894309E-2</v>
      </c>
      <c r="W13" s="167">
        <f t="shared" si="8"/>
        <v>0</v>
      </c>
      <c r="X13" s="76">
        <f>分析係数表!E16</f>
        <v>6.5040650406504072E-2</v>
      </c>
      <c r="Y13" s="166">
        <f t="shared" si="9"/>
        <v>0</v>
      </c>
    </row>
    <row r="14" spans="1:25" x14ac:dyDescent="0.2">
      <c r="A14" s="6" t="s">
        <v>2</v>
      </c>
      <c r="B14" s="5" t="s">
        <v>364</v>
      </c>
      <c r="C14" s="90"/>
      <c r="D14" s="76">
        <f>投入係数表!G14</f>
        <v>1.7827770998036823E-2</v>
      </c>
      <c r="E14" s="77">
        <f t="shared" si="0"/>
        <v>1.7827770998036823</v>
      </c>
      <c r="F14" s="76">
        <f>分析係数表!C17</f>
        <v>0.10486608826857791</v>
      </c>
      <c r="G14" s="77">
        <f t="shared" si="1"/>
        <v>0.18695286071121225</v>
      </c>
      <c r="H14" s="77">
        <v>0.21989746925285736</v>
      </c>
      <c r="I14" s="77">
        <f t="shared" si="2"/>
        <v>0.21989746925285736</v>
      </c>
      <c r="J14" s="76">
        <f>分析係数表!G17</f>
        <v>0.21282973621103118</v>
      </c>
      <c r="K14" s="78">
        <f t="shared" si="3"/>
        <v>4.6800720374558971E-2</v>
      </c>
      <c r="L14" s="79"/>
      <c r="M14" s="80"/>
      <c r="N14" s="81">
        <f>分析係数表!H17</f>
        <v>2.9793458859527868E-3</v>
      </c>
      <c r="O14" s="82">
        <f t="shared" si="4"/>
        <v>3.4456732283228007E-2</v>
      </c>
      <c r="P14" s="76">
        <f>分析係数表!C17</f>
        <v>0.10486608826857791</v>
      </c>
      <c r="Q14" s="82">
        <f t="shared" si="5"/>
        <v>3.613342729059746E-3</v>
      </c>
      <c r="R14" s="83">
        <v>7.9676224423023759E-3</v>
      </c>
      <c r="S14" s="84">
        <f t="shared" si="6"/>
        <v>0.22786509169515973</v>
      </c>
      <c r="T14" s="85">
        <f>分析係数表!F17</f>
        <v>0.32553956834532372</v>
      </c>
      <c r="U14" s="86">
        <f t="shared" si="7"/>
        <v>7.4179103591409903E-2</v>
      </c>
      <c r="V14" s="87">
        <f>分析係数表!D17</f>
        <v>0.14268585131894485</v>
      </c>
      <c r="W14" s="167">
        <f t="shared" si="8"/>
        <v>0</v>
      </c>
      <c r="X14" s="76">
        <f>分析係数表!E17</f>
        <v>0.13908872901678657</v>
      </c>
      <c r="Y14" s="166">
        <f t="shared" si="9"/>
        <v>0</v>
      </c>
    </row>
    <row r="15" spans="1:25" x14ac:dyDescent="0.2">
      <c r="A15" s="6" t="s">
        <v>3</v>
      </c>
      <c r="B15" s="5" t="s">
        <v>31</v>
      </c>
      <c r="C15" s="90"/>
      <c r="D15" s="76">
        <f>投入係数表!G15</f>
        <v>1.4325887409136733E-3</v>
      </c>
      <c r="E15" s="77">
        <f t="shared" si="0"/>
        <v>0.14325887409136734</v>
      </c>
      <c r="F15" s="76">
        <f>分析係数表!C18</f>
        <v>0.13600000000000001</v>
      </c>
      <c r="G15" s="77">
        <f t="shared" si="1"/>
        <v>1.9483206876425959E-2</v>
      </c>
      <c r="H15" s="77">
        <v>2.5359827661795401E-2</v>
      </c>
      <c r="I15" s="77">
        <f t="shared" si="2"/>
        <v>2.5359827661795401E-2</v>
      </c>
      <c r="J15" s="76">
        <f>分析係数表!G18</f>
        <v>0.21499013806706113</v>
      </c>
      <c r="K15" s="78">
        <f t="shared" si="3"/>
        <v>5.452112850366269E-3</v>
      </c>
      <c r="L15" s="79"/>
      <c r="M15" s="80"/>
      <c r="N15" s="81">
        <f>分析係数表!H18</f>
        <v>4.6971669373129519E-4</v>
      </c>
      <c r="O15" s="82">
        <f t="shared" si="4"/>
        <v>5.4323677023107222E-3</v>
      </c>
      <c r="P15" s="76">
        <f>分析係数表!C18</f>
        <v>0.13600000000000001</v>
      </c>
      <c r="Q15" s="82">
        <f t="shared" si="5"/>
        <v>7.388020075142583E-4</v>
      </c>
      <c r="R15" s="83">
        <v>1.7936744124162263E-3</v>
      </c>
      <c r="S15" s="84">
        <f t="shared" si="6"/>
        <v>2.7153502074211626E-2</v>
      </c>
      <c r="T15" s="85">
        <f>分析係数表!F18</f>
        <v>0.45759368836291914</v>
      </c>
      <c r="U15" s="86">
        <f t="shared" si="7"/>
        <v>1.2425271166108674E-2</v>
      </c>
      <c r="V15" s="87">
        <f>分析係数表!D18</f>
        <v>7.3964497041420121E-2</v>
      </c>
      <c r="W15" s="167">
        <f t="shared" si="8"/>
        <v>0</v>
      </c>
      <c r="X15" s="76">
        <f>分析係数表!E18</f>
        <v>5.0295857988165681E-2</v>
      </c>
      <c r="Y15" s="166">
        <f t="shared" si="9"/>
        <v>0</v>
      </c>
    </row>
    <row r="16" spans="1:25" x14ac:dyDescent="0.2">
      <c r="A16" s="6" t="s">
        <v>4</v>
      </c>
      <c r="B16" s="5" t="s">
        <v>32</v>
      </c>
      <c r="C16" s="90"/>
      <c r="D16" s="76">
        <f>投入係数表!G16</f>
        <v>0</v>
      </c>
      <c r="E16" s="77">
        <f t="shared" si="0"/>
        <v>0</v>
      </c>
      <c r="F16" s="76">
        <f>分析係数表!C19</f>
        <v>5.7963709677419373E-2</v>
      </c>
      <c r="G16" s="77">
        <f t="shared" si="1"/>
        <v>0</v>
      </c>
      <c r="H16" s="77">
        <v>2.5157122618037846E-3</v>
      </c>
      <c r="I16" s="77">
        <f t="shared" si="2"/>
        <v>2.5157122618037846E-3</v>
      </c>
      <c r="J16" s="76">
        <f>分析係数表!G19</f>
        <v>5.6640625E-2</v>
      </c>
      <c r="K16" s="78">
        <f t="shared" si="3"/>
        <v>1.4249151482872998E-4</v>
      </c>
      <c r="L16" s="79"/>
      <c r="M16" s="80"/>
      <c r="N16" s="81">
        <f>分析係数表!H19</f>
        <v>-1.2078429267376162E-4</v>
      </c>
      <c r="O16" s="82">
        <f t="shared" si="4"/>
        <v>-1.396894552022757E-3</v>
      </c>
      <c r="P16" s="76">
        <f>分析係数表!C19</f>
        <v>5.7963709677419373E-2</v>
      </c>
      <c r="Q16" s="82">
        <f t="shared" si="5"/>
        <v>-8.0969190263415879E-5</v>
      </c>
      <c r="R16" s="83">
        <v>3.6949995959955804E-4</v>
      </c>
      <c r="S16" s="84">
        <f t="shared" si="6"/>
        <v>2.8852122214033426E-3</v>
      </c>
      <c r="T16" s="85">
        <f>分析係数表!F19</f>
        <v>0.23828125</v>
      </c>
      <c r="U16" s="86">
        <f t="shared" si="7"/>
        <v>6.8749197463126527E-4</v>
      </c>
      <c r="V16" s="87">
        <f>分析係数表!D19</f>
        <v>2.1484375E-2</v>
      </c>
      <c r="W16" s="167">
        <f t="shared" si="8"/>
        <v>0</v>
      </c>
      <c r="X16" s="76">
        <f>分析係数表!E19</f>
        <v>3.90625E-3</v>
      </c>
      <c r="Y16" s="166">
        <f t="shared" si="9"/>
        <v>0</v>
      </c>
    </row>
    <row r="17" spans="1:25" x14ac:dyDescent="0.2">
      <c r="A17" s="6" t="s">
        <v>5</v>
      </c>
      <c r="B17" s="5" t="s">
        <v>33</v>
      </c>
      <c r="C17" s="90"/>
      <c r="D17" s="76">
        <f>投入係数表!G17</f>
        <v>1.5917652676818591E-3</v>
      </c>
      <c r="E17" s="77">
        <f t="shared" si="0"/>
        <v>0.15917652676818592</v>
      </c>
      <c r="F17" s="76">
        <f>分析係数表!C20</f>
        <v>5.8436815193571912E-2</v>
      </c>
      <c r="G17" s="77">
        <f t="shared" si="1"/>
        <v>9.3017692779071327E-3</v>
      </c>
      <c r="H17" s="77">
        <v>1.1540976453655672E-2</v>
      </c>
      <c r="I17" s="77">
        <f t="shared" si="2"/>
        <v>1.1540976453655672E-2</v>
      </c>
      <c r="J17" s="76">
        <f>分析係数表!G20</f>
        <v>0.10123456790123457</v>
      </c>
      <c r="K17" s="78">
        <f t="shared" si="3"/>
        <v>1.1683457644441543E-3</v>
      </c>
      <c r="L17" s="79"/>
      <c r="M17" s="80"/>
      <c r="N17" s="81">
        <f>分析係数表!H20</f>
        <v>5.905009864050568E-4</v>
      </c>
      <c r="O17" s="82">
        <f t="shared" si="4"/>
        <v>6.8292622543334788E-3</v>
      </c>
      <c r="P17" s="76">
        <f>分析係数表!C20</f>
        <v>5.8436815193571912E-2</v>
      </c>
      <c r="Q17" s="82">
        <f t="shared" si="5"/>
        <v>3.9908033626492179E-4</v>
      </c>
      <c r="R17" s="83">
        <v>1.0079150372954669E-3</v>
      </c>
      <c r="S17" s="84">
        <f t="shared" si="6"/>
        <v>1.2548891490951139E-2</v>
      </c>
      <c r="T17" s="85">
        <f>分析係数表!F20</f>
        <v>0.22469135802469137</v>
      </c>
      <c r="U17" s="86">
        <f t="shared" si="7"/>
        <v>2.8196274708063053E-3</v>
      </c>
      <c r="V17" s="87">
        <f>分析係数表!D20</f>
        <v>8.1481481481481488E-2</v>
      </c>
      <c r="W17" s="167">
        <f t="shared" si="8"/>
        <v>0</v>
      </c>
      <c r="X17" s="76">
        <f>分析係数表!E20</f>
        <v>7.9012345679012344E-2</v>
      </c>
      <c r="Y17" s="166">
        <f t="shared" si="9"/>
        <v>0</v>
      </c>
    </row>
    <row r="18" spans="1:25" x14ac:dyDescent="0.2">
      <c r="A18" s="6" t="s">
        <v>6</v>
      </c>
      <c r="B18" s="5" t="s">
        <v>34</v>
      </c>
      <c r="C18" s="90"/>
      <c r="D18" s="76">
        <f>投入係数表!G18</f>
        <v>5.8364726481668168E-3</v>
      </c>
      <c r="E18" s="77">
        <f t="shared" si="0"/>
        <v>0.58364726481668172</v>
      </c>
      <c r="F18" s="76">
        <f>分析係数表!C21</f>
        <v>0.13836239575435938</v>
      </c>
      <c r="G18" s="77">
        <f t="shared" si="1"/>
        <v>8.0754833835515114E-2</v>
      </c>
      <c r="H18" s="77">
        <v>9.4646930136858043E-2</v>
      </c>
      <c r="I18" s="77">
        <f t="shared" si="2"/>
        <v>9.4646930136858043E-2</v>
      </c>
      <c r="J18" s="76">
        <f>分析係数表!G21</f>
        <v>0.28436555891238668</v>
      </c>
      <c r="K18" s="78">
        <f t="shared" si="3"/>
        <v>2.6914327187709253E-2</v>
      </c>
      <c r="L18" s="79"/>
      <c r="M18" s="80"/>
      <c r="N18" s="81">
        <f>分析係数表!H21</f>
        <v>9.7969481835384425E-4</v>
      </c>
      <c r="O18" s="82">
        <f t="shared" si="4"/>
        <v>1.1330366921962362E-2</v>
      </c>
      <c r="P18" s="76">
        <f>分析係数表!C21</f>
        <v>0.13836239575435938</v>
      </c>
      <c r="Q18" s="82">
        <f t="shared" si="5"/>
        <v>1.5676967120986591E-3</v>
      </c>
      <c r="R18" s="83">
        <v>3.711170401562248E-3</v>
      </c>
      <c r="S18" s="84">
        <f t="shared" si="6"/>
        <v>9.8358100538420284E-2</v>
      </c>
      <c r="T18" s="85">
        <f>分析係数表!F21</f>
        <v>0.42484894259818728</v>
      </c>
      <c r="U18" s="86">
        <f t="shared" si="7"/>
        <v>4.1787335009714051E-2</v>
      </c>
      <c r="V18" s="87">
        <f>分析係数表!D21</f>
        <v>8.0060422960725075E-2</v>
      </c>
      <c r="W18" s="167">
        <f t="shared" si="8"/>
        <v>0</v>
      </c>
      <c r="X18" s="76">
        <f>分析係数表!E21</f>
        <v>6.9108761329305129E-2</v>
      </c>
      <c r="Y18" s="166">
        <f t="shared" si="9"/>
        <v>0</v>
      </c>
    </row>
    <row r="19" spans="1:25" x14ac:dyDescent="0.2">
      <c r="A19" s="6" t="s">
        <v>7</v>
      </c>
      <c r="B19" s="5" t="s">
        <v>268</v>
      </c>
      <c r="C19" s="90"/>
      <c r="D19" s="76">
        <f>投入係数表!G19</f>
        <v>0</v>
      </c>
      <c r="E19" s="77">
        <f t="shared" si="0"/>
        <v>0</v>
      </c>
      <c r="F19" s="76">
        <f>分析係数表!C22</f>
        <v>4.2718446601941795E-2</v>
      </c>
      <c r="G19" s="77">
        <f t="shared" si="1"/>
        <v>0</v>
      </c>
      <c r="H19" s="77">
        <v>8.4198311884475102E-4</v>
      </c>
      <c r="I19" s="77">
        <f t="shared" si="2"/>
        <v>8.4198311884475102E-4</v>
      </c>
      <c r="J19" s="76">
        <f>分析係数表!G22</f>
        <v>0.195578231292517</v>
      </c>
      <c r="K19" s="78">
        <f t="shared" si="3"/>
        <v>1.6467356916181355E-4</v>
      </c>
      <c r="L19" s="79"/>
      <c r="M19" s="80"/>
      <c r="N19" s="81">
        <f>分析係数表!H22</f>
        <v>4.0261430891253877E-5</v>
      </c>
      <c r="O19" s="82">
        <f t="shared" si="4"/>
        <v>4.6563151734091906E-4</v>
      </c>
      <c r="P19" s="76">
        <f>分析係数表!C22</f>
        <v>4.2718446601941795E-2</v>
      </c>
      <c r="Q19" s="82">
        <f t="shared" si="5"/>
        <v>1.9891055109709185E-5</v>
      </c>
      <c r="R19" s="83">
        <v>2.7227112384862367E-4</v>
      </c>
      <c r="S19" s="84">
        <f t="shared" si="6"/>
        <v>1.1142542426933748E-3</v>
      </c>
      <c r="T19" s="85">
        <f>分析係数表!F22</f>
        <v>0.41411564625850339</v>
      </c>
      <c r="U19" s="86">
        <f t="shared" si="7"/>
        <v>4.6143011580924618E-4</v>
      </c>
      <c r="V19" s="87">
        <f>分析係数表!D22</f>
        <v>4.1666666666666664E-2</v>
      </c>
      <c r="W19" s="167">
        <f t="shared" si="8"/>
        <v>0</v>
      </c>
      <c r="X19" s="76">
        <f>分析係数表!E22</f>
        <v>3.5714285714285712E-2</v>
      </c>
      <c r="Y19" s="166">
        <f t="shared" si="9"/>
        <v>0</v>
      </c>
    </row>
    <row r="20" spans="1:25" x14ac:dyDescent="0.2">
      <c r="A20" s="6" t="s">
        <v>8</v>
      </c>
      <c r="B20" s="5" t="s">
        <v>269</v>
      </c>
      <c r="C20" s="90"/>
      <c r="D20" s="76">
        <f>投入係数表!G20</f>
        <v>0</v>
      </c>
      <c r="E20" s="77">
        <f t="shared" si="0"/>
        <v>0</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3.1042101156061267E-4</v>
      </c>
      <c r="P20" s="76">
        <f>分析係数表!C23</f>
        <v>0</v>
      </c>
      <c r="Q20" s="82">
        <f t="shared" si="5"/>
        <v>0</v>
      </c>
      <c r="R20" s="83">
        <v>0</v>
      </c>
      <c r="S20" s="84">
        <f t="shared" si="6"/>
        <v>0</v>
      </c>
      <c r="T20" s="85">
        <f>分析係数表!F23</f>
        <v>0.43803056027164688</v>
      </c>
      <c r="U20" s="86">
        <f t="shared" si="7"/>
        <v>0</v>
      </c>
      <c r="V20" s="87">
        <f>分析係数表!D23</f>
        <v>9.3378607809847206E-2</v>
      </c>
      <c r="W20" s="167">
        <f t="shared" si="8"/>
        <v>0</v>
      </c>
      <c r="X20" s="76">
        <f>分析係数表!E23</f>
        <v>9.3378607809847206E-2</v>
      </c>
      <c r="Y20" s="166">
        <f t="shared" si="9"/>
        <v>0</v>
      </c>
    </row>
    <row r="21" spans="1:25" x14ac:dyDescent="0.2">
      <c r="A21" s="6" t="s">
        <v>9</v>
      </c>
      <c r="B21" s="5" t="s">
        <v>270</v>
      </c>
      <c r="C21" s="90"/>
      <c r="D21" s="76">
        <f>投入係数表!G21</f>
        <v>0</v>
      </c>
      <c r="E21" s="77">
        <f t="shared" si="0"/>
        <v>0</v>
      </c>
      <c r="F21" s="76">
        <f>分析係数表!C24</f>
        <v>0.46503178928247046</v>
      </c>
      <c r="G21" s="77">
        <f t="shared" si="1"/>
        <v>0</v>
      </c>
      <c r="H21" s="77">
        <v>8.4502772219408398E-3</v>
      </c>
      <c r="I21" s="77">
        <f t="shared" si="2"/>
        <v>8.4502772219408398E-3</v>
      </c>
      <c r="J21" s="76">
        <f>分析係数表!G24</f>
        <v>0.20803782505910165</v>
      </c>
      <c r="K21" s="78">
        <f t="shared" si="3"/>
        <v>1.7579772943990398E-3</v>
      </c>
      <c r="L21" s="79"/>
      <c r="M21" s="80"/>
      <c r="N21" s="81">
        <f>分析係数表!H24</f>
        <v>3.7577335498503619E-4</v>
      </c>
      <c r="O21" s="82">
        <f t="shared" si="4"/>
        <v>4.3458941618485783E-3</v>
      </c>
      <c r="P21" s="76">
        <f>分析係数表!C24</f>
        <v>0.46503178928247046</v>
      </c>
      <c r="Q21" s="82">
        <f t="shared" si="5"/>
        <v>2.0209789381166864E-3</v>
      </c>
      <c r="R21" s="83">
        <v>6.8353068300686989E-3</v>
      </c>
      <c r="S21" s="84">
        <f t="shared" si="6"/>
        <v>1.5285584052009539E-2</v>
      </c>
      <c r="T21" s="85">
        <f>分析係数表!F24</f>
        <v>0.39125295508274233</v>
      </c>
      <c r="U21" s="86">
        <f t="shared" si="7"/>
        <v>5.9805299305143705E-3</v>
      </c>
      <c r="V21" s="87">
        <f>分析係数表!D24</f>
        <v>8.1560283687943269E-2</v>
      </c>
      <c r="W21" s="167">
        <f t="shared" si="8"/>
        <v>0</v>
      </c>
      <c r="X21" s="76">
        <f>分析係数表!E24</f>
        <v>8.0378250591016553E-2</v>
      </c>
      <c r="Y21" s="166">
        <f t="shared" si="9"/>
        <v>0</v>
      </c>
    </row>
    <row r="22" spans="1:25" x14ac:dyDescent="0.2">
      <c r="A22" s="6" t="s">
        <v>10</v>
      </c>
      <c r="B22" s="5" t="s">
        <v>271</v>
      </c>
      <c r="C22" s="90"/>
      <c r="D22" s="76">
        <f>投入係数表!G22</f>
        <v>0</v>
      </c>
      <c r="E22" s="77">
        <f t="shared" si="0"/>
        <v>0</v>
      </c>
      <c r="F22" s="76">
        <f>分析係数表!C25</f>
        <v>9.2250922509224953E-3</v>
      </c>
      <c r="G22" s="77">
        <f t="shared" si="1"/>
        <v>0</v>
      </c>
      <c r="H22" s="77">
        <v>3.2241775247973166E-4</v>
      </c>
      <c r="I22" s="77">
        <f t="shared" si="2"/>
        <v>3.2241775247973166E-4</v>
      </c>
      <c r="J22" s="76">
        <f>分析係数表!G25</f>
        <v>0.19617224880382775</v>
      </c>
      <c r="K22" s="78">
        <f t="shared" si="3"/>
        <v>6.3249415558224866E-5</v>
      </c>
      <c r="L22" s="79"/>
      <c r="M22" s="80"/>
      <c r="N22" s="81">
        <f>分析係数表!H25</f>
        <v>5.5023955551380293E-4</v>
      </c>
      <c r="O22" s="82">
        <f t="shared" si="4"/>
        <v>6.3636307369925602E-3</v>
      </c>
      <c r="P22" s="76">
        <f>分析係数表!C25</f>
        <v>9.2250922509224953E-3</v>
      </c>
      <c r="Q22" s="82">
        <f t="shared" si="5"/>
        <v>5.8705080599562277E-5</v>
      </c>
      <c r="R22" s="83">
        <v>2.520624744614558E-4</v>
      </c>
      <c r="S22" s="84">
        <f t="shared" si="6"/>
        <v>5.7448022694118746E-4</v>
      </c>
      <c r="T22" s="85">
        <f>分析係数表!F25</f>
        <v>0.34928229665071769</v>
      </c>
      <c r="U22" s="86">
        <f t="shared" si="7"/>
        <v>2.0065577304644345E-4</v>
      </c>
      <c r="V22" s="87">
        <f>分析係数表!D25</f>
        <v>6.2200956937799042E-2</v>
      </c>
      <c r="W22" s="167">
        <f t="shared" si="8"/>
        <v>0</v>
      </c>
      <c r="X22" s="76">
        <f>分析係数表!E25</f>
        <v>3.8277511961722487E-2</v>
      </c>
      <c r="Y22" s="166">
        <f t="shared" si="9"/>
        <v>0</v>
      </c>
    </row>
    <row r="23" spans="1:25" x14ac:dyDescent="0.2">
      <c r="A23" s="6" t="s">
        <v>11</v>
      </c>
      <c r="B23" s="5" t="s">
        <v>35</v>
      </c>
      <c r="C23" s="90"/>
      <c r="D23" s="76">
        <f>投入係数表!G23</f>
        <v>0</v>
      </c>
      <c r="E23" s="77">
        <f t="shared" si="0"/>
        <v>0</v>
      </c>
      <c r="F23" s="76">
        <f>分析係数表!C26</f>
        <v>0.48980322003577814</v>
      </c>
      <c r="G23" s="77">
        <f t="shared" si="1"/>
        <v>0</v>
      </c>
      <c r="H23" s="77">
        <v>8.1002467542907516E-3</v>
      </c>
      <c r="I23" s="77">
        <f t="shared" si="2"/>
        <v>8.1002467542907516E-3</v>
      </c>
      <c r="J23" s="76">
        <f>分析係数表!G26</f>
        <v>0.19635890767230169</v>
      </c>
      <c r="K23" s="78">
        <f t="shared" si="3"/>
        <v>1.590555604548639E-3</v>
      </c>
      <c r="L23" s="79"/>
      <c r="M23" s="80"/>
      <c r="N23" s="81">
        <f>分析係数表!H26</f>
        <v>1.1729496866318629E-2</v>
      </c>
      <c r="O23" s="82">
        <f t="shared" si="4"/>
        <v>0.13565398205198775</v>
      </c>
      <c r="P23" s="76">
        <f>分析係数表!C26</f>
        <v>0.48980322003577814</v>
      </c>
      <c r="Q23" s="82">
        <f t="shared" si="5"/>
        <v>6.6443757219739261E-2</v>
      </c>
      <c r="R23" s="83">
        <v>7.290396997867099E-2</v>
      </c>
      <c r="S23" s="84">
        <f t="shared" si="6"/>
        <v>8.1004216732961737E-2</v>
      </c>
      <c r="T23" s="85">
        <f>分析係数表!F26</f>
        <v>0.33511053315994799</v>
      </c>
      <c r="U23" s="86">
        <f t="shared" si="7"/>
        <v>2.7145366257586789E-2</v>
      </c>
      <c r="V23" s="87">
        <f>分析係数表!D26</f>
        <v>7.3862158647594281E-2</v>
      </c>
      <c r="W23" s="167">
        <f t="shared" si="8"/>
        <v>0</v>
      </c>
      <c r="X23" s="76">
        <f>分析係数表!E26</f>
        <v>7.8673602080624183E-2</v>
      </c>
      <c r="Y23" s="166">
        <f t="shared" si="9"/>
        <v>0</v>
      </c>
    </row>
    <row r="24" spans="1:25" x14ac:dyDescent="0.2">
      <c r="A24" s="6" t="s">
        <v>12</v>
      </c>
      <c r="B24" s="5" t="s">
        <v>365</v>
      </c>
      <c r="C24" s="90"/>
      <c r="D24" s="76">
        <f>投入係数表!G24</f>
        <v>0</v>
      </c>
      <c r="E24" s="77">
        <f t="shared" si="0"/>
        <v>0</v>
      </c>
      <c r="F24" s="76">
        <f>分析係数表!C27</f>
        <v>1.6403046280023426E-2</v>
      </c>
      <c r="G24" s="77">
        <f t="shared" si="1"/>
        <v>0</v>
      </c>
      <c r="H24" s="77">
        <v>4.0035385068507529E-5</v>
      </c>
      <c r="I24" s="77">
        <f t="shared" si="2"/>
        <v>4.0035385068507529E-5</v>
      </c>
      <c r="J24" s="76">
        <f>分析係数表!G27</f>
        <v>0.18421052631578946</v>
      </c>
      <c r="K24" s="78">
        <f t="shared" si="3"/>
        <v>7.3749393547250709E-6</v>
      </c>
      <c r="L24" s="79"/>
      <c r="M24" s="80"/>
      <c r="N24" s="81">
        <f>分析係数表!H27</f>
        <v>1.1420825896152349E-2</v>
      </c>
      <c r="O24" s="82">
        <f t="shared" si="4"/>
        <v>0.13208414041904071</v>
      </c>
      <c r="P24" s="76">
        <f>分析係数表!C27</f>
        <v>1.6403046280023426E-2</v>
      </c>
      <c r="Q24" s="82">
        <f t="shared" si="5"/>
        <v>2.1665822681506373E-3</v>
      </c>
      <c r="R24" s="83">
        <v>2.1833192627693974E-3</v>
      </c>
      <c r="S24" s="84">
        <f t="shared" si="6"/>
        <v>2.2233546478379047E-3</v>
      </c>
      <c r="T24" s="85">
        <f>分析係数表!F27</f>
        <v>0.35526315789473684</v>
      </c>
      <c r="U24" s="86">
        <f t="shared" si="7"/>
        <v>7.8987599331083451E-4</v>
      </c>
      <c r="V24" s="87">
        <f>分析係数表!D27</f>
        <v>0</v>
      </c>
      <c r="W24" s="167">
        <f t="shared" si="8"/>
        <v>0</v>
      </c>
      <c r="X24" s="76">
        <f>分析係数表!E27</f>
        <v>0</v>
      </c>
      <c r="Y24" s="166">
        <f t="shared" si="9"/>
        <v>0</v>
      </c>
    </row>
    <row r="25" spans="1:25" x14ac:dyDescent="0.2">
      <c r="A25" s="6" t="s">
        <v>13</v>
      </c>
      <c r="B25" s="5" t="s">
        <v>191</v>
      </c>
      <c r="C25" s="90"/>
      <c r="D25" s="76">
        <f>投入係数表!G25</f>
        <v>0</v>
      </c>
      <c r="E25" s="77">
        <f t="shared" si="0"/>
        <v>0</v>
      </c>
      <c r="F25" s="76">
        <f>分析係数表!C28</f>
        <v>5.7942340305257245E-2</v>
      </c>
      <c r="G25" s="77">
        <f t="shared" si="1"/>
        <v>0</v>
      </c>
      <c r="H25" s="77">
        <v>4.1099109805902093E-3</v>
      </c>
      <c r="I25" s="77">
        <f t="shared" si="2"/>
        <v>4.1099109805902093E-3</v>
      </c>
      <c r="J25" s="76">
        <f>分析係数表!G28</f>
        <v>0.12508686587908269</v>
      </c>
      <c r="K25" s="78">
        <f t="shared" si="3"/>
        <v>5.1409588360405668E-4</v>
      </c>
      <c r="L25" s="79"/>
      <c r="M25" s="80"/>
      <c r="N25" s="81">
        <f>分析係数表!H28</f>
        <v>2.2586662729993424E-2</v>
      </c>
      <c r="O25" s="82">
        <f t="shared" si="4"/>
        <v>0.26121928122825555</v>
      </c>
      <c r="P25" s="76">
        <f>分析係数表!C28</f>
        <v>5.7942340305257245E-2</v>
      </c>
      <c r="Q25" s="82">
        <f t="shared" si="5"/>
        <v>1.5135656487222279E-2</v>
      </c>
      <c r="R25" s="83">
        <v>1.6325872836801068E-2</v>
      </c>
      <c r="S25" s="84">
        <f t="shared" si="6"/>
        <v>2.0435783817391279E-2</v>
      </c>
      <c r="T25" s="85">
        <f>分析係数表!F28</f>
        <v>0.21334259902710215</v>
      </c>
      <c r="U25" s="86">
        <f t="shared" si="7"/>
        <v>4.3598232327582507E-3</v>
      </c>
      <c r="V25" s="87">
        <f>分析係数表!D28</f>
        <v>0.12091730368311328</v>
      </c>
      <c r="W25" s="167">
        <f t="shared" si="8"/>
        <v>0</v>
      </c>
      <c r="X25" s="76">
        <f>分析係数表!E28</f>
        <v>0.12161223071577484</v>
      </c>
      <c r="Y25" s="166">
        <f t="shared" si="9"/>
        <v>0</v>
      </c>
    </row>
    <row r="26" spans="1:25" x14ac:dyDescent="0.2">
      <c r="A26" s="6" t="s">
        <v>14</v>
      </c>
      <c r="B26" s="5" t="s">
        <v>50</v>
      </c>
      <c r="C26" s="90"/>
      <c r="D26" s="76">
        <f>投入係数表!G26</f>
        <v>1.0081180028651774E-2</v>
      </c>
      <c r="E26" s="77">
        <f t="shared" si="0"/>
        <v>1.0081180028651775</v>
      </c>
      <c r="F26" s="76">
        <f>分析係数表!C29</f>
        <v>0.49478563151796062</v>
      </c>
      <c r="G26" s="77">
        <f t="shared" si="1"/>
        <v>0.4988023026922721</v>
      </c>
      <c r="H26" s="77">
        <v>0.59735574055209772</v>
      </c>
      <c r="I26" s="77">
        <f t="shared" si="2"/>
        <v>0.59735574055209772</v>
      </c>
      <c r="J26" s="76">
        <f>分析係数表!G29</f>
        <v>0.24894917844860528</v>
      </c>
      <c r="K26" s="78">
        <f t="shared" si="3"/>
        <v>0.14871122085200295</v>
      </c>
      <c r="L26" s="79"/>
      <c r="M26" s="80"/>
      <c r="N26" s="81">
        <f>分析係数表!H29</f>
        <v>1.0347187739052245E-2</v>
      </c>
      <c r="O26" s="82">
        <f t="shared" si="4"/>
        <v>0.11966729995661619</v>
      </c>
      <c r="P26" s="76">
        <f>分析係数表!C29</f>
        <v>0.49478563151796062</v>
      </c>
      <c r="Q26" s="82">
        <f t="shared" si="5"/>
        <v>5.9209660581083567E-2</v>
      </c>
      <c r="R26" s="83">
        <v>8.5762339797873038E-2</v>
      </c>
      <c r="S26" s="84">
        <f t="shared" si="6"/>
        <v>0.68311808034997079</v>
      </c>
      <c r="T26" s="85">
        <f>分析係数表!F29</f>
        <v>0.37141765380206343</v>
      </c>
      <c r="U26" s="86">
        <f t="shared" si="7"/>
        <v>0.25372211467335559</v>
      </c>
      <c r="V26" s="87">
        <f>分析係数表!D29</f>
        <v>7.241115781429118E-2</v>
      </c>
      <c r="W26" s="167">
        <f t="shared" si="8"/>
        <v>0</v>
      </c>
      <c r="X26" s="76">
        <f>分析係数表!E29</f>
        <v>5.0630492930836837E-2</v>
      </c>
      <c r="Y26" s="166">
        <f t="shared" si="9"/>
        <v>0</v>
      </c>
    </row>
    <row r="27" spans="1:25" x14ac:dyDescent="0.2">
      <c r="A27" s="6" t="s">
        <v>15</v>
      </c>
      <c r="B27" s="5" t="s">
        <v>36</v>
      </c>
      <c r="C27" s="90"/>
      <c r="D27" s="76">
        <f>投入係数表!G27</f>
        <v>5.3058842256061976E-4</v>
      </c>
      <c r="E27" s="77">
        <f t="shared" si="0"/>
        <v>5.3058842256061979E-2</v>
      </c>
      <c r="F27" s="76">
        <f>分析係数表!C30</f>
        <v>1</v>
      </c>
      <c r="G27" s="77">
        <f t="shared" si="1"/>
        <v>5.3058842256061979E-2</v>
      </c>
      <c r="H27" s="77">
        <v>9.7604918464129192E-2</v>
      </c>
      <c r="I27" s="77">
        <f t="shared" si="2"/>
        <v>9.7604918464129192E-2</v>
      </c>
      <c r="J27" s="76">
        <f>分析係数表!G30</f>
        <v>0.34459690081234212</v>
      </c>
      <c r="K27" s="78">
        <f t="shared" si="3"/>
        <v>3.3634352406780268E-2</v>
      </c>
      <c r="L27" s="79"/>
      <c r="M27" s="80"/>
      <c r="N27" s="81">
        <f>分析係数表!H30</f>
        <v>0</v>
      </c>
      <c r="O27" s="82">
        <f t="shared" si="4"/>
        <v>0</v>
      </c>
      <c r="P27" s="76">
        <f>分析係数表!C30</f>
        <v>1</v>
      </c>
      <c r="Q27" s="82">
        <f t="shared" si="5"/>
        <v>0</v>
      </c>
      <c r="R27" s="83">
        <v>2.3490552251195569E-2</v>
      </c>
      <c r="S27" s="84">
        <f t="shared" si="6"/>
        <v>0.12109547071532475</v>
      </c>
      <c r="T27" s="85">
        <f>分析係数表!F30</f>
        <v>0.44091746876919924</v>
      </c>
      <c r="U27" s="86">
        <f t="shared" si="7"/>
        <v>5.3393108427215681E-2</v>
      </c>
      <c r="V27" s="87">
        <f>分析係数表!D30</f>
        <v>0.12847293330602771</v>
      </c>
      <c r="W27" s="167">
        <f t="shared" si="8"/>
        <v>0</v>
      </c>
      <c r="X27" s="76">
        <f>分析係数表!E30</f>
        <v>7.0107174551163901E-2</v>
      </c>
      <c r="Y27" s="166">
        <f t="shared" si="9"/>
        <v>0</v>
      </c>
    </row>
    <row r="28" spans="1:25" x14ac:dyDescent="0.2">
      <c r="A28" s="6" t="s">
        <v>16</v>
      </c>
      <c r="B28" s="5" t="s">
        <v>192</v>
      </c>
      <c r="C28" s="90"/>
      <c r="D28" s="76">
        <f>投入係数表!G28</f>
        <v>1.4697299304929166E-2</v>
      </c>
      <c r="E28" s="77">
        <f t="shared" si="0"/>
        <v>1.4697299304929166</v>
      </c>
      <c r="F28" s="76">
        <f>分析係数表!C31</f>
        <v>1.9207967749584998E-2</v>
      </c>
      <c r="G28" s="77">
        <f t="shared" si="1"/>
        <v>2.8230525105507741E-2</v>
      </c>
      <c r="H28" s="77">
        <v>3.3541218849580431E-2</v>
      </c>
      <c r="I28" s="77">
        <f t="shared" si="2"/>
        <v>3.3541218849580431E-2</v>
      </c>
      <c r="J28" s="76">
        <f>分析係数表!G31</f>
        <v>6.1728395061728392E-2</v>
      </c>
      <c r="K28" s="78">
        <f t="shared" si="3"/>
        <v>2.0704456079987921E-3</v>
      </c>
      <c r="L28" s="79"/>
      <c r="M28" s="80"/>
      <c r="N28" s="81">
        <f>分析係数表!H31</f>
        <v>2.4076335672969816E-2</v>
      </c>
      <c r="O28" s="82">
        <f t="shared" si="4"/>
        <v>0.27844764736986954</v>
      </c>
      <c r="P28" s="76">
        <f>分析係数表!C31</f>
        <v>1.9207967749584998E-2</v>
      </c>
      <c r="Q28" s="82">
        <f t="shared" si="5"/>
        <v>5.3484134306282698E-3</v>
      </c>
      <c r="R28" s="83">
        <v>6.9360459443344657E-3</v>
      </c>
      <c r="S28" s="84">
        <f t="shared" si="6"/>
        <v>4.0477264793914898E-2</v>
      </c>
      <c r="T28" s="85">
        <f>分析係数表!F31</f>
        <v>0.33333333333333331</v>
      </c>
      <c r="U28" s="86">
        <f t="shared" si="7"/>
        <v>1.3492421597971632E-2</v>
      </c>
      <c r="V28" s="87">
        <f>分析係数表!D31</f>
        <v>0.20987654320987653</v>
      </c>
      <c r="W28" s="167">
        <f t="shared" si="8"/>
        <v>0</v>
      </c>
      <c r="X28" s="76">
        <f>分析係数表!E31</f>
        <v>0.18518518518518517</v>
      </c>
      <c r="Y28" s="166">
        <f t="shared" si="9"/>
        <v>0</v>
      </c>
    </row>
    <row r="29" spans="1:25" x14ac:dyDescent="0.2">
      <c r="A29" s="6" t="s">
        <v>17</v>
      </c>
      <c r="B29" s="5" t="s">
        <v>272</v>
      </c>
      <c r="C29" s="90"/>
      <c r="D29" s="76">
        <f>投入係数表!G29</f>
        <v>1.9631771634742931E-3</v>
      </c>
      <c r="E29" s="77">
        <f t="shared" si="0"/>
        <v>0.19631771634742931</v>
      </c>
      <c r="F29" s="76">
        <f>分析係数表!C32</f>
        <v>1</v>
      </c>
      <c r="G29" s="77">
        <f t="shared" si="1"/>
        <v>0.19631771634742931</v>
      </c>
      <c r="H29" s="77">
        <v>0.24487071340879318</v>
      </c>
      <c r="I29" s="77">
        <f t="shared" si="2"/>
        <v>0.24487071340879318</v>
      </c>
      <c r="J29" s="76">
        <f>分析係数表!G32</f>
        <v>0.14010507880910683</v>
      </c>
      <c r="K29" s="78">
        <f t="shared" si="3"/>
        <v>3.4307630600181181E-2</v>
      </c>
      <c r="L29" s="79"/>
      <c r="M29" s="80"/>
      <c r="N29" s="81">
        <f>分析係数表!H32</f>
        <v>7.0054889750781743E-3</v>
      </c>
      <c r="O29" s="82">
        <f t="shared" si="4"/>
        <v>8.101988401731991E-2</v>
      </c>
      <c r="P29" s="76">
        <f>分析係数表!C32</f>
        <v>1</v>
      </c>
      <c r="Q29" s="82">
        <f t="shared" si="5"/>
        <v>8.101988401731991E-2</v>
      </c>
      <c r="R29" s="83">
        <v>0.10708463966338454</v>
      </c>
      <c r="S29" s="84">
        <f t="shared" si="6"/>
        <v>0.35195535307217773</v>
      </c>
      <c r="T29" s="85">
        <f>分析係数表!F32</f>
        <v>0.48248686514886163</v>
      </c>
      <c r="U29" s="86">
        <f t="shared" si="7"/>
        <v>0.16981383497615579</v>
      </c>
      <c r="V29" s="87">
        <f>分析係数表!D32</f>
        <v>1.5761821366024518E-2</v>
      </c>
      <c r="W29" s="167">
        <f t="shared" si="8"/>
        <v>0</v>
      </c>
      <c r="X29" s="76">
        <f>分析係数表!E32</f>
        <v>2.1891418563922942E-2</v>
      </c>
      <c r="Y29" s="166">
        <f t="shared" si="9"/>
        <v>0</v>
      </c>
    </row>
    <row r="30" spans="1:25" x14ac:dyDescent="0.2">
      <c r="A30" s="6" t="s">
        <v>18</v>
      </c>
      <c r="B30" s="5" t="s">
        <v>273</v>
      </c>
      <c r="C30" s="90"/>
      <c r="D30" s="76">
        <f>投入係数表!G30</f>
        <v>9.5505916060911549E-4</v>
      </c>
      <c r="E30" s="77">
        <f t="shared" si="0"/>
        <v>9.550591606091155E-2</v>
      </c>
      <c r="F30" s="76">
        <f>分析係数表!C33</f>
        <v>0.97338792221084958</v>
      </c>
      <c r="G30" s="77">
        <f t="shared" si="1"/>
        <v>9.2964305193374494E-2</v>
      </c>
      <c r="H30" s="77">
        <v>0.11656151478102478</v>
      </c>
      <c r="I30" s="77">
        <f t="shared" si="2"/>
        <v>0.11656151478102478</v>
      </c>
      <c r="J30" s="76">
        <f>分析係数表!G33</f>
        <v>0.50577124868835255</v>
      </c>
      <c r="K30" s="78">
        <f t="shared" si="3"/>
        <v>5.8953462879804762E-2</v>
      </c>
      <c r="L30" s="79"/>
      <c r="M30" s="80"/>
      <c r="N30" s="81">
        <f>分析係数表!H33</f>
        <v>1.0199562492450981E-3</v>
      </c>
      <c r="O30" s="82">
        <f t="shared" si="4"/>
        <v>1.1795998439303281E-2</v>
      </c>
      <c r="P30" s="76">
        <f>分析係数表!C33</f>
        <v>0.97338792221084958</v>
      </c>
      <c r="Q30" s="82">
        <f t="shared" si="5"/>
        <v>1.1482082411235845E-2</v>
      </c>
      <c r="R30" s="83">
        <v>3.438523082382635E-2</v>
      </c>
      <c r="S30" s="84">
        <f t="shared" si="6"/>
        <v>0.15094674560485113</v>
      </c>
      <c r="T30" s="85">
        <f>分析係数表!F33</f>
        <v>0.64428121720881426</v>
      </c>
      <c r="U30" s="86">
        <f t="shared" si="7"/>
        <v>9.7252152992002724E-2</v>
      </c>
      <c r="V30" s="87">
        <f>分析係数表!D33</f>
        <v>6.2959076600209857E-2</v>
      </c>
      <c r="W30" s="167">
        <f t="shared" si="8"/>
        <v>0</v>
      </c>
      <c r="X30" s="76">
        <f>分析係数表!E33</f>
        <v>4.7219307450157399E-2</v>
      </c>
      <c r="Y30" s="166">
        <f t="shared" si="9"/>
        <v>0</v>
      </c>
    </row>
    <row r="31" spans="1:25" x14ac:dyDescent="0.2">
      <c r="A31" s="6" t="s">
        <v>19</v>
      </c>
      <c r="B31" s="5" t="s">
        <v>274</v>
      </c>
      <c r="C31" s="90"/>
      <c r="D31" s="76">
        <f>投入係数表!G31</f>
        <v>8.2135087812383933E-2</v>
      </c>
      <c r="E31" s="77">
        <f t="shared" si="0"/>
        <v>8.213508781238394</v>
      </c>
      <c r="F31" s="76">
        <f>分析係数表!C34</f>
        <v>0.27354580534514794</v>
      </c>
      <c r="G31" s="77">
        <f t="shared" si="1"/>
        <v>2.246770874273301</v>
      </c>
      <c r="H31" s="77">
        <v>2.5490920903355367</v>
      </c>
      <c r="I31" s="77">
        <f t="shared" si="2"/>
        <v>2.5490920903355367</v>
      </c>
      <c r="J31" s="76">
        <f>分析係数表!G34</f>
        <v>0.42476937758456157</v>
      </c>
      <c r="K31" s="78">
        <f t="shared" si="3"/>
        <v>1.0827762606175548</v>
      </c>
      <c r="L31" s="79"/>
      <c r="M31" s="80"/>
      <c r="N31" s="81">
        <f>分析係数表!H34</f>
        <v>0.17207735562921905</v>
      </c>
      <c r="O31" s="82">
        <f t="shared" si="4"/>
        <v>1.9901091051150879</v>
      </c>
      <c r="P31" s="76">
        <f>分析係数表!C34</f>
        <v>0.27354580534514794</v>
      </c>
      <c r="Q31" s="82">
        <f t="shared" si="5"/>
        <v>0.54438599788341835</v>
      </c>
      <c r="R31" s="83">
        <v>0.58968436340353536</v>
      </c>
      <c r="S31" s="84">
        <f t="shared" si="6"/>
        <v>3.1387764537390721</v>
      </c>
      <c r="T31" s="85">
        <f>分析係数表!F34</f>
        <v>0.70045594316615423</v>
      </c>
      <c r="U31" s="86">
        <f t="shared" si="7"/>
        <v>2.1985746212915185</v>
      </c>
      <c r="V31" s="87">
        <f>分析係数表!D34</f>
        <v>0.30431555508429647</v>
      </c>
      <c r="W31" s="167">
        <f t="shared" si="8"/>
        <v>1</v>
      </c>
      <c r="X31" s="76">
        <f>分析係数表!E34</f>
        <v>0.19870639380765559</v>
      </c>
      <c r="Y31" s="166">
        <f t="shared" si="9"/>
        <v>1</v>
      </c>
    </row>
    <row r="32" spans="1:25" x14ac:dyDescent="0.2">
      <c r="A32" s="6" t="s">
        <v>20</v>
      </c>
      <c r="B32" s="5" t="s">
        <v>37</v>
      </c>
      <c r="C32" s="90"/>
      <c r="D32" s="76">
        <f>投入係数表!G32</f>
        <v>4.3508250649970815E-3</v>
      </c>
      <c r="E32" s="77">
        <f t="shared" si="0"/>
        <v>0.43508250649970814</v>
      </c>
      <c r="F32" s="76">
        <f>分析係数表!C35</f>
        <v>0.43910510987556262</v>
      </c>
      <c r="G32" s="77">
        <f t="shared" si="1"/>
        <v>0.19104695182148954</v>
      </c>
      <c r="H32" s="77">
        <v>0.274065615715963</v>
      </c>
      <c r="I32" s="77">
        <f t="shared" si="2"/>
        <v>0.274065615715963</v>
      </c>
      <c r="J32" s="76">
        <f>分析係数表!G35</f>
        <v>0.31421305453517945</v>
      </c>
      <c r="K32" s="78">
        <f t="shared" si="3"/>
        <v>8.6114994257177419E-2</v>
      </c>
      <c r="L32" s="79"/>
      <c r="M32" s="80"/>
      <c r="N32" s="81">
        <f>分析係数表!H35</f>
        <v>6.5760337122381329E-2</v>
      </c>
      <c r="O32" s="82">
        <f t="shared" si="4"/>
        <v>0.7605314783235011</v>
      </c>
      <c r="P32" s="76">
        <f>分析係数表!C35</f>
        <v>0.43910510987556262</v>
      </c>
      <c r="Q32" s="82">
        <f t="shared" si="5"/>
        <v>0.333953258353065</v>
      </c>
      <c r="R32" s="83">
        <v>0.40825414598280796</v>
      </c>
      <c r="S32" s="84">
        <f t="shared" si="6"/>
        <v>0.68231976169877095</v>
      </c>
      <c r="T32" s="85">
        <f>分析係数表!F35</f>
        <v>0.64651031364792311</v>
      </c>
      <c r="U32" s="86">
        <f t="shared" si="7"/>
        <v>0.44112676314404858</v>
      </c>
      <c r="V32" s="87">
        <f>分析係数表!D35</f>
        <v>9.7202599604408024E-2</v>
      </c>
      <c r="W32" s="167">
        <f t="shared" si="8"/>
        <v>0</v>
      </c>
      <c r="X32" s="76">
        <f>分析係数表!E35</f>
        <v>8.3356880474710376E-2</v>
      </c>
      <c r="Y32" s="166">
        <f t="shared" si="9"/>
        <v>0</v>
      </c>
    </row>
    <row r="33" spans="1:25" x14ac:dyDescent="0.2">
      <c r="A33" s="6" t="s">
        <v>21</v>
      </c>
      <c r="B33" s="5" t="s">
        <v>38</v>
      </c>
      <c r="C33" s="90"/>
      <c r="D33" s="76">
        <f>投入係数表!G33</f>
        <v>1.5387064254257972E-3</v>
      </c>
      <c r="E33" s="77">
        <f t="shared" si="0"/>
        <v>0.15387064254257971</v>
      </c>
      <c r="F33" s="76">
        <f>分析係数表!C36</f>
        <v>0.81669408606805782</v>
      </c>
      <c r="G33" s="77">
        <f t="shared" si="1"/>
        <v>0.12566524378401694</v>
      </c>
      <c r="H33" s="77">
        <v>0.23273032902057483</v>
      </c>
      <c r="I33" s="77">
        <f t="shared" si="2"/>
        <v>0.23273032902057483</v>
      </c>
      <c r="J33" s="76">
        <f>分析係数表!G36</f>
        <v>6.9340477503742809E-2</v>
      </c>
      <c r="K33" s="78">
        <f t="shared" si="3"/>
        <v>1.6137632143889833E-2</v>
      </c>
      <c r="L33" s="79"/>
      <c r="M33" s="80"/>
      <c r="N33" s="81">
        <f>分析係数表!H36</f>
        <v>0.13486237300873674</v>
      </c>
      <c r="O33" s="82">
        <f t="shared" si="4"/>
        <v>1.5597103725862986</v>
      </c>
      <c r="P33" s="76">
        <f>分析係数表!C36</f>
        <v>0.81669408606805782</v>
      </c>
      <c r="Q33" s="82">
        <f t="shared" si="5"/>
        <v>1.273806237270237</v>
      </c>
      <c r="R33" s="83">
        <v>1.3390429578891521</v>
      </c>
      <c r="S33" s="84">
        <f t="shared" si="6"/>
        <v>1.571773286909727</v>
      </c>
      <c r="T33" s="85">
        <f>分析係数表!F36</f>
        <v>0.82767315420376641</v>
      </c>
      <c r="U33" s="86">
        <f t="shared" si="7"/>
        <v>1.3009145540697953</v>
      </c>
      <c r="V33" s="87">
        <f>分析係数表!D36</f>
        <v>6.0672917815774961E-3</v>
      </c>
      <c r="W33" s="167">
        <f t="shared" si="8"/>
        <v>0</v>
      </c>
      <c r="X33" s="76">
        <f>分析係数表!E36</f>
        <v>1.3395319517768497E-3</v>
      </c>
      <c r="Y33" s="166">
        <f t="shared" si="9"/>
        <v>0</v>
      </c>
    </row>
    <row r="34" spans="1:25" x14ac:dyDescent="0.2">
      <c r="A34" s="6" t="s">
        <v>22</v>
      </c>
      <c r="B34" s="5" t="s">
        <v>377</v>
      </c>
      <c r="C34" s="90"/>
      <c r="D34" s="76">
        <f>投入係数表!G34</f>
        <v>2.7590597973152227E-2</v>
      </c>
      <c r="E34" s="77">
        <f t="shared" si="0"/>
        <v>2.7590597973152229</v>
      </c>
      <c r="F34" s="76">
        <f>分析係数表!C37</f>
        <v>0.27674240490171054</v>
      </c>
      <c r="G34" s="77">
        <f t="shared" si="1"/>
        <v>0.76354884357664077</v>
      </c>
      <c r="H34" s="77">
        <v>0.9286070059539685</v>
      </c>
      <c r="I34" s="77">
        <f t="shared" si="2"/>
        <v>0.9286070059539685</v>
      </c>
      <c r="J34" s="76">
        <f>分析係数表!G37</f>
        <v>0.51230251230251234</v>
      </c>
      <c r="K34" s="78">
        <f t="shared" si="3"/>
        <v>0.4757277020919321</v>
      </c>
      <c r="L34" s="79"/>
      <c r="M34" s="80"/>
      <c r="N34" s="81">
        <f>分析係数表!H37</f>
        <v>5.0756243876907386E-2</v>
      </c>
      <c r="O34" s="82">
        <f t="shared" si="4"/>
        <v>0.58700613286111858</v>
      </c>
      <c r="P34" s="76">
        <f>分析係数表!C37</f>
        <v>0.27674240490171054</v>
      </c>
      <c r="Q34" s="82">
        <f t="shared" si="5"/>
        <v>0.16244948890003896</v>
      </c>
      <c r="R34" s="83">
        <v>0.19377598149828346</v>
      </c>
      <c r="S34" s="84">
        <f t="shared" si="6"/>
        <v>1.122382987452252</v>
      </c>
      <c r="T34" s="85">
        <f>分析係数表!F37</f>
        <v>0.72623672623672619</v>
      </c>
      <c r="U34" s="86">
        <f t="shared" si="7"/>
        <v>0.81511574639111994</v>
      </c>
      <c r="V34" s="87">
        <f>分析係数表!D37</f>
        <v>0.14037814037814036</v>
      </c>
      <c r="W34" s="167">
        <f t="shared" si="8"/>
        <v>0</v>
      </c>
      <c r="X34" s="76">
        <f>分析係数表!E37</f>
        <v>0.12535612535612536</v>
      </c>
      <c r="Y34" s="166">
        <f t="shared" si="9"/>
        <v>0</v>
      </c>
    </row>
    <row r="35" spans="1:25" x14ac:dyDescent="0.2">
      <c r="A35" s="6" t="s">
        <v>23</v>
      </c>
      <c r="B35" s="5" t="s">
        <v>193</v>
      </c>
      <c r="C35" s="90"/>
      <c r="D35" s="76">
        <f>投入係数表!G35</f>
        <v>3.5018835889000901E-3</v>
      </c>
      <c r="E35" s="77">
        <f t="shared" si="0"/>
        <v>0.35018835889000899</v>
      </c>
      <c r="F35" s="76">
        <f>分析係数表!C38</f>
        <v>2.6054411976392688E-2</v>
      </c>
      <c r="G35" s="77">
        <f t="shared" si="1"/>
        <v>9.123951771857151E-3</v>
      </c>
      <c r="H35" s="77">
        <v>1.5396993148409886E-2</v>
      </c>
      <c r="I35" s="77">
        <f t="shared" si="2"/>
        <v>1.5396993148409886E-2</v>
      </c>
      <c r="J35" s="76">
        <f>分析係数表!G38</f>
        <v>0.25641025641025639</v>
      </c>
      <c r="K35" s="78">
        <f t="shared" si="3"/>
        <v>3.94794696113074E-3</v>
      </c>
      <c r="L35" s="79"/>
      <c r="M35" s="80"/>
      <c r="N35" s="81">
        <f>分析係数表!H38</f>
        <v>4.4945177351603076E-2</v>
      </c>
      <c r="O35" s="82">
        <f t="shared" si="4"/>
        <v>0.519799983858246</v>
      </c>
      <c r="P35" s="76">
        <f>分析係数表!C38</f>
        <v>2.6054411976392688E-2</v>
      </c>
      <c r="Q35" s="82">
        <f t="shared" si="5"/>
        <v>1.3543082924765011E-2</v>
      </c>
      <c r="R35" s="83">
        <v>1.6669931803235543E-2</v>
      </c>
      <c r="S35" s="84">
        <f t="shared" si="6"/>
        <v>3.2066924951645426E-2</v>
      </c>
      <c r="T35" s="85">
        <f>分析係数表!F38</f>
        <v>0.57264957264957261</v>
      </c>
      <c r="U35" s="86">
        <f t="shared" si="7"/>
        <v>1.836311086974567E-2</v>
      </c>
      <c r="V35" s="87">
        <f>分析係数表!D38</f>
        <v>9.4017094017094016E-2</v>
      </c>
      <c r="W35" s="167">
        <f t="shared" si="8"/>
        <v>0</v>
      </c>
      <c r="X35" s="76">
        <f>分析係数表!E38</f>
        <v>6.4102564102564097E-2</v>
      </c>
      <c r="Y35" s="166">
        <f t="shared" si="9"/>
        <v>0</v>
      </c>
    </row>
    <row r="36" spans="1:25" x14ac:dyDescent="0.2">
      <c r="A36" s="6" t="s">
        <v>24</v>
      </c>
      <c r="B36" s="5" t="s">
        <v>39</v>
      </c>
      <c r="C36" s="90"/>
      <c r="D36" s="76">
        <f>投入係数表!G36</f>
        <v>0</v>
      </c>
      <c r="E36" s="77">
        <f t="shared" si="0"/>
        <v>0</v>
      </c>
      <c r="F36" s="76">
        <f>分析係数表!C39</f>
        <v>1</v>
      </c>
      <c r="G36" s="77">
        <f t="shared" si="1"/>
        <v>0</v>
      </c>
      <c r="H36" s="77">
        <v>8.6918210679129304E-2</v>
      </c>
      <c r="I36" s="77">
        <f t="shared" si="2"/>
        <v>8.6918210679129304E-2</v>
      </c>
      <c r="J36" s="76">
        <f>分析係数表!G39</f>
        <v>0.35423311765241955</v>
      </c>
      <c r="K36" s="78">
        <f t="shared" si="3"/>
        <v>3.0789308749637801E-2</v>
      </c>
      <c r="L36" s="79"/>
      <c r="M36" s="80"/>
      <c r="N36" s="81">
        <f>分析係数表!H39</f>
        <v>4.0664045200166418E-3</v>
      </c>
      <c r="O36" s="82">
        <f t="shared" si="4"/>
        <v>4.7028783251432824E-2</v>
      </c>
      <c r="P36" s="76">
        <f>分析係数表!C39</f>
        <v>1</v>
      </c>
      <c r="Q36" s="82">
        <f t="shared" si="5"/>
        <v>4.7028783251432824E-2</v>
      </c>
      <c r="R36" s="83">
        <v>8.3323069026990604E-2</v>
      </c>
      <c r="S36" s="84">
        <f t="shared" si="6"/>
        <v>0.17024127970611991</v>
      </c>
      <c r="T36" s="85">
        <f>分析係数表!F39</f>
        <v>0.70491205686685499</v>
      </c>
      <c r="U36" s="86">
        <f t="shared" si="7"/>
        <v>0.12000513064128657</v>
      </c>
      <c r="V36" s="87">
        <f>分析係数表!D39</f>
        <v>5.4588535496217991E-2</v>
      </c>
      <c r="W36" s="167">
        <f t="shared" si="8"/>
        <v>0</v>
      </c>
      <c r="X36" s="76">
        <f>分析係数表!E39</f>
        <v>6.4886539688325889E-2</v>
      </c>
      <c r="Y36" s="166">
        <f t="shared" si="9"/>
        <v>0</v>
      </c>
    </row>
    <row r="37" spans="1:25" x14ac:dyDescent="0.2">
      <c r="A37" s="6" t="s">
        <v>25</v>
      </c>
      <c r="B37" s="5" t="s">
        <v>40</v>
      </c>
      <c r="C37" s="90"/>
      <c r="D37" s="76">
        <f>投入係数表!G37</f>
        <v>1.0611768451212394E-4</v>
      </c>
      <c r="E37" s="77">
        <f t="shared" si="0"/>
        <v>1.0611768451212394E-2</v>
      </c>
      <c r="F37" s="76">
        <f>分析係数表!C40</f>
        <v>0.92056168505516545</v>
      </c>
      <c r="G37" s="77">
        <f t="shared" si="1"/>
        <v>9.7687874468633251E-3</v>
      </c>
      <c r="H37" s="77">
        <v>1.0975118826822863E-2</v>
      </c>
      <c r="I37" s="77">
        <f t="shared" si="2"/>
        <v>1.0975118826822863E-2</v>
      </c>
      <c r="J37" s="76">
        <f>分析係数表!G40</f>
        <v>0.55393401015228427</v>
      </c>
      <c r="K37" s="78">
        <f t="shared" si="3"/>
        <v>6.0794915836398216E-3</v>
      </c>
      <c r="L37" s="79"/>
      <c r="M37" s="80"/>
      <c r="N37" s="81">
        <f>分析係数表!H40</f>
        <v>3.1632064203561794E-2</v>
      </c>
      <c r="O37" s="82">
        <f t="shared" si="4"/>
        <v>0.36583116212418204</v>
      </c>
      <c r="P37" s="76">
        <f>分析係数表!C40</f>
        <v>0.92056168505516545</v>
      </c>
      <c r="Q37" s="82">
        <f t="shared" si="5"/>
        <v>0.33677015105072644</v>
      </c>
      <c r="R37" s="83">
        <v>0.33712000168350736</v>
      </c>
      <c r="S37" s="84">
        <f t="shared" si="6"/>
        <v>0.3480951205103302</v>
      </c>
      <c r="T37" s="85">
        <f>分析係数表!F40</f>
        <v>0.75190355329949243</v>
      </c>
      <c r="U37" s="86">
        <f t="shared" si="7"/>
        <v>0.26173395799793231</v>
      </c>
      <c r="V37" s="87">
        <f>分析係数表!D40</f>
        <v>8.6747643219724432E-2</v>
      </c>
      <c r="W37" s="167">
        <f t="shared" si="8"/>
        <v>0</v>
      </c>
      <c r="X37" s="76">
        <f>分析係数表!E40</f>
        <v>5.4296591733139957E-2</v>
      </c>
      <c r="Y37" s="166">
        <f t="shared" si="9"/>
        <v>0</v>
      </c>
    </row>
    <row r="38" spans="1:25" x14ac:dyDescent="0.2">
      <c r="A38" s="6" t="s">
        <v>26</v>
      </c>
      <c r="B38" s="5" t="s">
        <v>276</v>
      </c>
      <c r="C38" s="90"/>
      <c r="D38" s="76">
        <f>投入係数表!G38</f>
        <v>0</v>
      </c>
      <c r="E38" s="77">
        <f t="shared" si="0"/>
        <v>0</v>
      </c>
      <c r="F38" s="76">
        <f>分析係数表!C41</f>
        <v>0.63177526518242222</v>
      </c>
      <c r="G38" s="77">
        <f t="shared" si="1"/>
        <v>0</v>
      </c>
      <c r="H38" s="77">
        <v>1.955200311264736E-3</v>
      </c>
      <c r="I38" s="77">
        <f t="shared" si="2"/>
        <v>1.955200311264736E-3</v>
      </c>
      <c r="J38" s="76">
        <f>分析係数表!G41</f>
        <v>0.4574653574378269</v>
      </c>
      <c r="K38" s="78">
        <f t="shared" si="3"/>
        <v>8.9443640925527287E-4</v>
      </c>
      <c r="L38" s="79"/>
      <c r="M38" s="80"/>
      <c r="N38" s="81">
        <f>分析係数表!H41</f>
        <v>5.3681907855005165E-2</v>
      </c>
      <c r="O38" s="82">
        <f t="shared" si="4"/>
        <v>0.62084202312122538</v>
      </c>
      <c r="P38" s="76">
        <f>分析係数表!C41</f>
        <v>0.63177526518242222</v>
      </c>
      <c r="Q38" s="82">
        <f t="shared" si="5"/>
        <v>0.39223263379380369</v>
      </c>
      <c r="R38" s="83">
        <v>0.39750966229829643</v>
      </c>
      <c r="S38" s="84">
        <f t="shared" si="6"/>
        <v>0.39946486260956116</v>
      </c>
      <c r="T38" s="85">
        <f>分析係数表!F41</f>
        <v>0.56134715976874372</v>
      </c>
      <c r="U38" s="86">
        <f t="shared" si="7"/>
        <v>0.22423846605328859</v>
      </c>
      <c r="V38" s="87">
        <f>分析係数表!D41</f>
        <v>0.18619803615674038</v>
      </c>
      <c r="W38" s="167">
        <f t="shared" si="8"/>
        <v>0</v>
      </c>
      <c r="X38" s="76">
        <f>分析係数表!E41</f>
        <v>0.17261631641736258</v>
      </c>
      <c r="Y38" s="166">
        <f t="shared" si="9"/>
        <v>0</v>
      </c>
    </row>
    <row r="39" spans="1:25" x14ac:dyDescent="0.2">
      <c r="A39" s="6" t="s">
        <v>51</v>
      </c>
      <c r="B39" s="5" t="s">
        <v>367</v>
      </c>
      <c r="C39" s="90"/>
      <c r="D39" s="76">
        <f>投入係数表!G39</f>
        <v>4.2447073804849578E-4</v>
      </c>
      <c r="E39" s="77">
        <f>$C$9*D39</f>
        <v>4.2447073804849578E-2</v>
      </c>
      <c r="F39" s="76">
        <f>分析係数表!C42</f>
        <v>1</v>
      </c>
      <c r="G39" s="77">
        <f>E39*F39</f>
        <v>4.2447073804849578E-2</v>
      </c>
      <c r="H39" s="77">
        <v>5.8138053372236216E-2</v>
      </c>
      <c r="I39" s="77">
        <f>C39+H39</f>
        <v>5.8138053372236216E-2</v>
      </c>
      <c r="J39" s="76">
        <f>分析係数表!G42</f>
        <v>0.48523748395378691</v>
      </c>
      <c r="K39" s="78">
        <f>I39*J39</f>
        <v>2.8210762740314879E-2</v>
      </c>
      <c r="L39" s="79"/>
      <c r="M39" s="80"/>
      <c r="N39" s="81">
        <f>分析係数表!H42</f>
        <v>1.4319648920322628E-2</v>
      </c>
      <c r="O39" s="82">
        <f t="shared" si="4"/>
        <v>0.16560960966758687</v>
      </c>
      <c r="P39" s="76">
        <f>分析係数表!C42</f>
        <v>1</v>
      </c>
      <c r="Q39" s="82">
        <f>O39*P39</f>
        <v>0.16560960966758687</v>
      </c>
      <c r="R39" s="83">
        <v>0.17259840982417385</v>
      </c>
      <c r="S39" s="84">
        <f>I39+R39</f>
        <v>0.23073646319641006</v>
      </c>
      <c r="T39" s="85">
        <f>分析係数表!F42</f>
        <v>0.55905006418485237</v>
      </c>
      <c r="U39" s="86">
        <f t="shared" si="7"/>
        <v>0.12899323455973888</v>
      </c>
      <c r="V39" s="87">
        <f>分析係数表!D42</f>
        <v>0.23876765083440307</v>
      </c>
      <c r="W39" s="167">
        <f t="shared" si="8"/>
        <v>0</v>
      </c>
      <c r="X39" s="76">
        <f>分析係数表!E42</f>
        <v>0.20410783055198972</v>
      </c>
      <c r="Y39" s="166">
        <f t="shared" si="9"/>
        <v>0</v>
      </c>
    </row>
    <row r="40" spans="1:25" x14ac:dyDescent="0.2">
      <c r="A40" s="6" t="s">
        <v>194</v>
      </c>
      <c r="B40" s="5" t="s">
        <v>41</v>
      </c>
      <c r="C40" s="90"/>
      <c r="D40" s="76">
        <f>投入係数表!G40</f>
        <v>2.5149891229373375E-2</v>
      </c>
      <c r="E40" s="77">
        <f>$C$9*D40</f>
        <v>2.5149891229373376</v>
      </c>
      <c r="F40" s="76">
        <f>分析係数表!C43</f>
        <v>0.2976353666895134</v>
      </c>
      <c r="G40" s="77">
        <f>E40*F40</f>
        <v>0.74854970982559221</v>
      </c>
      <c r="H40" s="77">
        <v>0.99149903594769162</v>
      </c>
      <c r="I40" s="77">
        <f>C40+H40</f>
        <v>0.99149903594769162</v>
      </c>
      <c r="J40" s="76">
        <f>分析係数表!G43</f>
        <v>0.36251604621309369</v>
      </c>
      <c r="K40" s="78">
        <f>I40*J40</f>
        <v>0.35943431033585121</v>
      </c>
      <c r="L40" s="79"/>
      <c r="M40" s="80"/>
      <c r="N40" s="81">
        <f>分析係数表!H43</f>
        <v>3.8812019379168734E-2</v>
      </c>
      <c r="O40" s="82">
        <f t="shared" si="4"/>
        <v>0.44886878271664593</v>
      </c>
      <c r="P40" s="76">
        <f>分析係数表!C43</f>
        <v>0.2976353666895134</v>
      </c>
      <c r="Q40" s="82">
        <f>O40*P40</f>
        <v>0.13359922473934444</v>
      </c>
      <c r="R40" s="83">
        <v>0.22650627693309297</v>
      </c>
      <c r="S40" s="84">
        <f>I40+R40</f>
        <v>1.2180053128807846</v>
      </c>
      <c r="T40" s="85">
        <f>分析係数表!F43</f>
        <v>0.59563543003851094</v>
      </c>
      <c r="U40" s="86">
        <f t="shared" si="7"/>
        <v>0.72548711832693724</v>
      </c>
      <c r="V40" s="87">
        <f>分析係数表!D43</f>
        <v>0.26110397946084724</v>
      </c>
      <c r="W40" s="167">
        <f t="shared" si="8"/>
        <v>0</v>
      </c>
      <c r="X40" s="76">
        <f>分析係数表!E43</f>
        <v>0.20154043645699615</v>
      </c>
      <c r="Y40" s="166">
        <f t="shared" si="9"/>
        <v>0</v>
      </c>
    </row>
    <row r="41" spans="1:25" x14ac:dyDescent="0.2">
      <c r="A41" s="6" t="s">
        <v>340</v>
      </c>
      <c r="B41" s="5" t="s">
        <v>42</v>
      </c>
      <c r="C41" s="90"/>
      <c r="D41" s="76">
        <f>投入係数表!G41</f>
        <v>1.5917652676818592E-4</v>
      </c>
      <c r="E41" s="77">
        <f>$C$9*D41</f>
        <v>1.5917652676818592E-2</v>
      </c>
      <c r="F41" s="76">
        <f>分析係数表!C44</f>
        <v>0.4644187601490114</v>
      </c>
      <c r="G41" s="77">
        <f>E41*F41</f>
        <v>7.3924565206506827E-3</v>
      </c>
      <c r="H41" s="77">
        <v>1.0211231580576217E-2</v>
      </c>
      <c r="I41" s="77">
        <f>C41+H41</f>
        <v>1.0211231580576217E-2</v>
      </c>
      <c r="J41" s="76">
        <f>分析係数表!G44</f>
        <v>0.2664037682111951</v>
      </c>
      <c r="K41" s="78">
        <f>I41*J41</f>
        <v>2.7203105711426619E-3</v>
      </c>
      <c r="L41" s="79"/>
      <c r="M41" s="80"/>
      <c r="N41" s="81">
        <f>分析係数表!H44</f>
        <v>0.11619448955215868</v>
      </c>
      <c r="O41" s="82">
        <f t="shared" si="4"/>
        <v>1.3438125590458923</v>
      </c>
      <c r="P41" s="76">
        <f>分析係数表!C44</f>
        <v>0.4644187601490114</v>
      </c>
      <c r="Q41" s="82">
        <f>O41*P41</f>
        <v>0.62409176254476351</v>
      </c>
      <c r="R41" s="83">
        <v>0.63336191464093805</v>
      </c>
      <c r="S41" s="84">
        <f>I41+R41</f>
        <v>0.64357314622151429</v>
      </c>
      <c r="T41" s="85">
        <f>分析係数表!F44</f>
        <v>0.52053894183371674</v>
      </c>
      <c r="U41" s="86">
        <f t="shared" si="7"/>
        <v>0.33500488452674293</v>
      </c>
      <c r="V41" s="87">
        <f>分析係数表!D44</f>
        <v>0.21141417460839085</v>
      </c>
      <c r="W41" s="167">
        <f t="shared" si="8"/>
        <v>0</v>
      </c>
      <c r="X41" s="76">
        <f>分析係数表!E44</f>
        <v>0.12487676634899771</v>
      </c>
      <c r="Y41" s="166">
        <f t="shared" si="9"/>
        <v>0</v>
      </c>
    </row>
    <row r="42" spans="1:25" x14ac:dyDescent="0.2">
      <c r="A42" s="6" t="s">
        <v>341</v>
      </c>
      <c r="B42" s="5" t="s">
        <v>278</v>
      </c>
      <c r="C42" s="90"/>
      <c r="D42" s="76">
        <f>投入係数表!G42</f>
        <v>5.8364726481668168E-4</v>
      </c>
      <c r="E42" s="77">
        <f>$C$9*D42</f>
        <v>5.8364726481668169E-2</v>
      </c>
      <c r="F42" s="76">
        <f>分析係数表!C45</f>
        <v>1</v>
      </c>
      <c r="G42" s="77">
        <f>E42*F42</f>
        <v>5.8364726481668169E-2</v>
      </c>
      <c r="H42" s="77">
        <v>7.2110978083317234E-2</v>
      </c>
      <c r="I42" s="77">
        <f>C42+H42</f>
        <v>7.2110978083317234E-2</v>
      </c>
      <c r="J42" s="76">
        <f>分析係数表!G45</f>
        <v>0</v>
      </c>
      <c r="K42" s="78">
        <f>I42*J42</f>
        <v>0</v>
      </c>
      <c r="L42" s="79"/>
      <c r="M42" s="80"/>
      <c r="N42" s="81">
        <f>分析係数表!H45</f>
        <v>0</v>
      </c>
      <c r="O42" s="82">
        <f t="shared" si="4"/>
        <v>0</v>
      </c>
      <c r="P42" s="76">
        <f>分析係数表!C45</f>
        <v>1</v>
      </c>
      <c r="Q42" s="82">
        <f>O42*P42</f>
        <v>0</v>
      </c>
      <c r="R42" s="83">
        <v>5.806003687029453E-3</v>
      </c>
      <c r="S42" s="84">
        <f>I42+R42</f>
        <v>7.7916981770346685E-2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投入係数表!G43</f>
        <v>6.2078845439592512E-3</v>
      </c>
      <c r="E43" s="77">
        <f>$C$9*D43</f>
        <v>0.62078845439592512</v>
      </c>
      <c r="F43" s="76">
        <f>分析係数表!C46</f>
        <v>0.61950882047734346</v>
      </c>
      <c r="G43" s="77">
        <f>E43*F43</f>
        <v>0.38458392314877271</v>
      </c>
      <c r="H43" s="77">
        <v>0.45887702402657965</v>
      </c>
      <c r="I43" s="77">
        <f>C43+H43</f>
        <v>0.45887702402657965</v>
      </c>
      <c r="J43" s="76">
        <f>分析係数表!G46</f>
        <v>9.4707520891364905E-3</v>
      </c>
      <c r="K43" s="78">
        <f>I43*J43</f>
        <v>4.3459105339564647E-3</v>
      </c>
      <c r="L43" s="79"/>
      <c r="M43" s="80"/>
      <c r="N43" s="81">
        <f>分析係数表!H46</f>
        <v>2.3767664702803538E-2</v>
      </c>
      <c r="O43" s="82">
        <f t="shared" si="4"/>
        <v>0.27487780573692255</v>
      </c>
      <c r="P43" s="76">
        <f>分析係数表!C46</f>
        <v>0.61950882047734346</v>
      </c>
      <c r="Q43" s="82">
        <f>O43*P43</f>
        <v>0.17028922520748124</v>
      </c>
      <c r="R43" s="83">
        <v>0.19161247931507702</v>
      </c>
      <c r="S43" s="84">
        <f>I43+R43</f>
        <v>0.65048950334165667</v>
      </c>
      <c r="T43" s="85">
        <f>分析係数表!F46</f>
        <v>0.31364902506963788</v>
      </c>
      <c r="U43" s="86">
        <f t="shared" si="7"/>
        <v>0.20402539854114357</v>
      </c>
      <c r="V43" s="87">
        <f>分析係数表!D46</f>
        <v>1.6713091922005571E-3</v>
      </c>
      <c r="W43" s="167">
        <f t="shared" si="8"/>
        <v>0</v>
      </c>
      <c r="X43" s="76">
        <f>分析係数表!E46</f>
        <v>5.5710306406685237E-3</v>
      </c>
      <c r="Y43" s="166">
        <f t="shared" si="9"/>
        <v>0</v>
      </c>
    </row>
    <row r="44" spans="1:25" x14ac:dyDescent="0.2">
      <c r="A44" s="192">
        <v>40</v>
      </c>
      <c r="B44" s="14" t="s">
        <v>150</v>
      </c>
      <c r="C44" s="197">
        <f>SUM(C5:C43)</f>
        <v>100</v>
      </c>
      <c r="D44" s="92">
        <f>投入係数表!G44</f>
        <v>0.69512389239666794</v>
      </c>
      <c r="E44" s="91">
        <f>SUM(E5:E43)</f>
        <v>69.512389239666774</v>
      </c>
      <c r="F44" s="92">
        <f>分析係数表!C47</f>
        <v>0.46349450395854752</v>
      </c>
      <c r="G44" s="91">
        <f>SUM(G5:G43)</f>
        <v>16.483691152415179</v>
      </c>
      <c r="H44" s="91">
        <f>SUM(H5:H43)</f>
        <v>19.243668870299047</v>
      </c>
      <c r="I44" s="91">
        <f>SUM(I5:I43)</f>
        <v>119.24366887029905</v>
      </c>
      <c r="J44" s="92">
        <f>分析係数表!G47</f>
        <v>0.28295025107418337</v>
      </c>
      <c r="K44" s="93">
        <f>SUM(K5:K43)</f>
        <v>18.445295721224827</v>
      </c>
      <c r="L44" s="94">
        <f>最終需要_まとめ!$L$33</f>
        <v>0.627</v>
      </c>
      <c r="M44" s="91">
        <f>K44*L44</f>
        <v>11.565200417207967</v>
      </c>
      <c r="N44" s="95">
        <f>分析係数表!H47</f>
        <v>1</v>
      </c>
      <c r="O44" s="96">
        <f>SUM(O5:O43)</f>
        <v>11.565200417207969</v>
      </c>
      <c r="P44" s="92">
        <f>分析係数表!C47</f>
        <v>0.46349450395854752</v>
      </c>
      <c r="Q44" s="96">
        <f>SUM(Q5:Q43)</f>
        <v>4.7446881218193262</v>
      </c>
      <c r="R44" s="91">
        <f>SUM(R5:R43)</f>
        <v>5.3596671228294692</v>
      </c>
      <c r="S44" s="97">
        <f>SUM(S5:S43)</f>
        <v>124.60333599312852</v>
      </c>
      <c r="T44" s="98">
        <f>分析係数表!F47</f>
        <v>0.52862763369053167</v>
      </c>
      <c r="U44" s="99">
        <f>SUM(U5:U43)</f>
        <v>41.966910983415396</v>
      </c>
      <c r="V44" s="100">
        <f>分析係数表!D47</f>
        <v>0.12002381322151473</v>
      </c>
      <c r="W44" s="164">
        <f>SUM(W5:W43)</f>
        <v>13</v>
      </c>
      <c r="X44" s="92">
        <f>分析係数表!E47</f>
        <v>9.1234404928301496E-2</v>
      </c>
      <c r="Y44" s="165">
        <f>SUM(Y5:Y43)</f>
        <v>11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303</v>
      </c>
      <c r="S2" s="3" t="s">
        <v>152</v>
      </c>
      <c r="U2" s="64" t="s">
        <v>209</v>
      </c>
      <c r="W2" s="3" t="s">
        <v>130</v>
      </c>
      <c r="Y2" s="3" t="s">
        <v>153</v>
      </c>
    </row>
    <row r="3" spans="1:25" ht="44" x14ac:dyDescent="0.2">
      <c r="B3" s="65"/>
      <c r="C3" s="66" t="s">
        <v>227</v>
      </c>
      <c r="D3" s="66" t="s">
        <v>246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投入係数表!H5</f>
        <v>8.4299262381454156E-3</v>
      </c>
      <c r="E5" s="77">
        <f t="shared" ref="E5:E38" si="0">$C$10*D5</f>
        <v>0.84299262381454154</v>
      </c>
      <c r="F5" s="76">
        <f>分析係数表!C8</f>
        <v>0.24593128390596741</v>
      </c>
      <c r="G5" s="77">
        <f t="shared" ref="G5:G38" si="1">E5*F5</f>
        <v>0.2073182582979704</v>
      </c>
      <c r="H5" s="77">
        <f t="array" ref="H5:H43">MMULT(逆行列係数!C5:AO43,'6'!G5:G43)</f>
        <v>0.21987206811709969</v>
      </c>
      <c r="I5" s="77">
        <f t="shared" ref="I5:I38" si="2">C5+H5</f>
        <v>0.21987206811709969</v>
      </c>
      <c r="J5" s="76">
        <f>分析係数表!G8</f>
        <v>0.11987270155586988</v>
      </c>
      <c r="K5" s="78">
        <f t="shared" ref="K5:K38" si="3">I5*J5</f>
        <v>2.6356658801872983E-2</v>
      </c>
      <c r="L5" s="79" t="s">
        <v>180</v>
      </c>
      <c r="M5" s="80" t="s">
        <v>180</v>
      </c>
      <c r="N5" s="81">
        <f>分析係数表!H8</f>
        <v>1.2776294069491229E-2</v>
      </c>
      <c r="O5" s="82">
        <f t="shared" ref="O5:O43" si="4">$M$44*N5</f>
        <v>0.21645420938449678</v>
      </c>
      <c r="P5" s="76">
        <f>分析係数表!C8</f>
        <v>0.24593128390596741</v>
      </c>
      <c r="Q5" s="82">
        <f t="shared" ref="Q5:Q38" si="5">O5*P5</f>
        <v>5.3232861620780392E-2</v>
      </c>
      <c r="R5" s="83">
        <f t="array" ref="R5:R43">MMULT(逆行列係数!C5:AO43,'6'!Q5:Q43)</f>
        <v>8.0697324687119903E-2</v>
      </c>
      <c r="S5" s="84">
        <f t="shared" ref="S5:S38" si="6">I5+R5</f>
        <v>0.30056939280421957</v>
      </c>
      <c r="T5" s="85">
        <f>分析係数表!F8</f>
        <v>0.45261669024045259</v>
      </c>
      <c r="U5" s="86">
        <f t="shared" ref="U5:U43" si="7">S5*T5</f>
        <v>0.13604272375862836</v>
      </c>
      <c r="V5" s="87">
        <f>分析係数表!D8</f>
        <v>0.25884016973125884</v>
      </c>
      <c r="W5" s="167">
        <f t="shared" ref="W5:W43" si="8">ROUND(S5*V5,0)</f>
        <v>0</v>
      </c>
      <c r="X5" s="76">
        <f>分析係数表!E8</f>
        <v>0.1623055162659123</v>
      </c>
      <c r="Y5" s="166">
        <f t="shared" ref="Y5:Y43" si="9">ROUND(S5*X5,0)</f>
        <v>0</v>
      </c>
    </row>
    <row r="6" spans="1:25" x14ac:dyDescent="0.2">
      <c r="A6" s="6" t="s">
        <v>219</v>
      </c>
      <c r="B6" s="5" t="s">
        <v>265</v>
      </c>
      <c r="C6" s="90"/>
      <c r="D6" s="76">
        <f>投入係数表!H6</f>
        <v>0</v>
      </c>
      <c r="E6" s="77">
        <f t="shared" si="0"/>
        <v>0</v>
      </c>
      <c r="F6" s="76">
        <f>分析係数表!C9</f>
        <v>0.93252427184466025</v>
      </c>
      <c r="G6" s="77">
        <f t="shared" si="1"/>
        <v>0</v>
      </c>
      <c r="H6" s="77">
        <v>6.9876459837429197E-2</v>
      </c>
      <c r="I6" s="77">
        <f t="shared" si="2"/>
        <v>6.9876459837429197E-2</v>
      </c>
      <c r="J6" s="76">
        <f>分析係数表!G9</f>
        <v>0.24685990338164251</v>
      </c>
      <c r="K6" s="78">
        <f t="shared" si="3"/>
        <v>1.7249696124118995E-2</v>
      </c>
      <c r="L6" s="79"/>
      <c r="M6" s="80"/>
      <c r="N6" s="81">
        <f>分析係数表!H9</f>
        <v>6.7102384818756454E-4</v>
      </c>
      <c r="O6" s="82">
        <f t="shared" si="4"/>
        <v>1.1368393350026091E-2</v>
      </c>
      <c r="P6" s="76">
        <f>分析係数表!C9</f>
        <v>0.93252427184466025</v>
      </c>
      <c r="Q6" s="82">
        <f t="shared" si="5"/>
        <v>1.0601302730776758E-2</v>
      </c>
      <c r="R6" s="83">
        <v>2.2190627524956749E-2</v>
      </c>
      <c r="S6" s="84">
        <f t="shared" si="6"/>
        <v>9.2067087362385946E-2</v>
      </c>
      <c r="T6" s="85">
        <f>分析係数表!F9</f>
        <v>0.67294685990338166</v>
      </c>
      <c r="U6" s="86">
        <f t="shared" si="7"/>
        <v>6.1956257340967935E-2</v>
      </c>
      <c r="V6" s="87">
        <f>分析係数表!D9</f>
        <v>0.15314009661835748</v>
      </c>
      <c r="W6" s="167">
        <f t="shared" si="8"/>
        <v>0</v>
      </c>
      <c r="X6" s="76">
        <f>分析係数表!E9</f>
        <v>0.11884057971014493</v>
      </c>
      <c r="Y6" s="166">
        <f t="shared" si="9"/>
        <v>0</v>
      </c>
    </row>
    <row r="7" spans="1:25" x14ac:dyDescent="0.2">
      <c r="A7" s="6" t="s">
        <v>220</v>
      </c>
      <c r="B7" s="5" t="s">
        <v>266</v>
      </c>
      <c r="C7" s="90"/>
      <c r="D7" s="76">
        <f>投入係数表!H7</f>
        <v>0</v>
      </c>
      <c r="E7" s="77">
        <f t="shared" si="0"/>
        <v>0</v>
      </c>
      <c r="F7" s="76">
        <f>分析係数表!C10</f>
        <v>7.456140350877194E-2</v>
      </c>
      <c r="G7" s="77">
        <f t="shared" si="1"/>
        <v>0</v>
      </c>
      <c r="H7" s="77">
        <v>6.4907451635378267E-4</v>
      </c>
      <c r="I7" s="77">
        <f t="shared" si="2"/>
        <v>6.4907451635378267E-4</v>
      </c>
      <c r="J7" s="76">
        <f>分析係数表!G10</f>
        <v>0.17857142857142858</v>
      </c>
      <c r="K7" s="78">
        <f t="shared" si="3"/>
        <v>1.1590616363460405E-4</v>
      </c>
      <c r="L7" s="79"/>
      <c r="M7" s="80"/>
      <c r="N7" s="81">
        <f>分析係数表!H10</f>
        <v>1.3017862654838752E-3</v>
      </c>
      <c r="O7" s="82">
        <f t="shared" si="4"/>
        <v>2.2054683099050617E-2</v>
      </c>
      <c r="P7" s="76">
        <f>分析係数表!C10</f>
        <v>7.456140350877194E-2</v>
      </c>
      <c r="Q7" s="82">
        <f t="shared" si="5"/>
        <v>1.644428125806406E-3</v>
      </c>
      <c r="R7" s="83">
        <v>3.135201969275375E-3</v>
      </c>
      <c r="S7" s="84">
        <f t="shared" si="6"/>
        <v>3.7842764856291576E-3</v>
      </c>
      <c r="T7" s="85">
        <f>分析係数表!F10</f>
        <v>0.52380952380952384</v>
      </c>
      <c r="U7" s="86">
        <f t="shared" si="7"/>
        <v>1.9822400639009875E-3</v>
      </c>
      <c r="V7" s="87">
        <f>分析係数表!D10</f>
        <v>0.10714285714285714</v>
      </c>
      <c r="W7" s="167">
        <f t="shared" si="8"/>
        <v>0</v>
      </c>
      <c r="X7" s="76">
        <f>分析係数表!E10</f>
        <v>0.13095238095238096</v>
      </c>
      <c r="Y7" s="166">
        <f t="shared" si="9"/>
        <v>0</v>
      </c>
    </row>
    <row r="8" spans="1:25" x14ac:dyDescent="0.2">
      <c r="A8" s="6" t="s">
        <v>221</v>
      </c>
      <c r="B8" s="5" t="s">
        <v>27</v>
      </c>
      <c r="C8" s="90"/>
      <c r="D8" s="76">
        <f>投入係数表!H8</f>
        <v>1.053740779768177E-3</v>
      </c>
      <c r="E8" s="77">
        <f t="shared" si="0"/>
        <v>0.10537407797681769</v>
      </c>
      <c r="F8" s="76">
        <f>分析係数表!C11</f>
        <v>4.5351473922902175E-3</v>
      </c>
      <c r="G8" s="77">
        <f t="shared" si="1"/>
        <v>4.7788697495155082E-4</v>
      </c>
      <c r="H8" s="77">
        <v>6.6457541425874291E-4</v>
      </c>
      <c r="I8" s="77">
        <f t="shared" si="2"/>
        <v>6.6457541425874291E-4</v>
      </c>
      <c r="J8" s="76">
        <f>分析係数表!G11</f>
        <v>0.75</v>
      </c>
      <c r="K8" s="78">
        <f t="shared" si="3"/>
        <v>4.9843156069405718E-4</v>
      </c>
      <c r="L8" s="79"/>
      <c r="M8" s="80"/>
      <c r="N8" s="81">
        <f>分析係数表!H11</f>
        <v>-2.6840953927502582E-5</v>
      </c>
      <c r="O8" s="82">
        <f t="shared" si="4"/>
        <v>-4.5473573400104365E-4</v>
      </c>
      <c r="P8" s="76">
        <f>分析係数表!C11</f>
        <v>4.5351473922902175E-3</v>
      </c>
      <c r="Q8" s="82">
        <f t="shared" si="5"/>
        <v>-2.0622935782360113E-6</v>
      </c>
      <c r="R8" s="83">
        <v>5.8747138813687885E-5</v>
      </c>
      <c r="S8" s="84">
        <f t="shared" si="6"/>
        <v>7.2332255307243083E-4</v>
      </c>
      <c r="T8" s="85">
        <f>分析係数表!F11</f>
        <v>1</v>
      </c>
      <c r="U8" s="86">
        <f t="shared" si="7"/>
        <v>7.2332255307243083E-4</v>
      </c>
      <c r="V8" s="87">
        <f>分析係数表!D11</f>
        <v>0.25</v>
      </c>
      <c r="W8" s="167">
        <f t="shared" si="8"/>
        <v>0</v>
      </c>
      <c r="X8" s="76">
        <f>分析係数表!E11</f>
        <v>0</v>
      </c>
      <c r="Y8" s="166">
        <f t="shared" si="9"/>
        <v>0</v>
      </c>
    </row>
    <row r="9" spans="1:25" x14ac:dyDescent="0.2">
      <c r="A9" s="6" t="s">
        <v>222</v>
      </c>
      <c r="B9" s="5" t="s">
        <v>190</v>
      </c>
      <c r="C9" s="90"/>
      <c r="D9" s="76">
        <f>投入係数表!H9</f>
        <v>2.1074815595363539E-3</v>
      </c>
      <c r="E9" s="77">
        <f t="shared" si="0"/>
        <v>0.21074815595363539</v>
      </c>
      <c r="F9" s="76">
        <f>分析係数表!C12</f>
        <v>0.20853365384615385</v>
      </c>
      <c r="G9" s="77">
        <f t="shared" si="1"/>
        <v>4.3948083002350653E-2</v>
      </c>
      <c r="H9" s="77">
        <v>5.7326457044517679E-2</v>
      </c>
      <c r="I9" s="77">
        <f t="shared" si="2"/>
        <v>5.7326457044517679E-2</v>
      </c>
      <c r="J9" s="76">
        <f>分析係数表!G12</f>
        <v>0.14315275640685521</v>
      </c>
      <c r="K9" s="78">
        <f t="shared" si="3"/>
        <v>8.2064403409618878E-3</v>
      </c>
      <c r="L9" s="79"/>
      <c r="M9" s="80"/>
      <c r="N9" s="81">
        <f>分析係数表!H12</f>
        <v>9.7526606095580642E-2</v>
      </c>
      <c r="O9" s="82">
        <f t="shared" si="4"/>
        <v>1.6522822894927924</v>
      </c>
      <c r="P9" s="76">
        <f>分析係数表!C12</f>
        <v>0.20853365384615385</v>
      </c>
      <c r="Q9" s="82">
        <f t="shared" si="5"/>
        <v>0.34455646301322057</v>
      </c>
      <c r="R9" s="83">
        <v>0.39144346347276743</v>
      </c>
      <c r="S9" s="84">
        <f t="shared" si="6"/>
        <v>0.44876992051728509</v>
      </c>
      <c r="T9" s="85">
        <f>分析係数表!F12</f>
        <v>0.2958030455775455</v>
      </c>
      <c r="U9" s="86">
        <f t="shared" si="7"/>
        <v>0.13274750925260595</v>
      </c>
      <c r="V9" s="87">
        <f>分析係数表!D12</f>
        <v>0.10691356714596488</v>
      </c>
      <c r="W9" s="167">
        <f t="shared" si="8"/>
        <v>0</v>
      </c>
      <c r="X9" s="76">
        <f>分析係数表!E12</f>
        <v>8.866132540987956E-2</v>
      </c>
      <c r="Y9" s="166">
        <f t="shared" si="9"/>
        <v>0</v>
      </c>
    </row>
    <row r="10" spans="1:25" x14ac:dyDescent="0.2">
      <c r="A10" s="6" t="s">
        <v>223</v>
      </c>
      <c r="B10" s="5" t="s">
        <v>28</v>
      </c>
      <c r="C10" s="75">
        <f>最終需要_まとめ!C11</f>
        <v>100</v>
      </c>
      <c r="D10" s="76">
        <f>投入係数表!H10</f>
        <v>0.24657534246575341</v>
      </c>
      <c r="E10" s="77">
        <f t="shared" si="0"/>
        <v>24.657534246575342</v>
      </c>
      <c r="F10" s="76">
        <f>分析係数表!C13</f>
        <v>0</v>
      </c>
      <c r="G10" s="77">
        <f t="shared" si="1"/>
        <v>0</v>
      </c>
      <c r="H10" s="77">
        <v>0</v>
      </c>
      <c r="I10" s="77">
        <f t="shared" si="2"/>
        <v>100</v>
      </c>
      <c r="J10" s="76">
        <f>分析係数表!G13</f>
        <v>0.24552160168598525</v>
      </c>
      <c r="K10" s="78">
        <f t="shared" si="3"/>
        <v>24.552160168598526</v>
      </c>
      <c r="L10" s="79"/>
      <c r="M10" s="80"/>
      <c r="N10" s="81">
        <f>分析係数表!H13</f>
        <v>1.4802786091017674E-2</v>
      </c>
      <c r="O10" s="82">
        <f t="shared" si="4"/>
        <v>0.25078675730157557</v>
      </c>
      <c r="P10" s="76">
        <f>分析係数表!C13</f>
        <v>0</v>
      </c>
      <c r="Q10" s="82">
        <f t="shared" si="5"/>
        <v>0</v>
      </c>
      <c r="R10" s="83">
        <v>0</v>
      </c>
      <c r="S10" s="84">
        <f t="shared" si="6"/>
        <v>100</v>
      </c>
      <c r="T10" s="85">
        <f>分析係数表!F13</f>
        <v>0.38461538461538464</v>
      </c>
      <c r="U10" s="86">
        <f t="shared" si="7"/>
        <v>38.461538461538467</v>
      </c>
      <c r="V10" s="87">
        <f>分析係数表!D13</f>
        <v>0.16965226554267651</v>
      </c>
      <c r="W10" s="167">
        <f t="shared" si="8"/>
        <v>17</v>
      </c>
      <c r="X10" s="76">
        <f>分析係数表!E13</f>
        <v>0.13909378292939936</v>
      </c>
      <c r="Y10" s="166">
        <f t="shared" si="9"/>
        <v>14</v>
      </c>
    </row>
    <row r="11" spans="1:25" x14ac:dyDescent="0.2">
      <c r="A11" s="6" t="s">
        <v>224</v>
      </c>
      <c r="B11" s="5" t="s">
        <v>267</v>
      </c>
      <c r="C11" s="90"/>
      <c r="D11" s="76">
        <f>投入係数表!H11</f>
        <v>6.3224446786090622E-3</v>
      </c>
      <c r="E11" s="77">
        <f t="shared" si="0"/>
        <v>0.63224446786090627</v>
      </c>
      <c r="F11" s="76">
        <f>分析係数表!C14</f>
        <v>0.56789069171648165</v>
      </c>
      <c r="G11" s="77">
        <f t="shared" si="1"/>
        <v>0.35904574818744889</v>
      </c>
      <c r="H11" s="77">
        <v>0.49098709137762564</v>
      </c>
      <c r="I11" s="77">
        <f t="shared" si="2"/>
        <v>0.49098709137762564</v>
      </c>
      <c r="J11" s="76">
        <f>分析係数表!G14</f>
        <v>0.17200100806451613</v>
      </c>
      <c r="K11" s="78">
        <f t="shared" si="3"/>
        <v>8.4450274663616307E-2</v>
      </c>
      <c r="L11" s="79"/>
      <c r="M11" s="80"/>
      <c r="N11" s="81">
        <f>分析係数表!H14</f>
        <v>1.2346838806651188E-3</v>
      </c>
      <c r="O11" s="82">
        <f t="shared" si="4"/>
        <v>2.0917843764048011E-2</v>
      </c>
      <c r="P11" s="76">
        <f>分析係数表!C14</f>
        <v>0.56789069171648165</v>
      </c>
      <c r="Q11" s="82">
        <f t="shared" si="5"/>
        <v>1.1879048764382517E-2</v>
      </c>
      <c r="R11" s="83">
        <v>6.2167440995976486E-2</v>
      </c>
      <c r="S11" s="84">
        <f t="shared" si="6"/>
        <v>0.55315453237360213</v>
      </c>
      <c r="T11" s="85">
        <f>分析係数表!F14</f>
        <v>0.39616935483870969</v>
      </c>
      <c r="U11" s="86">
        <f t="shared" si="7"/>
        <v>0.21914287421655809</v>
      </c>
      <c r="V11" s="87">
        <f>分析係数表!D14</f>
        <v>7.7998991935483875E-2</v>
      </c>
      <c r="W11" s="167">
        <f t="shared" si="8"/>
        <v>0</v>
      </c>
      <c r="X11" s="76">
        <f>分析係数表!E14</f>
        <v>6.9052419354838704E-2</v>
      </c>
      <c r="Y11" s="166">
        <f t="shared" si="9"/>
        <v>0</v>
      </c>
    </row>
    <row r="12" spans="1:25" x14ac:dyDescent="0.2">
      <c r="A12" s="6" t="s">
        <v>225</v>
      </c>
      <c r="B12" s="5" t="s">
        <v>29</v>
      </c>
      <c r="C12" s="90"/>
      <c r="D12" s="76">
        <f>投入係数表!H12</f>
        <v>0.1148577449947313</v>
      </c>
      <c r="E12" s="77">
        <f t="shared" si="0"/>
        <v>11.485774499473129</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0.15279120662435069</v>
      </c>
      <c r="P12" s="76">
        <f>分析係数表!C15</f>
        <v>0</v>
      </c>
      <c r="Q12" s="82">
        <f t="shared" si="5"/>
        <v>0</v>
      </c>
      <c r="R12" s="83">
        <v>0</v>
      </c>
      <c r="S12" s="84">
        <f t="shared" si="6"/>
        <v>0</v>
      </c>
      <c r="T12" s="85">
        <f>分析係数表!F15</f>
        <v>0.30406147091108671</v>
      </c>
      <c r="U12" s="86">
        <f t="shared" si="7"/>
        <v>0</v>
      </c>
      <c r="V12" s="87">
        <f>分析係数表!D15</f>
        <v>4.2810098792535674E-2</v>
      </c>
      <c r="W12" s="167">
        <f t="shared" si="8"/>
        <v>0</v>
      </c>
      <c r="X12" s="76">
        <f>分析係数表!E15</f>
        <v>3.4028540065861687E-2</v>
      </c>
      <c r="Y12" s="166">
        <f t="shared" si="9"/>
        <v>0</v>
      </c>
    </row>
    <row r="13" spans="1:25" x14ac:dyDescent="0.2">
      <c r="A13" s="6" t="s">
        <v>226</v>
      </c>
      <c r="B13" s="5" t="s">
        <v>30</v>
      </c>
      <c r="C13" s="90"/>
      <c r="D13" s="76">
        <f>投入係数表!H13</f>
        <v>6.3224446786090622E-3</v>
      </c>
      <c r="E13" s="77">
        <f t="shared" si="0"/>
        <v>0.63224446786090627</v>
      </c>
      <c r="F13" s="76">
        <f>分析係数表!C16</f>
        <v>4.7619047619047672E-2</v>
      </c>
      <c r="G13" s="77">
        <f t="shared" si="1"/>
        <v>3.0106879421947952E-2</v>
      </c>
      <c r="H13" s="77">
        <v>3.2637582147340222E-2</v>
      </c>
      <c r="I13" s="77">
        <f t="shared" si="2"/>
        <v>3.2637582147340222E-2</v>
      </c>
      <c r="J13" s="76">
        <f>分析係数表!G16</f>
        <v>3.2520325203252036E-2</v>
      </c>
      <c r="K13" s="78">
        <f t="shared" si="3"/>
        <v>1.061384785279357E-3</v>
      </c>
      <c r="L13" s="79"/>
      <c r="M13" s="80"/>
      <c r="N13" s="81">
        <f>分析係数表!H16</f>
        <v>1.7741870546079206E-2</v>
      </c>
      <c r="O13" s="82">
        <f t="shared" si="4"/>
        <v>0.30058032017468983</v>
      </c>
      <c r="P13" s="76">
        <f>分析係数表!C16</f>
        <v>4.7619047619047672E-2</v>
      </c>
      <c r="Q13" s="82">
        <f t="shared" si="5"/>
        <v>1.4313348579747151E-2</v>
      </c>
      <c r="R13" s="83">
        <v>1.6189307077873187E-2</v>
      </c>
      <c r="S13" s="84">
        <f t="shared" si="6"/>
        <v>4.8826889225213409E-2</v>
      </c>
      <c r="T13" s="85">
        <f>分析係数表!F16</f>
        <v>0.28455284552845528</v>
      </c>
      <c r="U13" s="86">
        <f t="shared" si="7"/>
        <v>1.3893830267337148E-2</v>
      </c>
      <c r="V13" s="87">
        <f>分析係数表!D16</f>
        <v>8.943089430894309E-2</v>
      </c>
      <c r="W13" s="167">
        <f t="shared" si="8"/>
        <v>0</v>
      </c>
      <c r="X13" s="76">
        <f>分析係数表!E16</f>
        <v>6.5040650406504072E-2</v>
      </c>
      <c r="Y13" s="166">
        <f t="shared" si="9"/>
        <v>0</v>
      </c>
    </row>
    <row r="14" spans="1:25" x14ac:dyDescent="0.2">
      <c r="A14" s="6" t="s">
        <v>2</v>
      </c>
      <c r="B14" s="5" t="s">
        <v>364</v>
      </c>
      <c r="C14" s="90"/>
      <c r="D14" s="76">
        <f>投入係数表!H14</f>
        <v>1.053740779768177E-2</v>
      </c>
      <c r="E14" s="77">
        <f t="shared" si="0"/>
        <v>1.053740779768177</v>
      </c>
      <c r="F14" s="76">
        <f>分析係数表!C17</f>
        <v>0.10486608826857791</v>
      </c>
      <c r="G14" s="77">
        <f t="shared" si="1"/>
        <v>0.11050167362336977</v>
      </c>
      <c r="H14" s="77">
        <v>0.12772846935106255</v>
      </c>
      <c r="I14" s="77">
        <f t="shared" si="2"/>
        <v>0.12772846935106255</v>
      </c>
      <c r="J14" s="76">
        <f>分析係数表!G17</f>
        <v>0.21282973621103118</v>
      </c>
      <c r="K14" s="78">
        <f t="shared" si="3"/>
        <v>2.7184416438625424E-2</v>
      </c>
      <c r="L14" s="79"/>
      <c r="M14" s="80"/>
      <c r="N14" s="81">
        <f>分析係数表!H17</f>
        <v>2.9793458859527868E-3</v>
      </c>
      <c r="O14" s="82">
        <f t="shared" si="4"/>
        <v>5.0475666474115853E-2</v>
      </c>
      <c r="P14" s="76">
        <f>分析係数表!C17</f>
        <v>0.10486608826857791</v>
      </c>
      <c r="Q14" s="82">
        <f t="shared" si="5"/>
        <v>5.2931856958899313E-3</v>
      </c>
      <c r="R14" s="83">
        <v>1.167176996598409E-2</v>
      </c>
      <c r="S14" s="84">
        <f t="shared" si="6"/>
        <v>0.13940023931704665</v>
      </c>
      <c r="T14" s="85">
        <f>分析係数表!F17</f>
        <v>0.32553956834532372</v>
      </c>
      <c r="U14" s="86">
        <f t="shared" si="7"/>
        <v>4.5380293734506187E-2</v>
      </c>
      <c r="V14" s="87">
        <f>分析係数表!D17</f>
        <v>0.14268585131894485</v>
      </c>
      <c r="W14" s="167">
        <f t="shared" si="8"/>
        <v>0</v>
      </c>
      <c r="X14" s="76">
        <f>分析係数表!E17</f>
        <v>0.13908872901678657</v>
      </c>
      <c r="Y14" s="166">
        <f t="shared" si="9"/>
        <v>0</v>
      </c>
    </row>
    <row r="15" spans="1:25" x14ac:dyDescent="0.2">
      <c r="A15" s="6" t="s">
        <v>3</v>
      </c>
      <c r="B15" s="5" t="s">
        <v>31</v>
      </c>
      <c r="C15" s="90"/>
      <c r="D15" s="76">
        <f>投入係数表!H15</f>
        <v>1.053740779768177E-3</v>
      </c>
      <c r="E15" s="77">
        <f t="shared" si="0"/>
        <v>0.10537407797681769</v>
      </c>
      <c r="F15" s="76">
        <f>分析係数表!C18</f>
        <v>0.13600000000000001</v>
      </c>
      <c r="G15" s="77">
        <f t="shared" si="1"/>
        <v>1.4330874604847207E-2</v>
      </c>
      <c r="H15" s="77">
        <v>1.822228337746121E-2</v>
      </c>
      <c r="I15" s="77">
        <f t="shared" si="2"/>
        <v>1.822228337746121E-2</v>
      </c>
      <c r="J15" s="76">
        <f>分析係数表!G18</f>
        <v>0.21499013806706113</v>
      </c>
      <c r="K15" s="78">
        <f t="shared" si="3"/>
        <v>3.9176112192174989E-3</v>
      </c>
      <c r="L15" s="79"/>
      <c r="M15" s="80"/>
      <c r="N15" s="81">
        <f>分析係数表!H18</f>
        <v>4.6971669373129519E-4</v>
      </c>
      <c r="O15" s="82">
        <f t="shared" si="4"/>
        <v>7.9578753450182636E-3</v>
      </c>
      <c r="P15" s="76">
        <f>分析係数表!C18</f>
        <v>0.13600000000000001</v>
      </c>
      <c r="Q15" s="82">
        <f t="shared" si="5"/>
        <v>1.082271046922484E-3</v>
      </c>
      <c r="R15" s="83">
        <v>2.6275536130379511E-3</v>
      </c>
      <c r="S15" s="84">
        <f t="shared" si="6"/>
        <v>2.0849836990499162E-2</v>
      </c>
      <c r="T15" s="85">
        <f>分析係数表!F18</f>
        <v>0.45759368836291914</v>
      </c>
      <c r="U15" s="86">
        <f t="shared" si="7"/>
        <v>9.5407538102481367E-3</v>
      </c>
      <c r="V15" s="87">
        <f>分析係数表!D18</f>
        <v>7.3964497041420121E-2</v>
      </c>
      <c r="W15" s="167">
        <f t="shared" si="8"/>
        <v>0</v>
      </c>
      <c r="X15" s="76">
        <f>分析係数表!E18</f>
        <v>5.0295857988165681E-2</v>
      </c>
      <c r="Y15" s="166">
        <f t="shared" si="9"/>
        <v>0</v>
      </c>
    </row>
    <row r="16" spans="1:25" x14ac:dyDescent="0.2">
      <c r="A16" s="6" t="s">
        <v>4</v>
      </c>
      <c r="B16" s="5" t="s">
        <v>32</v>
      </c>
      <c r="C16" s="90"/>
      <c r="D16" s="76">
        <f>投入係数表!H16</f>
        <v>0</v>
      </c>
      <c r="E16" s="77">
        <f t="shared" si="0"/>
        <v>0</v>
      </c>
      <c r="F16" s="76">
        <f>分析係数表!C19</f>
        <v>5.7963709677419373E-2</v>
      </c>
      <c r="G16" s="77">
        <f t="shared" si="1"/>
        <v>0</v>
      </c>
      <c r="H16" s="77">
        <v>1.5655176473385755E-3</v>
      </c>
      <c r="I16" s="77">
        <f t="shared" si="2"/>
        <v>1.5655176473385755E-3</v>
      </c>
      <c r="J16" s="76">
        <f>分析係数表!G19</f>
        <v>5.6640625E-2</v>
      </c>
      <c r="K16" s="78">
        <f t="shared" si="3"/>
        <v>8.86718979937865E-5</v>
      </c>
      <c r="L16" s="79"/>
      <c r="M16" s="80"/>
      <c r="N16" s="81">
        <f>分析係数表!H19</f>
        <v>-1.2078429267376162E-4</v>
      </c>
      <c r="O16" s="82">
        <f t="shared" si="4"/>
        <v>-2.0463108030046966E-3</v>
      </c>
      <c r="P16" s="76">
        <f>分析係数表!C19</f>
        <v>5.7963709677419373E-2</v>
      </c>
      <c r="Q16" s="82">
        <f t="shared" si="5"/>
        <v>-1.1861176529513113E-4</v>
      </c>
      <c r="R16" s="83">
        <v>5.4128048387295635E-4</v>
      </c>
      <c r="S16" s="84">
        <f t="shared" si="6"/>
        <v>2.1067981312115321E-3</v>
      </c>
      <c r="T16" s="85">
        <f>分析係数表!F19</f>
        <v>0.23828125</v>
      </c>
      <c r="U16" s="86">
        <f t="shared" si="7"/>
        <v>5.0201049220274785E-4</v>
      </c>
      <c r="V16" s="87">
        <f>分析係数表!D19</f>
        <v>2.1484375E-2</v>
      </c>
      <c r="W16" s="167">
        <f t="shared" si="8"/>
        <v>0</v>
      </c>
      <c r="X16" s="76">
        <f>分析係数表!E19</f>
        <v>3.90625E-3</v>
      </c>
      <c r="Y16" s="166">
        <f t="shared" si="9"/>
        <v>0</v>
      </c>
    </row>
    <row r="17" spans="1:25" x14ac:dyDescent="0.2">
      <c r="A17" s="6" t="s">
        <v>5</v>
      </c>
      <c r="B17" s="5" t="s">
        <v>33</v>
      </c>
      <c r="C17" s="90"/>
      <c r="D17" s="76">
        <f>投入係数表!H17</f>
        <v>0</v>
      </c>
      <c r="E17" s="77">
        <f t="shared" si="0"/>
        <v>0</v>
      </c>
      <c r="F17" s="76">
        <f>分析係数表!C20</f>
        <v>5.8436815193571912E-2</v>
      </c>
      <c r="G17" s="77">
        <f t="shared" si="1"/>
        <v>0</v>
      </c>
      <c r="H17" s="77">
        <v>1.5149919410870833E-3</v>
      </c>
      <c r="I17" s="77">
        <f t="shared" si="2"/>
        <v>1.5149919410870833E-3</v>
      </c>
      <c r="J17" s="76">
        <f>分析係数表!G20</f>
        <v>0.10123456790123457</v>
      </c>
      <c r="K17" s="78">
        <f t="shared" si="3"/>
        <v>1.5336955452980349E-4</v>
      </c>
      <c r="L17" s="79"/>
      <c r="M17" s="80"/>
      <c r="N17" s="81">
        <f>分析係数表!H20</f>
        <v>5.905009864050568E-4</v>
      </c>
      <c r="O17" s="82">
        <f t="shared" si="4"/>
        <v>1.000418614802296E-2</v>
      </c>
      <c r="P17" s="76">
        <f>分析係数表!C20</f>
        <v>5.8436815193571912E-2</v>
      </c>
      <c r="Q17" s="82">
        <f t="shared" si="5"/>
        <v>5.8461277709410974E-4</v>
      </c>
      <c r="R17" s="83">
        <v>1.476494719191227E-3</v>
      </c>
      <c r="S17" s="84">
        <f t="shared" si="6"/>
        <v>2.9914866602783101E-3</v>
      </c>
      <c r="T17" s="85">
        <f>分析係数表!F20</f>
        <v>0.22469135802469137</v>
      </c>
      <c r="U17" s="86">
        <f t="shared" si="7"/>
        <v>6.7216120021068202E-4</v>
      </c>
      <c r="V17" s="87">
        <f>分析係数表!D20</f>
        <v>8.1481481481481488E-2</v>
      </c>
      <c r="W17" s="167">
        <f t="shared" si="8"/>
        <v>0</v>
      </c>
      <c r="X17" s="76">
        <f>分析係数表!E20</f>
        <v>7.9012345679012344E-2</v>
      </c>
      <c r="Y17" s="166">
        <f t="shared" si="9"/>
        <v>0</v>
      </c>
    </row>
    <row r="18" spans="1:25" x14ac:dyDescent="0.2">
      <c r="A18" s="6" t="s">
        <v>6</v>
      </c>
      <c r="B18" s="5" t="s">
        <v>34</v>
      </c>
      <c r="C18" s="90"/>
      <c r="D18" s="76">
        <f>投入係数表!H18</f>
        <v>2.1074815595363539E-3</v>
      </c>
      <c r="E18" s="77">
        <f t="shared" si="0"/>
        <v>0.21074815595363539</v>
      </c>
      <c r="F18" s="76">
        <f>分析係数表!C21</f>
        <v>0.13836239575435938</v>
      </c>
      <c r="G18" s="77">
        <f t="shared" si="1"/>
        <v>2.9159619758558349E-2</v>
      </c>
      <c r="H18" s="77">
        <v>3.8181671248864513E-2</v>
      </c>
      <c r="I18" s="77">
        <f t="shared" si="2"/>
        <v>3.8181671248864513E-2</v>
      </c>
      <c r="J18" s="76">
        <f>分析係数表!G21</f>
        <v>0.28436555891238668</v>
      </c>
      <c r="K18" s="78">
        <f t="shared" si="3"/>
        <v>1.0857552284892363E-2</v>
      </c>
      <c r="L18" s="79"/>
      <c r="M18" s="80"/>
      <c r="N18" s="81">
        <f>分析係数表!H21</f>
        <v>9.7969481835384425E-4</v>
      </c>
      <c r="O18" s="82">
        <f t="shared" si="4"/>
        <v>1.6597854291038095E-2</v>
      </c>
      <c r="P18" s="76">
        <f>分析係数表!C21</f>
        <v>0.13836239575435938</v>
      </c>
      <c r="Q18" s="82">
        <f t="shared" si="5"/>
        <v>2.2965188840898048E-3</v>
      </c>
      <c r="R18" s="83">
        <v>5.436493451500257E-3</v>
      </c>
      <c r="S18" s="84">
        <f t="shared" si="6"/>
        <v>4.3618164700364767E-2</v>
      </c>
      <c r="T18" s="85">
        <f>分析係数表!F21</f>
        <v>0.42484894259818728</v>
      </c>
      <c r="U18" s="86">
        <f t="shared" si="7"/>
        <v>1.8531131151023551E-2</v>
      </c>
      <c r="V18" s="87">
        <f>分析係数表!D21</f>
        <v>8.0060422960725075E-2</v>
      </c>
      <c r="W18" s="167">
        <f t="shared" si="8"/>
        <v>0</v>
      </c>
      <c r="X18" s="76">
        <f>分析係数表!E21</f>
        <v>6.9108761329305129E-2</v>
      </c>
      <c r="Y18" s="166">
        <f t="shared" si="9"/>
        <v>0</v>
      </c>
    </row>
    <row r="19" spans="1:25" x14ac:dyDescent="0.2">
      <c r="A19" s="6" t="s">
        <v>7</v>
      </c>
      <c r="B19" s="5" t="s">
        <v>268</v>
      </c>
      <c r="C19" s="90"/>
      <c r="D19" s="76">
        <f>投入係数表!H19</f>
        <v>0</v>
      </c>
      <c r="E19" s="77">
        <f t="shared" si="0"/>
        <v>0</v>
      </c>
      <c r="F19" s="76">
        <f>分析係数表!C22</f>
        <v>4.2718446601941795E-2</v>
      </c>
      <c r="G19" s="77">
        <f t="shared" si="1"/>
        <v>0</v>
      </c>
      <c r="H19" s="77">
        <v>8.5528729193682079E-4</v>
      </c>
      <c r="I19" s="77">
        <f t="shared" si="2"/>
        <v>8.5528729193682079E-4</v>
      </c>
      <c r="J19" s="76">
        <f>分析係数表!G22</f>
        <v>0.195578231292517</v>
      </c>
      <c r="K19" s="78">
        <f t="shared" si="3"/>
        <v>1.6727557580397006E-4</v>
      </c>
      <c r="L19" s="79"/>
      <c r="M19" s="80"/>
      <c r="N19" s="81">
        <f>分析係数表!H22</f>
        <v>4.0261430891253877E-5</v>
      </c>
      <c r="O19" s="82">
        <f t="shared" si="4"/>
        <v>6.8210360100156556E-4</v>
      </c>
      <c r="P19" s="76">
        <f>分析係数表!C22</f>
        <v>4.2718446601941795E-2</v>
      </c>
      <c r="Q19" s="82">
        <f t="shared" si="5"/>
        <v>2.913840625637759E-5</v>
      </c>
      <c r="R19" s="83">
        <v>3.9884996420874556E-4</v>
      </c>
      <c r="S19" s="84">
        <f t="shared" si="6"/>
        <v>1.2541372561455663E-3</v>
      </c>
      <c r="T19" s="85">
        <f>分析係数表!F22</f>
        <v>0.41411564625850339</v>
      </c>
      <c r="U19" s="86">
        <f t="shared" si="7"/>
        <v>5.1935786032558738E-4</v>
      </c>
      <c r="V19" s="87">
        <f>分析係数表!D22</f>
        <v>4.1666666666666664E-2</v>
      </c>
      <c r="W19" s="167">
        <f t="shared" si="8"/>
        <v>0</v>
      </c>
      <c r="X19" s="76">
        <f>分析係数表!E22</f>
        <v>3.5714285714285712E-2</v>
      </c>
      <c r="Y19" s="166">
        <f t="shared" si="9"/>
        <v>0</v>
      </c>
    </row>
    <row r="20" spans="1:25" x14ac:dyDescent="0.2">
      <c r="A20" s="6" t="s">
        <v>8</v>
      </c>
      <c r="B20" s="5" t="s">
        <v>269</v>
      </c>
      <c r="C20" s="90"/>
      <c r="D20" s="76">
        <f>投入係数表!H20</f>
        <v>0</v>
      </c>
      <c r="E20" s="77">
        <f t="shared" si="0"/>
        <v>0</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4.5473573400104365E-4</v>
      </c>
      <c r="P20" s="76">
        <f>分析係数表!C23</f>
        <v>0</v>
      </c>
      <c r="Q20" s="82">
        <f t="shared" si="5"/>
        <v>0</v>
      </c>
      <c r="R20" s="83">
        <v>0</v>
      </c>
      <c r="S20" s="84">
        <f t="shared" si="6"/>
        <v>0</v>
      </c>
      <c r="T20" s="85">
        <f>分析係数表!F23</f>
        <v>0.43803056027164688</v>
      </c>
      <c r="U20" s="86">
        <f t="shared" si="7"/>
        <v>0</v>
      </c>
      <c r="V20" s="87">
        <f>分析係数表!D23</f>
        <v>9.3378607809847206E-2</v>
      </c>
      <c r="W20" s="167">
        <f t="shared" si="8"/>
        <v>0</v>
      </c>
      <c r="X20" s="76">
        <f>分析係数表!E23</f>
        <v>9.3378607809847206E-2</v>
      </c>
      <c r="Y20" s="166">
        <f t="shared" si="9"/>
        <v>0</v>
      </c>
    </row>
    <row r="21" spans="1:25" x14ac:dyDescent="0.2">
      <c r="A21" s="6" t="s">
        <v>9</v>
      </c>
      <c r="B21" s="5" t="s">
        <v>270</v>
      </c>
      <c r="C21" s="90"/>
      <c r="D21" s="76">
        <f>投入係数表!H21</f>
        <v>0</v>
      </c>
      <c r="E21" s="77">
        <f t="shared" si="0"/>
        <v>0</v>
      </c>
      <c r="F21" s="76">
        <f>分析係数表!C24</f>
        <v>0.46503178928247046</v>
      </c>
      <c r="G21" s="77">
        <f t="shared" si="1"/>
        <v>0</v>
      </c>
      <c r="H21" s="77">
        <v>7.8656597894850699E-3</v>
      </c>
      <c r="I21" s="77">
        <f t="shared" si="2"/>
        <v>7.8656597894850699E-3</v>
      </c>
      <c r="J21" s="76">
        <f>分析係数表!G24</f>
        <v>0.20803782505910165</v>
      </c>
      <c r="K21" s="78">
        <f t="shared" si="3"/>
        <v>1.6363547552593052E-3</v>
      </c>
      <c r="L21" s="79"/>
      <c r="M21" s="80"/>
      <c r="N21" s="81">
        <f>分析係数表!H24</f>
        <v>3.7577335498503619E-4</v>
      </c>
      <c r="O21" s="82">
        <f t="shared" si="4"/>
        <v>6.3663002760146123E-3</v>
      </c>
      <c r="P21" s="76">
        <f>分析係数表!C24</f>
        <v>0.46503178928247046</v>
      </c>
      <c r="Q21" s="82">
        <f t="shared" si="5"/>
        <v>2.9605320084645607E-3</v>
      </c>
      <c r="R21" s="83">
        <v>1.0013040846903881E-2</v>
      </c>
      <c r="S21" s="84">
        <f t="shared" si="6"/>
        <v>1.7878700636388953E-2</v>
      </c>
      <c r="T21" s="85">
        <f>分析係数表!F24</f>
        <v>0.39125295508274233</v>
      </c>
      <c r="U21" s="86">
        <f t="shared" si="7"/>
        <v>6.9950944570268837E-3</v>
      </c>
      <c r="V21" s="87">
        <f>分析係数表!D24</f>
        <v>8.1560283687943269E-2</v>
      </c>
      <c r="W21" s="167">
        <f t="shared" si="8"/>
        <v>0</v>
      </c>
      <c r="X21" s="76">
        <f>分析係数表!E24</f>
        <v>8.0378250591016553E-2</v>
      </c>
      <c r="Y21" s="166">
        <f t="shared" si="9"/>
        <v>0</v>
      </c>
    </row>
    <row r="22" spans="1:25" x14ac:dyDescent="0.2">
      <c r="A22" s="6" t="s">
        <v>10</v>
      </c>
      <c r="B22" s="5" t="s">
        <v>271</v>
      </c>
      <c r="C22" s="90"/>
      <c r="D22" s="76">
        <f>投入係数表!H22</f>
        <v>0</v>
      </c>
      <c r="E22" s="77">
        <f t="shared" si="0"/>
        <v>0</v>
      </c>
      <c r="F22" s="76">
        <f>分析係数表!C25</f>
        <v>9.2250922509224953E-3</v>
      </c>
      <c r="G22" s="77">
        <f t="shared" si="1"/>
        <v>0</v>
      </c>
      <c r="H22" s="77">
        <v>3.5452947102580931E-4</v>
      </c>
      <c r="I22" s="77">
        <f t="shared" si="2"/>
        <v>3.5452947102580931E-4</v>
      </c>
      <c r="J22" s="76">
        <f>分析係数表!G25</f>
        <v>0.19617224880382775</v>
      </c>
      <c r="K22" s="78">
        <f t="shared" si="3"/>
        <v>6.9548843598364509E-5</v>
      </c>
      <c r="L22" s="79"/>
      <c r="M22" s="80"/>
      <c r="N22" s="81">
        <f>分析係数表!H25</f>
        <v>5.5023955551380293E-4</v>
      </c>
      <c r="O22" s="82">
        <f t="shared" si="4"/>
        <v>9.3220825470213958E-3</v>
      </c>
      <c r="P22" s="76">
        <f>分析係数表!C25</f>
        <v>9.2250922509224953E-3</v>
      </c>
      <c r="Q22" s="82">
        <f t="shared" si="5"/>
        <v>8.599707146698692E-5</v>
      </c>
      <c r="R22" s="83">
        <v>3.6924631410128767E-4</v>
      </c>
      <c r="S22" s="84">
        <f t="shared" si="6"/>
        <v>7.2377578512709698E-4</v>
      </c>
      <c r="T22" s="85">
        <f>分析係数表!F25</f>
        <v>0.34928229665071769</v>
      </c>
      <c r="U22" s="86">
        <f t="shared" si="7"/>
        <v>2.528020684893688E-4</v>
      </c>
      <c r="V22" s="87">
        <f>分析係数表!D25</f>
        <v>6.2200956937799042E-2</v>
      </c>
      <c r="W22" s="167">
        <f t="shared" si="8"/>
        <v>0</v>
      </c>
      <c r="X22" s="76">
        <f>分析係数表!E25</f>
        <v>3.8277511961722487E-2</v>
      </c>
      <c r="Y22" s="166">
        <f t="shared" si="9"/>
        <v>0</v>
      </c>
    </row>
    <row r="23" spans="1:25" x14ac:dyDescent="0.2">
      <c r="A23" s="6" t="s">
        <v>11</v>
      </c>
      <c r="B23" s="5" t="s">
        <v>35</v>
      </c>
      <c r="C23" s="90"/>
      <c r="D23" s="76">
        <f>投入係数表!H23</f>
        <v>0</v>
      </c>
      <c r="E23" s="77">
        <f t="shared" si="0"/>
        <v>0</v>
      </c>
      <c r="F23" s="76">
        <f>分析係数表!C26</f>
        <v>0.48980322003577814</v>
      </c>
      <c r="G23" s="77">
        <f t="shared" si="1"/>
        <v>0</v>
      </c>
      <c r="H23" s="77">
        <v>9.3660794271874688E-3</v>
      </c>
      <c r="I23" s="77">
        <f t="shared" si="2"/>
        <v>9.3660794271874688E-3</v>
      </c>
      <c r="J23" s="76">
        <f>分析係数表!G26</f>
        <v>0.19635890767230169</v>
      </c>
      <c r="K23" s="78">
        <f t="shared" si="3"/>
        <v>1.8391131254945484E-3</v>
      </c>
      <c r="L23" s="79"/>
      <c r="M23" s="80"/>
      <c r="N23" s="81">
        <f>分析係数表!H26</f>
        <v>1.1729496866318629E-2</v>
      </c>
      <c r="O23" s="82">
        <f t="shared" si="4"/>
        <v>0.19871951575845609</v>
      </c>
      <c r="P23" s="76">
        <f>分析係数表!C26</f>
        <v>0.48980322003577814</v>
      </c>
      <c r="Q23" s="82">
        <f t="shared" si="5"/>
        <v>9.7333458702442352E-2</v>
      </c>
      <c r="R23" s="83">
        <v>0.10679702425158726</v>
      </c>
      <c r="S23" s="84">
        <f t="shared" si="6"/>
        <v>0.11616310367877472</v>
      </c>
      <c r="T23" s="85">
        <f>分析係数表!F26</f>
        <v>0.33511053315994799</v>
      </c>
      <c r="U23" s="86">
        <f t="shared" si="7"/>
        <v>3.892747960730851E-2</v>
      </c>
      <c r="V23" s="87">
        <f>分析係数表!D26</f>
        <v>7.3862158647594281E-2</v>
      </c>
      <c r="W23" s="167">
        <f t="shared" si="8"/>
        <v>0</v>
      </c>
      <c r="X23" s="76">
        <f>分析係数表!E26</f>
        <v>7.8673602080624183E-2</v>
      </c>
      <c r="Y23" s="166">
        <f t="shared" si="9"/>
        <v>0</v>
      </c>
    </row>
    <row r="24" spans="1:25" x14ac:dyDescent="0.2">
      <c r="A24" s="6" t="s">
        <v>12</v>
      </c>
      <c r="B24" s="5" t="s">
        <v>365</v>
      </c>
      <c r="C24" s="90"/>
      <c r="D24" s="76">
        <f>投入係数表!H24</f>
        <v>0</v>
      </c>
      <c r="E24" s="77">
        <f t="shared" si="0"/>
        <v>0</v>
      </c>
      <c r="F24" s="76">
        <f>分析係数表!C27</f>
        <v>1.6403046280023426E-2</v>
      </c>
      <c r="G24" s="77">
        <f t="shared" si="1"/>
        <v>0</v>
      </c>
      <c r="H24" s="77">
        <v>4.308936906710093E-5</v>
      </c>
      <c r="I24" s="77">
        <f t="shared" si="2"/>
        <v>4.308936906710093E-5</v>
      </c>
      <c r="J24" s="76">
        <f>分析係数表!G27</f>
        <v>0.18421052631578946</v>
      </c>
      <c r="K24" s="78">
        <f t="shared" si="3"/>
        <v>7.9375153544659607E-6</v>
      </c>
      <c r="L24" s="79"/>
      <c r="M24" s="80"/>
      <c r="N24" s="81">
        <f>分析係数表!H27</f>
        <v>1.1420825896152349E-2</v>
      </c>
      <c r="O24" s="82">
        <f t="shared" si="4"/>
        <v>0.19349005481744408</v>
      </c>
      <c r="P24" s="76">
        <f>分析係数表!C27</f>
        <v>1.6403046280023426E-2</v>
      </c>
      <c r="Q24" s="82">
        <f t="shared" si="5"/>
        <v>3.1738263238948049E-3</v>
      </c>
      <c r="R24" s="83">
        <v>3.1983443469972678E-3</v>
      </c>
      <c r="S24" s="84">
        <f t="shared" si="6"/>
        <v>3.2414337160643686E-3</v>
      </c>
      <c r="T24" s="85">
        <f>分析係数表!F27</f>
        <v>0.35526315789473684</v>
      </c>
      <c r="U24" s="86">
        <f t="shared" si="7"/>
        <v>1.1515619780754992E-3</v>
      </c>
      <c r="V24" s="87">
        <f>分析係数表!D27</f>
        <v>0</v>
      </c>
      <c r="W24" s="167">
        <f t="shared" si="8"/>
        <v>0</v>
      </c>
      <c r="X24" s="76">
        <f>分析係数表!E27</f>
        <v>0</v>
      </c>
      <c r="Y24" s="166">
        <f t="shared" si="9"/>
        <v>0</v>
      </c>
    </row>
    <row r="25" spans="1:25" x14ac:dyDescent="0.2">
      <c r="A25" s="6" t="s">
        <v>13</v>
      </c>
      <c r="B25" s="5" t="s">
        <v>191</v>
      </c>
      <c r="C25" s="90"/>
      <c r="D25" s="76">
        <f>投入係数表!H25</f>
        <v>0</v>
      </c>
      <c r="E25" s="77">
        <f t="shared" si="0"/>
        <v>0</v>
      </c>
      <c r="F25" s="76">
        <f>分析係数表!C28</f>
        <v>5.7942340305257245E-2</v>
      </c>
      <c r="G25" s="77">
        <f t="shared" si="1"/>
        <v>0</v>
      </c>
      <c r="H25" s="77">
        <v>3.4583148347691463E-3</v>
      </c>
      <c r="I25" s="77">
        <f t="shared" si="2"/>
        <v>3.4583148347691463E-3</v>
      </c>
      <c r="J25" s="76">
        <f>分析係数表!G28</f>
        <v>0.12508686587908269</v>
      </c>
      <c r="K25" s="78">
        <f t="shared" si="3"/>
        <v>4.325897639044102E-4</v>
      </c>
      <c r="L25" s="79"/>
      <c r="M25" s="80"/>
      <c r="N25" s="81">
        <f>分析係数表!H28</f>
        <v>2.2586662729993424E-2</v>
      </c>
      <c r="O25" s="82">
        <f t="shared" si="4"/>
        <v>0.38266012016187828</v>
      </c>
      <c r="P25" s="76">
        <f>分析係数表!C28</f>
        <v>5.7942340305257245E-2</v>
      </c>
      <c r="Q25" s="82">
        <f t="shared" si="5"/>
        <v>2.2172222903670179E-2</v>
      </c>
      <c r="R25" s="83">
        <v>2.3915770811799061E-2</v>
      </c>
      <c r="S25" s="84">
        <f t="shared" si="6"/>
        <v>2.7374085646568208E-2</v>
      </c>
      <c r="T25" s="85">
        <f>分析係数表!F28</f>
        <v>0.21334259902710215</v>
      </c>
      <c r="U25" s="86">
        <f t="shared" si="7"/>
        <v>5.8400585778293533E-3</v>
      </c>
      <c r="V25" s="87">
        <f>分析係数表!D28</f>
        <v>0.12091730368311328</v>
      </c>
      <c r="W25" s="167">
        <f t="shared" si="8"/>
        <v>0</v>
      </c>
      <c r="X25" s="76">
        <f>分析係数表!E28</f>
        <v>0.12161223071577484</v>
      </c>
      <c r="Y25" s="166">
        <f t="shared" si="9"/>
        <v>0</v>
      </c>
    </row>
    <row r="26" spans="1:25" x14ac:dyDescent="0.2">
      <c r="A26" s="6" t="s">
        <v>14</v>
      </c>
      <c r="B26" s="5" t="s">
        <v>50</v>
      </c>
      <c r="C26" s="90"/>
      <c r="D26" s="76">
        <f>投入係数表!H26</f>
        <v>1.5806111696522657E-2</v>
      </c>
      <c r="E26" s="77">
        <f t="shared" si="0"/>
        <v>1.5806111696522658</v>
      </c>
      <c r="F26" s="76">
        <f>分析係数表!C29</f>
        <v>0.49478563151796062</v>
      </c>
      <c r="G26" s="77">
        <f t="shared" si="1"/>
        <v>0.78206369576073875</v>
      </c>
      <c r="H26" s="77">
        <v>0.86543305772288925</v>
      </c>
      <c r="I26" s="77">
        <f t="shared" si="2"/>
        <v>0.86543305772288925</v>
      </c>
      <c r="J26" s="76">
        <f>分析係数表!G29</f>
        <v>0.24894917844860528</v>
      </c>
      <c r="K26" s="78">
        <f t="shared" si="3"/>
        <v>0.21544884872237768</v>
      </c>
      <c r="L26" s="79"/>
      <c r="M26" s="80"/>
      <c r="N26" s="81">
        <f>分析係数表!H29</f>
        <v>1.0347187739052245E-2</v>
      </c>
      <c r="O26" s="82">
        <f t="shared" si="4"/>
        <v>0.17530062545740233</v>
      </c>
      <c r="P26" s="76">
        <f>分析係数表!C29</f>
        <v>0.49478563151796062</v>
      </c>
      <c r="Q26" s="82">
        <f t="shared" si="5"/>
        <v>8.67362306724343E-2</v>
      </c>
      <c r="R26" s="83">
        <v>0.12563324995807426</v>
      </c>
      <c r="S26" s="84">
        <f t="shared" si="6"/>
        <v>0.99106630768096349</v>
      </c>
      <c r="T26" s="85">
        <f>分析係数表!F29</f>
        <v>0.37141765380206343</v>
      </c>
      <c r="U26" s="86">
        <f t="shared" si="7"/>
        <v>0.36809952276113739</v>
      </c>
      <c r="V26" s="87">
        <f>分析係数表!D29</f>
        <v>7.241115781429118E-2</v>
      </c>
      <c r="W26" s="167">
        <f t="shared" si="8"/>
        <v>0</v>
      </c>
      <c r="X26" s="76">
        <f>分析係数表!E29</f>
        <v>5.0630492930836837E-2</v>
      </c>
      <c r="Y26" s="166">
        <f t="shared" si="9"/>
        <v>0</v>
      </c>
    </row>
    <row r="27" spans="1:25" x14ac:dyDescent="0.2">
      <c r="A27" s="6" t="s">
        <v>15</v>
      </c>
      <c r="B27" s="5" t="s">
        <v>36</v>
      </c>
      <c r="C27" s="90"/>
      <c r="D27" s="76">
        <f>投入係数表!H27</f>
        <v>2.1074815595363539E-3</v>
      </c>
      <c r="E27" s="77">
        <f t="shared" si="0"/>
        <v>0.21074815595363539</v>
      </c>
      <c r="F27" s="76">
        <f>分析係数表!C30</f>
        <v>1</v>
      </c>
      <c r="G27" s="77">
        <f t="shared" si="1"/>
        <v>0.21074815595363539</v>
      </c>
      <c r="H27" s="77">
        <v>0.2332787861428359</v>
      </c>
      <c r="I27" s="77">
        <f t="shared" si="2"/>
        <v>0.2332787861428359</v>
      </c>
      <c r="J27" s="76">
        <f>分析係数表!G30</f>
        <v>0.34459690081234212</v>
      </c>
      <c r="K27" s="78">
        <f t="shared" si="3"/>
        <v>8.0387146730086387E-2</v>
      </c>
      <c r="L27" s="79"/>
      <c r="M27" s="80"/>
      <c r="N27" s="81">
        <f>分析係数表!H30</f>
        <v>0</v>
      </c>
      <c r="O27" s="82">
        <f t="shared" si="4"/>
        <v>0</v>
      </c>
      <c r="P27" s="76">
        <f>分析係数表!C30</f>
        <v>1</v>
      </c>
      <c r="Q27" s="82">
        <f t="shared" si="5"/>
        <v>0</v>
      </c>
      <c r="R27" s="83">
        <v>3.4411309551291507E-2</v>
      </c>
      <c r="S27" s="84">
        <f t="shared" si="6"/>
        <v>0.26769009569412738</v>
      </c>
      <c r="T27" s="85">
        <f>分析係数表!F30</f>
        <v>0.44091746876919924</v>
      </c>
      <c r="U27" s="86">
        <f t="shared" si="7"/>
        <v>0.11802923940803936</v>
      </c>
      <c r="V27" s="87">
        <f>分析係数表!D30</f>
        <v>0.12847293330602771</v>
      </c>
      <c r="W27" s="167">
        <f t="shared" si="8"/>
        <v>0</v>
      </c>
      <c r="X27" s="76">
        <f>分析係数表!E30</f>
        <v>7.0107174551163901E-2</v>
      </c>
      <c r="Y27" s="166">
        <f t="shared" si="9"/>
        <v>0</v>
      </c>
    </row>
    <row r="28" spans="1:25" x14ac:dyDescent="0.2">
      <c r="A28" s="6" t="s">
        <v>16</v>
      </c>
      <c r="B28" s="5" t="s">
        <v>192</v>
      </c>
      <c r="C28" s="90"/>
      <c r="D28" s="76">
        <f>投入係数表!H28</f>
        <v>3.0558482613277135E-2</v>
      </c>
      <c r="E28" s="77">
        <f t="shared" si="0"/>
        <v>3.0558482613277134</v>
      </c>
      <c r="F28" s="76">
        <f>分析係数表!C31</f>
        <v>1.9207967749584998E-2</v>
      </c>
      <c r="G28" s="77">
        <f t="shared" si="1"/>
        <v>5.8696634851208108E-2</v>
      </c>
      <c r="H28" s="77">
        <v>6.0913095174548348E-2</v>
      </c>
      <c r="I28" s="77">
        <f t="shared" si="2"/>
        <v>6.0913095174548348E-2</v>
      </c>
      <c r="J28" s="76">
        <f>分析係数表!G31</f>
        <v>6.1728395061728392E-2</v>
      </c>
      <c r="K28" s="78">
        <f t="shared" si="3"/>
        <v>3.7600676033671819E-3</v>
      </c>
      <c r="L28" s="79"/>
      <c r="M28" s="80"/>
      <c r="N28" s="81">
        <f>分析係数表!H31</f>
        <v>2.4076335672969816E-2</v>
      </c>
      <c r="O28" s="82">
        <f t="shared" si="4"/>
        <v>0.4078979533989362</v>
      </c>
      <c r="P28" s="76">
        <f>分析係数表!C31</f>
        <v>1.9207967749584998E-2</v>
      </c>
      <c r="Q28" s="82">
        <f t="shared" si="5"/>
        <v>7.83489073400849E-3</v>
      </c>
      <c r="R28" s="83">
        <v>1.0160613573498499E-2</v>
      </c>
      <c r="S28" s="84">
        <f t="shared" si="6"/>
        <v>7.1073708748046846E-2</v>
      </c>
      <c r="T28" s="85">
        <f>分析係数表!F31</f>
        <v>0.33333333333333331</v>
      </c>
      <c r="U28" s="86">
        <f t="shared" si="7"/>
        <v>2.3691236249348949E-2</v>
      </c>
      <c r="V28" s="87">
        <f>分析係数表!D31</f>
        <v>0.20987654320987653</v>
      </c>
      <c r="W28" s="167">
        <f t="shared" si="8"/>
        <v>0</v>
      </c>
      <c r="X28" s="76">
        <f>分析係数表!E31</f>
        <v>0.18518518518518517</v>
      </c>
      <c r="Y28" s="166">
        <f t="shared" si="9"/>
        <v>0</v>
      </c>
    </row>
    <row r="29" spans="1:25" x14ac:dyDescent="0.2">
      <c r="A29" s="6" t="s">
        <v>17</v>
      </c>
      <c r="B29" s="5" t="s">
        <v>272</v>
      </c>
      <c r="C29" s="90"/>
      <c r="D29" s="76">
        <f>投入係数表!H29</f>
        <v>1.053740779768177E-3</v>
      </c>
      <c r="E29" s="77">
        <f t="shared" si="0"/>
        <v>0.10537407797681769</v>
      </c>
      <c r="F29" s="76">
        <f>分析係数表!C32</f>
        <v>1</v>
      </c>
      <c r="G29" s="77">
        <f t="shared" si="1"/>
        <v>0.10537407797681769</v>
      </c>
      <c r="H29" s="77">
        <v>0.12809625081565945</v>
      </c>
      <c r="I29" s="77">
        <f t="shared" si="2"/>
        <v>0.12809625081565945</v>
      </c>
      <c r="J29" s="76">
        <f>分析係数表!G32</f>
        <v>0.14010507880910683</v>
      </c>
      <c r="K29" s="78">
        <f t="shared" si="3"/>
        <v>1.7946935315679084E-2</v>
      </c>
      <c r="L29" s="79"/>
      <c r="M29" s="80"/>
      <c r="N29" s="81">
        <f>分析係数表!H32</f>
        <v>7.0054889750781743E-3</v>
      </c>
      <c r="O29" s="82">
        <f t="shared" si="4"/>
        <v>0.11868602657427241</v>
      </c>
      <c r="P29" s="76">
        <f>分析係数表!C32</f>
        <v>1</v>
      </c>
      <c r="Q29" s="82">
        <f t="shared" si="5"/>
        <v>0.11868602657427241</v>
      </c>
      <c r="R29" s="83">
        <v>0.15686828663032765</v>
      </c>
      <c r="S29" s="84">
        <f t="shared" si="6"/>
        <v>0.2849645374459871</v>
      </c>
      <c r="T29" s="85">
        <f>分析係数表!F32</f>
        <v>0.48248686514886163</v>
      </c>
      <c r="U29" s="86">
        <f t="shared" si="7"/>
        <v>0.13749164635090971</v>
      </c>
      <c r="V29" s="87">
        <f>分析係数表!D32</f>
        <v>1.5761821366024518E-2</v>
      </c>
      <c r="W29" s="167">
        <f t="shared" si="8"/>
        <v>0</v>
      </c>
      <c r="X29" s="76">
        <f>分析係数表!E32</f>
        <v>2.1891418563922942E-2</v>
      </c>
      <c r="Y29" s="166">
        <f t="shared" si="9"/>
        <v>0</v>
      </c>
    </row>
    <row r="30" spans="1:25" x14ac:dyDescent="0.2">
      <c r="A30" s="6" t="s">
        <v>18</v>
      </c>
      <c r="B30" s="5" t="s">
        <v>273</v>
      </c>
      <c r="C30" s="90"/>
      <c r="D30" s="76">
        <f>投入係数表!H30</f>
        <v>0</v>
      </c>
      <c r="E30" s="77">
        <f t="shared" si="0"/>
        <v>0</v>
      </c>
      <c r="F30" s="76">
        <f>分析係数表!C33</f>
        <v>0.97338792221084958</v>
      </c>
      <c r="G30" s="77">
        <f t="shared" si="1"/>
        <v>0</v>
      </c>
      <c r="H30" s="77">
        <v>1.4865240563889572E-2</v>
      </c>
      <c r="I30" s="77">
        <f t="shared" si="2"/>
        <v>1.4865240563889572E-2</v>
      </c>
      <c r="J30" s="76">
        <f>分析係数表!G33</f>
        <v>0.50577124868835255</v>
      </c>
      <c r="K30" s="78">
        <f t="shared" si="3"/>
        <v>7.5184112820511793E-3</v>
      </c>
      <c r="L30" s="79"/>
      <c r="M30" s="80"/>
      <c r="N30" s="81">
        <f>分析係数表!H33</f>
        <v>1.0199562492450981E-3</v>
      </c>
      <c r="O30" s="82">
        <f t="shared" si="4"/>
        <v>1.7279957892039659E-2</v>
      </c>
      <c r="P30" s="76">
        <f>分析係数表!C33</f>
        <v>0.97338792221084958</v>
      </c>
      <c r="Q30" s="82">
        <f t="shared" si="5"/>
        <v>1.6820102308423457E-2</v>
      </c>
      <c r="R30" s="83">
        <v>5.037092398758216E-2</v>
      </c>
      <c r="S30" s="84">
        <f t="shared" si="6"/>
        <v>6.5236164551471729E-2</v>
      </c>
      <c r="T30" s="85">
        <f>分析係数表!F33</f>
        <v>0.64428121720881426</v>
      </c>
      <c r="U30" s="86">
        <f t="shared" si="7"/>
        <v>4.2030435503256705E-2</v>
      </c>
      <c r="V30" s="87">
        <f>分析係数表!D33</f>
        <v>6.2959076600209857E-2</v>
      </c>
      <c r="W30" s="167">
        <f t="shared" si="8"/>
        <v>0</v>
      </c>
      <c r="X30" s="76">
        <f>分析係数表!E33</f>
        <v>4.7219307450157399E-2</v>
      </c>
      <c r="Y30" s="166">
        <f t="shared" si="9"/>
        <v>0</v>
      </c>
    </row>
    <row r="31" spans="1:25" x14ac:dyDescent="0.2">
      <c r="A31" s="6" t="s">
        <v>19</v>
      </c>
      <c r="B31" s="5" t="s">
        <v>274</v>
      </c>
      <c r="C31" s="90"/>
      <c r="D31" s="76">
        <f>投入係数表!H31</f>
        <v>7.6923076923076927E-2</v>
      </c>
      <c r="E31" s="77">
        <f t="shared" si="0"/>
        <v>7.6923076923076925</v>
      </c>
      <c r="F31" s="76">
        <f>分析係数表!C34</f>
        <v>0.27354580534514794</v>
      </c>
      <c r="G31" s="77">
        <f t="shared" si="1"/>
        <v>2.1041985026549841</v>
      </c>
      <c r="H31" s="77">
        <v>2.1801152440243428</v>
      </c>
      <c r="I31" s="77">
        <f t="shared" si="2"/>
        <v>2.1801152440243428</v>
      </c>
      <c r="J31" s="76">
        <f>分析係数表!G34</f>
        <v>0.42476937758456157</v>
      </c>
      <c r="K31" s="78">
        <f t="shared" si="3"/>
        <v>0.92604619526683463</v>
      </c>
      <c r="L31" s="79"/>
      <c r="M31" s="80"/>
      <c r="N31" s="81">
        <f>分析係数表!H34</f>
        <v>0.17207735562921905</v>
      </c>
      <c r="O31" s="82">
        <f t="shared" si="4"/>
        <v>2.915310790680691</v>
      </c>
      <c r="P31" s="76">
        <f>分析係数表!C34</f>
        <v>0.27354580534514794</v>
      </c>
      <c r="Q31" s="82">
        <f t="shared" si="5"/>
        <v>0.79747103806814967</v>
      </c>
      <c r="R31" s="83">
        <v>0.86382861286722457</v>
      </c>
      <c r="S31" s="84">
        <f t="shared" si="6"/>
        <v>3.0439438568915671</v>
      </c>
      <c r="T31" s="85">
        <f>分析係数表!F34</f>
        <v>0.70045594316615423</v>
      </c>
      <c r="U31" s="86">
        <f t="shared" si="7"/>
        <v>2.1321485652238037</v>
      </c>
      <c r="V31" s="87">
        <f>分析係数表!D34</f>
        <v>0.30431555508429647</v>
      </c>
      <c r="W31" s="167">
        <f t="shared" si="8"/>
        <v>1</v>
      </c>
      <c r="X31" s="76">
        <f>分析係数表!E34</f>
        <v>0.19870639380765559</v>
      </c>
      <c r="Y31" s="166">
        <f t="shared" si="9"/>
        <v>1</v>
      </c>
    </row>
    <row r="32" spans="1:25" x14ac:dyDescent="0.2">
      <c r="A32" s="6" t="s">
        <v>20</v>
      </c>
      <c r="B32" s="5" t="s">
        <v>37</v>
      </c>
      <c r="C32" s="90"/>
      <c r="D32" s="76">
        <f>投入係数表!H32</f>
        <v>1.7913593256059009E-2</v>
      </c>
      <c r="E32" s="77">
        <f t="shared" si="0"/>
        <v>1.7913593256059008</v>
      </c>
      <c r="F32" s="76">
        <f>分析係数表!C35</f>
        <v>0.43910510987556262</v>
      </c>
      <c r="G32" s="77">
        <f t="shared" si="1"/>
        <v>0.78659503349679283</v>
      </c>
      <c r="H32" s="77">
        <v>0.8551127082192892</v>
      </c>
      <c r="I32" s="77">
        <f t="shared" si="2"/>
        <v>0.8551127082192892</v>
      </c>
      <c r="J32" s="76">
        <f>分析係数表!G35</f>
        <v>0.31421305453517945</v>
      </c>
      <c r="K32" s="78">
        <f t="shared" si="3"/>
        <v>0.26868757602143251</v>
      </c>
      <c r="L32" s="79"/>
      <c r="M32" s="80"/>
      <c r="N32" s="81">
        <f>分析係数表!H35</f>
        <v>6.5760337122381329E-2</v>
      </c>
      <c r="O32" s="82">
        <f t="shared" si="4"/>
        <v>1.1141025483025571</v>
      </c>
      <c r="P32" s="76">
        <f>分析係数表!C35</f>
        <v>0.43910510987556262</v>
      </c>
      <c r="Q32" s="82">
        <f t="shared" si="5"/>
        <v>0.48920812188503865</v>
      </c>
      <c r="R32" s="83">
        <v>0.59805149077742736</v>
      </c>
      <c r="S32" s="84">
        <f t="shared" si="6"/>
        <v>1.4531641989967166</v>
      </c>
      <c r="T32" s="85">
        <f>分析係数表!F35</f>
        <v>0.64651031364792311</v>
      </c>
      <c r="U32" s="86">
        <f t="shared" si="7"/>
        <v>0.93948564207530016</v>
      </c>
      <c r="V32" s="87">
        <f>分析係数表!D35</f>
        <v>9.7202599604408024E-2</v>
      </c>
      <c r="W32" s="167">
        <f t="shared" si="8"/>
        <v>0</v>
      </c>
      <c r="X32" s="76">
        <f>分析係数表!E35</f>
        <v>8.3356880474710376E-2</v>
      </c>
      <c r="Y32" s="166">
        <f t="shared" si="9"/>
        <v>0</v>
      </c>
    </row>
    <row r="33" spans="1:25" x14ac:dyDescent="0.2">
      <c r="A33" s="6" t="s">
        <v>21</v>
      </c>
      <c r="B33" s="5" t="s">
        <v>38</v>
      </c>
      <c r="C33" s="90"/>
      <c r="D33" s="76">
        <f>投入係数表!H33</f>
        <v>3.1612223393045311E-3</v>
      </c>
      <c r="E33" s="77">
        <f t="shared" si="0"/>
        <v>0.31612223393045313</v>
      </c>
      <c r="F33" s="76">
        <f>分析係数表!C36</f>
        <v>0.81669408606805782</v>
      </c>
      <c r="G33" s="77">
        <f t="shared" si="1"/>
        <v>0.2581751589256242</v>
      </c>
      <c r="H33" s="77">
        <v>0.34322274229706201</v>
      </c>
      <c r="I33" s="77">
        <f t="shared" si="2"/>
        <v>0.34322274229706201</v>
      </c>
      <c r="J33" s="76">
        <f>分析係数表!G36</f>
        <v>6.9340477503742809E-2</v>
      </c>
      <c r="K33" s="78">
        <f t="shared" si="3"/>
        <v>2.3799228841022344E-2</v>
      </c>
      <c r="L33" s="79"/>
      <c r="M33" s="80"/>
      <c r="N33" s="81">
        <f>分析係数表!H36</f>
        <v>0.13486237300873674</v>
      </c>
      <c r="O33" s="82">
        <f t="shared" si="4"/>
        <v>2.284819695488244</v>
      </c>
      <c r="P33" s="76">
        <f>分析係数表!C36</f>
        <v>0.81669408606805782</v>
      </c>
      <c r="Q33" s="82">
        <f t="shared" si="5"/>
        <v>1.8659987330370695</v>
      </c>
      <c r="R33" s="83">
        <v>1.9615640038456506</v>
      </c>
      <c r="S33" s="84">
        <f t="shared" si="6"/>
        <v>2.3047867461427125</v>
      </c>
      <c r="T33" s="85">
        <f>分析係数表!F36</f>
        <v>0.82767315420376641</v>
      </c>
      <c r="U33" s="86">
        <f t="shared" si="7"/>
        <v>1.9076101159469743</v>
      </c>
      <c r="V33" s="87">
        <f>分析係数表!D36</f>
        <v>6.0672917815774961E-3</v>
      </c>
      <c r="W33" s="167">
        <f t="shared" si="8"/>
        <v>0</v>
      </c>
      <c r="X33" s="76">
        <f>分析係数表!E36</f>
        <v>1.3395319517768497E-3</v>
      </c>
      <c r="Y33" s="166">
        <f t="shared" si="9"/>
        <v>0</v>
      </c>
    </row>
    <row r="34" spans="1:25" x14ac:dyDescent="0.2">
      <c r="A34" s="6" t="s">
        <v>22</v>
      </c>
      <c r="B34" s="5" t="s">
        <v>377</v>
      </c>
      <c r="C34" s="90"/>
      <c r="D34" s="76">
        <f>投入係数表!H34</f>
        <v>1.5806111696522657E-2</v>
      </c>
      <c r="E34" s="77">
        <f t="shared" si="0"/>
        <v>1.5806111696522658</v>
      </c>
      <c r="F34" s="76">
        <f>分析係数表!C37</f>
        <v>0.27674240490171054</v>
      </c>
      <c r="G34" s="77">
        <f t="shared" si="1"/>
        <v>0.43742213630407362</v>
      </c>
      <c r="H34" s="77">
        <v>0.51481489085406873</v>
      </c>
      <c r="I34" s="77">
        <f t="shared" si="2"/>
        <v>0.51481489085406873</v>
      </c>
      <c r="J34" s="76">
        <f>分析係数表!G37</f>
        <v>0.51230251230251234</v>
      </c>
      <c r="K34" s="78">
        <f t="shared" si="3"/>
        <v>0.26374096195528307</v>
      </c>
      <c r="L34" s="79"/>
      <c r="M34" s="80"/>
      <c r="N34" s="81">
        <f>分析係数表!H37</f>
        <v>5.0756243876907386E-2</v>
      </c>
      <c r="O34" s="82">
        <f t="shared" si="4"/>
        <v>0.85990527299597364</v>
      </c>
      <c r="P34" s="76">
        <f>分析係数表!C37</f>
        <v>0.27674240490171054</v>
      </c>
      <c r="Q34" s="82">
        <f t="shared" si="5"/>
        <v>0.23797225323656768</v>
      </c>
      <c r="R34" s="83">
        <v>0.28386243165498143</v>
      </c>
      <c r="S34" s="84">
        <f t="shared" si="6"/>
        <v>0.79867732250905021</v>
      </c>
      <c r="T34" s="85">
        <f>分析係数表!F37</f>
        <v>0.72623672623672619</v>
      </c>
      <c r="U34" s="86">
        <f t="shared" si="7"/>
        <v>0.58002880401848655</v>
      </c>
      <c r="V34" s="87">
        <f>分析係数表!D37</f>
        <v>0.14037814037814036</v>
      </c>
      <c r="W34" s="167">
        <f t="shared" si="8"/>
        <v>0</v>
      </c>
      <c r="X34" s="76">
        <f>分析係数表!E37</f>
        <v>0.12535612535612536</v>
      </c>
      <c r="Y34" s="166">
        <f t="shared" si="9"/>
        <v>0</v>
      </c>
    </row>
    <row r="35" spans="1:25" x14ac:dyDescent="0.2">
      <c r="A35" s="6" t="s">
        <v>23</v>
      </c>
      <c r="B35" s="5" t="s">
        <v>193</v>
      </c>
      <c r="C35" s="90"/>
      <c r="D35" s="76">
        <f>投入係数表!H35</f>
        <v>4.2149631190727078E-3</v>
      </c>
      <c r="E35" s="77">
        <f t="shared" si="0"/>
        <v>0.42149631190727077</v>
      </c>
      <c r="F35" s="76">
        <f>分析係数表!C38</f>
        <v>2.6054411976392688E-2</v>
      </c>
      <c r="G35" s="77">
        <f t="shared" si="1"/>
        <v>1.0981838556962144E-2</v>
      </c>
      <c r="H35" s="77">
        <v>1.6492409594282987E-2</v>
      </c>
      <c r="I35" s="77">
        <f t="shared" si="2"/>
        <v>1.6492409594282987E-2</v>
      </c>
      <c r="J35" s="76">
        <f>分析係数表!G38</f>
        <v>0.25641025641025639</v>
      </c>
      <c r="K35" s="78">
        <f t="shared" si="3"/>
        <v>4.2288229728930735E-3</v>
      </c>
      <c r="L35" s="79"/>
      <c r="M35" s="80"/>
      <c r="N35" s="81">
        <f>分析係数表!H38</f>
        <v>4.4945177351603076E-2</v>
      </c>
      <c r="O35" s="82">
        <f t="shared" si="4"/>
        <v>0.76145498658474764</v>
      </c>
      <c r="P35" s="76">
        <f>分析係数表!C38</f>
        <v>2.6054411976392688E-2</v>
      </c>
      <c r="Q35" s="82">
        <f t="shared" si="5"/>
        <v>1.9839261921957584E-2</v>
      </c>
      <c r="R35" s="83">
        <v>2.4419782785262609E-2</v>
      </c>
      <c r="S35" s="84">
        <f t="shared" si="6"/>
        <v>4.0912192379545596E-2</v>
      </c>
      <c r="T35" s="85">
        <f>分析係数表!F38</f>
        <v>0.57264957264957261</v>
      </c>
      <c r="U35" s="86">
        <f t="shared" si="7"/>
        <v>2.3428349482303885E-2</v>
      </c>
      <c r="V35" s="87">
        <f>分析係数表!D38</f>
        <v>9.4017094017094016E-2</v>
      </c>
      <c r="W35" s="167">
        <f t="shared" si="8"/>
        <v>0</v>
      </c>
      <c r="X35" s="76">
        <f>分析係数表!E38</f>
        <v>6.4102564102564097E-2</v>
      </c>
      <c r="Y35" s="166">
        <f t="shared" si="9"/>
        <v>0</v>
      </c>
    </row>
    <row r="36" spans="1:25" x14ac:dyDescent="0.2">
      <c r="A36" s="6" t="s">
        <v>24</v>
      </c>
      <c r="B36" s="5" t="s">
        <v>39</v>
      </c>
      <c r="C36" s="90"/>
      <c r="D36" s="76">
        <f>投入係数表!H36</f>
        <v>0</v>
      </c>
      <c r="E36" s="77">
        <f t="shared" si="0"/>
        <v>0</v>
      </c>
      <c r="F36" s="76">
        <f>分析係数表!C39</f>
        <v>1</v>
      </c>
      <c r="G36" s="77">
        <f t="shared" si="1"/>
        <v>0</v>
      </c>
      <c r="H36" s="77">
        <v>5.6075074554509934E-2</v>
      </c>
      <c r="I36" s="77">
        <f t="shared" si="2"/>
        <v>5.6075074554509934E-2</v>
      </c>
      <c r="J36" s="76">
        <f>分析係数表!G39</f>
        <v>0.35423311765241955</v>
      </c>
      <c r="K36" s="78">
        <f t="shared" si="3"/>
        <v>1.9863648482035916E-2</v>
      </c>
      <c r="L36" s="79"/>
      <c r="M36" s="80"/>
      <c r="N36" s="81">
        <f>分析係数表!H39</f>
        <v>4.0664045200166418E-3</v>
      </c>
      <c r="O36" s="82">
        <f t="shared" si="4"/>
        <v>6.8892463701158119E-2</v>
      </c>
      <c r="P36" s="76">
        <f>分析係数表!C39</f>
        <v>1</v>
      </c>
      <c r="Q36" s="82">
        <f t="shared" si="5"/>
        <v>6.8892463701158119E-2</v>
      </c>
      <c r="R36" s="83">
        <v>0.12205996225165258</v>
      </c>
      <c r="S36" s="84">
        <f t="shared" si="6"/>
        <v>0.17813503680616252</v>
      </c>
      <c r="T36" s="85">
        <f>分析係数表!F39</f>
        <v>0.70491205686685499</v>
      </c>
      <c r="U36" s="86">
        <f t="shared" si="7"/>
        <v>0.12556953519508493</v>
      </c>
      <c r="V36" s="87">
        <f>分析係数表!D39</f>
        <v>5.4588535496217991E-2</v>
      </c>
      <c r="W36" s="167">
        <f t="shared" si="8"/>
        <v>0</v>
      </c>
      <c r="X36" s="76">
        <f>分析係数表!E39</f>
        <v>6.4886539688325889E-2</v>
      </c>
      <c r="Y36" s="166">
        <f t="shared" si="9"/>
        <v>0</v>
      </c>
    </row>
    <row r="37" spans="1:25" x14ac:dyDescent="0.2">
      <c r="A37" s="6" t="s">
        <v>25</v>
      </c>
      <c r="B37" s="5" t="s">
        <v>40</v>
      </c>
      <c r="C37" s="90"/>
      <c r="D37" s="76">
        <f>投入係数表!H37</f>
        <v>0</v>
      </c>
      <c r="E37" s="77">
        <f t="shared" si="0"/>
        <v>0</v>
      </c>
      <c r="F37" s="76">
        <f>分析係数表!C40</f>
        <v>0.92056168505516545</v>
      </c>
      <c r="G37" s="77">
        <f t="shared" si="1"/>
        <v>0</v>
      </c>
      <c r="H37" s="77">
        <v>7.2399392260930181E-4</v>
      </c>
      <c r="I37" s="77">
        <f t="shared" si="2"/>
        <v>7.2399392260930181E-4</v>
      </c>
      <c r="J37" s="76">
        <f>分析係数表!G40</f>
        <v>0.55393401015228427</v>
      </c>
      <c r="K37" s="78">
        <f t="shared" si="3"/>
        <v>4.0104485687685309E-4</v>
      </c>
      <c r="L37" s="79"/>
      <c r="M37" s="80"/>
      <c r="N37" s="81">
        <f>分析係数表!H40</f>
        <v>3.1632064203561794E-2</v>
      </c>
      <c r="O37" s="82">
        <f t="shared" si="4"/>
        <v>0.53590606252022999</v>
      </c>
      <c r="P37" s="76">
        <f>分析係数表!C40</f>
        <v>0.92056168505516545</v>
      </c>
      <c r="Q37" s="82">
        <f t="shared" si="5"/>
        <v>0.49333458794490176</v>
      </c>
      <c r="R37" s="83">
        <v>0.49384708413028744</v>
      </c>
      <c r="S37" s="84">
        <f t="shared" si="6"/>
        <v>0.49457107805289674</v>
      </c>
      <c r="T37" s="85">
        <f>分析係数表!F40</f>
        <v>0.75190355329949243</v>
      </c>
      <c r="U37" s="86">
        <f t="shared" si="7"/>
        <v>0.3718697509471337</v>
      </c>
      <c r="V37" s="87">
        <f>分析係数表!D40</f>
        <v>8.6747643219724432E-2</v>
      </c>
      <c r="W37" s="167">
        <f t="shared" si="8"/>
        <v>0</v>
      </c>
      <c r="X37" s="76">
        <f>分析係数表!E40</f>
        <v>5.4296591733139957E-2</v>
      </c>
      <c r="Y37" s="166">
        <f t="shared" si="9"/>
        <v>0</v>
      </c>
    </row>
    <row r="38" spans="1:25" x14ac:dyDescent="0.2">
      <c r="A38" s="6" t="s">
        <v>26</v>
      </c>
      <c r="B38" s="5" t="s">
        <v>276</v>
      </c>
      <c r="C38" s="90"/>
      <c r="D38" s="76">
        <f>投入係数表!H38</f>
        <v>0</v>
      </c>
      <c r="E38" s="77">
        <f t="shared" si="0"/>
        <v>0</v>
      </c>
      <c r="F38" s="76">
        <f>分析係数表!C41</f>
        <v>0.63177526518242222</v>
      </c>
      <c r="G38" s="77">
        <f t="shared" si="1"/>
        <v>0</v>
      </c>
      <c r="H38" s="77">
        <v>4.8751438846003073E-4</v>
      </c>
      <c r="I38" s="77">
        <f t="shared" si="2"/>
        <v>4.8751438846003073E-4</v>
      </c>
      <c r="J38" s="76">
        <f>分析係数表!G41</f>
        <v>0.4574653574378269</v>
      </c>
      <c r="K38" s="78">
        <f t="shared" si="3"/>
        <v>2.2302094397295155E-4</v>
      </c>
      <c r="L38" s="79"/>
      <c r="M38" s="80"/>
      <c r="N38" s="81">
        <f>分析係数表!H41</f>
        <v>5.3681907855005165E-2</v>
      </c>
      <c r="O38" s="82">
        <f t="shared" si="4"/>
        <v>0.90947146800208734</v>
      </c>
      <c r="P38" s="76">
        <f>分析係数表!C41</f>
        <v>0.63177526518242222</v>
      </c>
      <c r="Q38" s="82">
        <f t="shared" si="5"/>
        <v>0.57458157787286557</v>
      </c>
      <c r="R38" s="83">
        <v>0.58231189682991968</v>
      </c>
      <c r="S38" s="84">
        <f t="shared" si="6"/>
        <v>0.58279941121837975</v>
      </c>
      <c r="T38" s="85">
        <f>分析係数表!F41</f>
        <v>0.56134715976874372</v>
      </c>
      <c r="U38" s="86">
        <f t="shared" si="7"/>
        <v>0.32715279420233356</v>
      </c>
      <c r="V38" s="87">
        <f>分析係数表!D41</f>
        <v>0.18619803615674038</v>
      </c>
      <c r="W38" s="167">
        <f t="shared" si="8"/>
        <v>0</v>
      </c>
      <c r="X38" s="76">
        <f>分析係数表!E41</f>
        <v>0.17261631641736258</v>
      </c>
      <c r="Y38" s="166">
        <f t="shared" si="9"/>
        <v>0</v>
      </c>
    </row>
    <row r="39" spans="1:25" x14ac:dyDescent="0.2">
      <c r="A39" s="6" t="s">
        <v>51</v>
      </c>
      <c r="B39" s="5" t="s">
        <v>367</v>
      </c>
      <c r="C39" s="90"/>
      <c r="D39" s="76">
        <f>投入係数表!H39</f>
        <v>1.053740779768177E-3</v>
      </c>
      <c r="E39" s="77">
        <f>$C$10*D39</f>
        <v>0.10537407797681769</v>
      </c>
      <c r="F39" s="76">
        <f>分析係数表!C42</f>
        <v>1</v>
      </c>
      <c r="G39" s="77">
        <f>E39*F39</f>
        <v>0.10537407797681769</v>
      </c>
      <c r="H39" s="77">
        <v>0.11415088068982424</v>
      </c>
      <c r="I39" s="77">
        <f>C39+H39</f>
        <v>0.11415088068982424</v>
      </c>
      <c r="J39" s="76">
        <f>分析係数表!G42</f>
        <v>0.48523748395378691</v>
      </c>
      <c r="K39" s="78">
        <f>I39*J39</f>
        <v>5.5390286137039231E-2</v>
      </c>
      <c r="L39" s="79"/>
      <c r="M39" s="80"/>
      <c r="N39" s="81">
        <f>分析係数表!H42</f>
        <v>1.4319648920322628E-2</v>
      </c>
      <c r="O39" s="82">
        <f t="shared" si="4"/>
        <v>0.2426015140895568</v>
      </c>
      <c r="P39" s="76">
        <f>分析係数表!C42</f>
        <v>1</v>
      </c>
      <c r="Q39" s="82">
        <f>O39*P39</f>
        <v>0.2426015140895568</v>
      </c>
      <c r="R39" s="83">
        <v>0.25283940730759258</v>
      </c>
      <c r="S39" s="84">
        <f>I39+R39</f>
        <v>0.36699028799741684</v>
      </c>
      <c r="T39" s="85">
        <f>分析係数表!F42</f>
        <v>0.55905006418485237</v>
      </c>
      <c r="U39" s="86">
        <f t="shared" si="7"/>
        <v>0.20516594406017336</v>
      </c>
      <c r="V39" s="87">
        <f>分析係数表!D42</f>
        <v>0.23876765083440307</v>
      </c>
      <c r="W39" s="167">
        <f t="shared" si="8"/>
        <v>0</v>
      </c>
      <c r="X39" s="76">
        <f>分析係数表!E42</f>
        <v>0.20410783055198972</v>
      </c>
      <c r="Y39" s="166">
        <f t="shared" si="9"/>
        <v>0</v>
      </c>
    </row>
    <row r="40" spans="1:25" x14ac:dyDescent="0.2">
      <c r="A40" s="6" t="s">
        <v>194</v>
      </c>
      <c r="B40" s="5" t="s">
        <v>41</v>
      </c>
      <c r="C40" s="90"/>
      <c r="D40" s="76">
        <f>投入係数表!H40</f>
        <v>3.0558482613277135E-2</v>
      </c>
      <c r="E40" s="77">
        <f>$C$10*D40</f>
        <v>3.0558482613277134</v>
      </c>
      <c r="F40" s="76">
        <f>分析係数表!C43</f>
        <v>0.2976353666895134</v>
      </c>
      <c r="G40" s="77">
        <f>E40*F40</f>
        <v>0.90952851780778599</v>
      </c>
      <c r="H40" s="77">
        <v>1.0847427454440077</v>
      </c>
      <c r="I40" s="77">
        <f>C40+H40</f>
        <v>1.0847427454440077</v>
      </c>
      <c r="J40" s="76">
        <f>分析係数表!G43</f>
        <v>0.36251604621309369</v>
      </c>
      <c r="K40" s="78">
        <f>I40*J40</f>
        <v>0.39323665123669804</v>
      </c>
      <c r="L40" s="79"/>
      <c r="M40" s="80"/>
      <c r="N40" s="81">
        <f>分析係数表!H43</f>
        <v>3.8812019379168734E-2</v>
      </c>
      <c r="O40" s="82">
        <f t="shared" si="4"/>
        <v>0.65754787136550918</v>
      </c>
      <c r="P40" s="76">
        <f>分析係数表!C43</f>
        <v>0.2976353666895134</v>
      </c>
      <c r="Q40" s="82">
        <f>O40*P40</f>
        <v>0.1957095018097823</v>
      </c>
      <c r="R40" s="83">
        <v>0.33180904082229579</v>
      </c>
      <c r="S40" s="84">
        <f>I40+R40</f>
        <v>1.4165517862663035</v>
      </c>
      <c r="T40" s="85">
        <f>分析係数表!F43</f>
        <v>0.59563543003851094</v>
      </c>
      <c r="U40" s="86">
        <f t="shared" si="7"/>
        <v>0.84374843238455055</v>
      </c>
      <c r="V40" s="87">
        <f>分析係数表!D43</f>
        <v>0.26110397946084724</v>
      </c>
      <c r="W40" s="167">
        <f t="shared" si="8"/>
        <v>0</v>
      </c>
      <c r="X40" s="76">
        <f>分析係数表!E43</f>
        <v>0.20154043645699615</v>
      </c>
      <c r="Y40" s="166">
        <f t="shared" si="9"/>
        <v>0</v>
      </c>
    </row>
    <row r="41" spans="1:25" x14ac:dyDescent="0.2">
      <c r="A41" s="6" t="s">
        <v>340</v>
      </c>
      <c r="B41" s="5" t="s">
        <v>42</v>
      </c>
      <c r="C41" s="90"/>
      <c r="D41" s="76">
        <f>投入係数表!H41</f>
        <v>0</v>
      </c>
      <c r="E41" s="77">
        <f>$C$10*D41</f>
        <v>0</v>
      </c>
      <c r="F41" s="76">
        <f>分析係数表!C44</f>
        <v>0.4644187601490114</v>
      </c>
      <c r="G41" s="77">
        <f>E41*F41</f>
        <v>0</v>
      </c>
      <c r="H41" s="77">
        <v>2.1672112740241238E-3</v>
      </c>
      <c r="I41" s="77">
        <f>C41+H41</f>
        <v>2.1672112740241238E-3</v>
      </c>
      <c r="J41" s="76">
        <f>分析係数表!G44</f>
        <v>0.2664037682111951</v>
      </c>
      <c r="K41" s="78">
        <f>I41*J41</f>
        <v>5.7735324990981145E-4</v>
      </c>
      <c r="L41" s="79"/>
      <c r="M41" s="80"/>
      <c r="N41" s="81">
        <f>分析係数表!H44</f>
        <v>0.11619448955215868</v>
      </c>
      <c r="O41" s="82">
        <f t="shared" si="4"/>
        <v>1.968550992490518</v>
      </c>
      <c r="P41" s="76">
        <f>分析係数表!C44</f>
        <v>0.4644187601490114</v>
      </c>
      <c r="Q41" s="82">
        <f>O41*P41</f>
        <v>0.91423201122255227</v>
      </c>
      <c r="R41" s="83">
        <v>0.92781185685401402</v>
      </c>
      <c r="S41" s="84">
        <f>I41+R41</f>
        <v>0.9299790681280381</v>
      </c>
      <c r="T41" s="85">
        <f>分析係数表!F44</f>
        <v>0.52053894183371674</v>
      </c>
      <c r="U41" s="86">
        <f t="shared" si="7"/>
        <v>0.48409032005087493</v>
      </c>
      <c r="V41" s="87">
        <f>分析係数表!D44</f>
        <v>0.21141417460839085</v>
      </c>
      <c r="W41" s="167">
        <f t="shared" si="8"/>
        <v>0</v>
      </c>
      <c r="X41" s="76">
        <f>分析係数表!E44</f>
        <v>0.12487676634899771</v>
      </c>
      <c r="Y41" s="166">
        <f t="shared" si="9"/>
        <v>0</v>
      </c>
    </row>
    <row r="42" spans="1:25" x14ac:dyDescent="0.2">
      <c r="A42" s="6" t="s">
        <v>341</v>
      </c>
      <c r="B42" s="5" t="s">
        <v>278</v>
      </c>
      <c r="C42" s="90"/>
      <c r="D42" s="76">
        <f>投入係数表!H42</f>
        <v>1.053740779768177E-3</v>
      </c>
      <c r="E42" s="77">
        <f>$C$10*D42</f>
        <v>0.10537407797681769</v>
      </c>
      <c r="F42" s="76">
        <f>分析係数表!C45</f>
        <v>1</v>
      </c>
      <c r="G42" s="77">
        <f>E42*F42</f>
        <v>0.10537407797681769</v>
      </c>
      <c r="H42" s="77">
        <v>0.11412243628208883</v>
      </c>
      <c r="I42" s="77">
        <f>C42+H42</f>
        <v>0.11412243628208883</v>
      </c>
      <c r="J42" s="76">
        <f>分析係数表!G45</f>
        <v>0</v>
      </c>
      <c r="K42" s="78">
        <f>I42*J42</f>
        <v>0</v>
      </c>
      <c r="L42" s="79"/>
      <c r="M42" s="80"/>
      <c r="N42" s="81">
        <f>分析係数表!H45</f>
        <v>0</v>
      </c>
      <c r="O42" s="82">
        <f t="shared" si="4"/>
        <v>0</v>
      </c>
      <c r="P42" s="76">
        <f>分析係数表!C45</f>
        <v>1</v>
      </c>
      <c r="Q42" s="82">
        <f>O42*P42</f>
        <v>0</v>
      </c>
      <c r="R42" s="83">
        <v>8.505214692010564E-3</v>
      </c>
      <c r="S42" s="84">
        <f>I42+R42</f>
        <v>0.12262765097409939</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投入係数表!H43</f>
        <v>4.2149631190727078E-3</v>
      </c>
      <c r="E43" s="77">
        <f>$C$10*D43</f>
        <v>0.42149631190727077</v>
      </c>
      <c r="F43" s="76">
        <f>分析係数表!C46</f>
        <v>0.61950882047734346</v>
      </c>
      <c r="G43" s="77">
        <f>E43*F43</f>
        <v>0.26112068302522379</v>
      </c>
      <c r="H43" s="77">
        <v>0.29604340830983922</v>
      </c>
      <c r="I43" s="77">
        <f>C43+H43</f>
        <v>0.29604340830983922</v>
      </c>
      <c r="J43" s="76">
        <f>分析係数表!G46</f>
        <v>9.4707520891364905E-3</v>
      </c>
      <c r="K43" s="78">
        <f>I43*J43</f>
        <v>2.803753727725497E-3</v>
      </c>
      <c r="L43" s="79"/>
      <c r="M43" s="80"/>
      <c r="N43" s="81">
        <f>分析係数表!H46</f>
        <v>2.3767664702803538E-2</v>
      </c>
      <c r="O43" s="82">
        <f t="shared" si="4"/>
        <v>0.40266849245792419</v>
      </c>
      <c r="P43" s="76">
        <f>分析係数表!C46</f>
        <v>0.61950882047734346</v>
      </c>
      <c r="Q43" s="82">
        <f>O43*P43</f>
        <v>0.2494566828059987</v>
      </c>
      <c r="R43" s="83">
        <v>0.28069311734746338</v>
      </c>
      <c r="S43" s="84">
        <f>I43+R43</f>
        <v>0.5767365256573026</v>
      </c>
      <c r="T43" s="85">
        <f>分析係数表!F46</f>
        <v>0.31364902506963788</v>
      </c>
      <c r="U43" s="86">
        <f t="shared" si="7"/>
        <v>0.18089284899446315</v>
      </c>
      <c r="V43" s="87">
        <f>分析係数表!D46</f>
        <v>1.6713091922005571E-3</v>
      </c>
      <c r="W43" s="167">
        <f t="shared" si="8"/>
        <v>0</v>
      </c>
      <c r="X43" s="76">
        <f>分析係数表!E46</f>
        <v>5.5710306406685237E-3</v>
      </c>
      <c r="Y43" s="166">
        <f t="shared" si="9"/>
        <v>0</v>
      </c>
    </row>
    <row r="44" spans="1:25" x14ac:dyDescent="0.2">
      <c r="A44" s="192">
        <v>40</v>
      </c>
      <c r="B44" s="14" t="s">
        <v>150</v>
      </c>
      <c r="C44" s="197">
        <f>SUM(C5:C43)</f>
        <v>100</v>
      </c>
      <c r="D44" s="92">
        <f>投入係数表!H44</f>
        <v>0.60379346680716539</v>
      </c>
      <c r="E44" s="91">
        <f>SUM(E5:E43)</f>
        <v>60.379346680716544</v>
      </c>
      <c r="F44" s="92">
        <f>分析係数表!C47</f>
        <v>0.46349450395854752</v>
      </c>
      <c r="G44" s="91">
        <f>SUM(G5:G43)</f>
        <v>6.9305416151389263</v>
      </c>
      <c r="H44" s="91">
        <f>SUM(H5:H43)</f>
        <v>7.9620268924781428</v>
      </c>
      <c r="I44" s="91">
        <f>SUM(I5:I43)</f>
        <v>107.96202689247814</v>
      </c>
      <c r="J44" s="92">
        <f>分析係数表!G47</f>
        <v>0.28295025107418337</v>
      </c>
      <c r="K44" s="93">
        <f>SUM(K5:K43)</f>
        <v>27.020513355358666</v>
      </c>
      <c r="L44" s="94">
        <f>最終需要_まとめ!$L$33</f>
        <v>0.627</v>
      </c>
      <c r="M44" s="91">
        <f>K44*L44</f>
        <v>16.941861873809884</v>
      </c>
      <c r="N44" s="95">
        <f>分析係数表!H47</f>
        <v>1</v>
      </c>
      <c r="O44" s="96">
        <f>SUM(O5:O43)</f>
        <v>16.941861873809881</v>
      </c>
      <c r="P44" s="92">
        <f>分析係数表!C47</f>
        <v>0.46349450395854752</v>
      </c>
      <c r="Q44" s="96">
        <f>SUM(Q5:Q43)</f>
        <v>6.9504935404807684</v>
      </c>
      <c r="R44" s="96">
        <f>SUM(R5:R43)</f>
        <v>7.8513762675025216</v>
      </c>
      <c r="S44" s="97">
        <f>SUM(S5:S43)</f>
        <v>115.81340315998064</v>
      </c>
      <c r="T44" s="98">
        <f>分析係数表!F47</f>
        <v>0.52862763369053167</v>
      </c>
      <c r="U44" s="99">
        <f>SUM(U5:U43)</f>
        <v>47.966873106782955</v>
      </c>
      <c r="V44" s="100">
        <f>分析係数表!D47</f>
        <v>0.12002381322151473</v>
      </c>
      <c r="W44" s="164">
        <f>SUM(W5:W43)</f>
        <v>18</v>
      </c>
      <c r="X44" s="92">
        <f>分析係数表!E47</f>
        <v>9.1234404928301496E-2</v>
      </c>
      <c r="Y44" s="165">
        <f>SUM(Y5:Y43)</f>
        <v>15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284</v>
      </c>
      <c r="S2" s="3" t="s">
        <v>152</v>
      </c>
      <c r="U2" s="64" t="s">
        <v>209</v>
      </c>
      <c r="W2" s="3" t="s">
        <v>130</v>
      </c>
      <c r="Y2" s="3" t="s">
        <v>153</v>
      </c>
    </row>
    <row r="3" spans="1:25" ht="44" x14ac:dyDescent="0.2">
      <c r="B3" s="65"/>
      <c r="C3" s="66" t="s">
        <v>227</v>
      </c>
      <c r="D3" s="66" t="s">
        <v>309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投入係数表!I5</f>
        <v>0</v>
      </c>
      <c r="E5" s="77">
        <f t="shared" ref="E5:E38" si="0">$C$11*D5</f>
        <v>0</v>
      </c>
      <c r="F5" s="76">
        <f>分析係数表!C8</f>
        <v>0.24593128390596741</v>
      </c>
      <c r="G5" s="77">
        <f t="shared" ref="G5:G38" si="1">E5*F5</f>
        <v>0</v>
      </c>
      <c r="H5" s="77">
        <f t="array" ref="H5:H43">MMULT(逆行列係数!C5:AO43,'7'!G5:G43)</f>
        <v>1.8594394041904688E-2</v>
      </c>
      <c r="I5" s="77">
        <f t="shared" ref="I5:I38" si="2">C5+H5</f>
        <v>1.8594394041904688E-2</v>
      </c>
      <c r="J5" s="76">
        <f>分析係数表!G8</f>
        <v>0.11987270155586988</v>
      </c>
      <c r="K5" s="78">
        <f t="shared" ref="K5:K38" si="3">I5*J5</f>
        <v>2.2289602475974858E-3</v>
      </c>
      <c r="L5" s="79" t="s">
        <v>182</v>
      </c>
      <c r="M5" s="80" t="s">
        <v>182</v>
      </c>
      <c r="N5" s="81">
        <f>分析係数表!H8</f>
        <v>1.2776294069491229E-2</v>
      </c>
      <c r="O5" s="82">
        <f t="shared" ref="O5:O43" si="4">$M$44*N5</f>
        <v>0.20799495284840383</v>
      </c>
      <c r="P5" s="76">
        <f>分析係数表!C8</f>
        <v>0.24593128390596741</v>
      </c>
      <c r="Q5" s="82">
        <f t="shared" ref="Q5:Q38" si="5">O5*P5</f>
        <v>5.1152465799969106E-2</v>
      </c>
      <c r="R5" s="83">
        <f t="array" ref="R5:R43">MMULT(逆行列係数!C5:AO43,'7'!Q5:Q43)</f>
        <v>7.7543588969778754E-2</v>
      </c>
      <c r="S5" s="84">
        <f t="shared" ref="S5:S38" si="6">I5+R5</f>
        <v>9.6137983011683442E-2</v>
      </c>
      <c r="T5" s="85">
        <f>分析係数表!F8</f>
        <v>0.45261669024045259</v>
      </c>
      <c r="U5" s="86">
        <f t="shared" ref="U5:U43" si="7">S5*T5</f>
        <v>4.3513655677141015E-2</v>
      </c>
      <c r="V5" s="87">
        <f>分析係数表!D8</f>
        <v>0.25884016973125884</v>
      </c>
      <c r="W5" s="167">
        <f t="shared" ref="W5:W43" si="8">ROUND(S5*V5,0)</f>
        <v>0</v>
      </c>
      <c r="X5" s="76">
        <f>分析係数表!E8</f>
        <v>0.1623055162659123</v>
      </c>
      <c r="Y5" s="166">
        <f t="shared" ref="Y5:Y43" si="9">ROUND(S5*X5,0)</f>
        <v>0</v>
      </c>
    </row>
    <row r="6" spans="1:25" x14ac:dyDescent="0.2">
      <c r="A6" s="6" t="s">
        <v>219</v>
      </c>
      <c r="B6" s="5" t="s">
        <v>265</v>
      </c>
      <c r="C6" s="90"/>
      <c r="D6" s="76">
        <f>投入係数表!I6</f>
        <v>0.13092237903225806</v>
      </c>
      <c r="E6" s="77">
        <f t="shared" si="0"/>
        <v>13.092237903225806</v>
      </c>
      <c r="F6" s="76">
        <f>分析係数表!C9</f>
        <v>0.93252427184466025</v>
      </c>
      <c r="G6" s="77">
        <f t="shared" si="1"/>
        <v>12.208829617522706</v>
      </c>
      <c r="H6" s="77">
        <v>15.749565973342506</v>
      </c>
      <c r="I6" s="77">
        <f t="shared" si="2"/>
        <v>15.749565973342506</v>
      </c>
      <c r="J6" s="76">
        <f>分析係数表!G9</f>
        <v>0.24685990338164251</v>
      </c>
      <c r="K6" s="78">
        <f t="shared" si="3"/>
        <v>3.8879363344821356</v>
      </c>
      <c r="L6" s="79"/>
      <c r="M6" s="80"/>
      <c r="N6" s="81">
        <f>分析係数表!H9</f>
        <v>6.7102384818756454E-4</v>
      </c>
      <c r="O6" s="82">
        <f t="shared" si="4"/>
        <v>1.0924104666407763E-2</v>
      </c>
      <c r="P6" s="76">
        <f>分析係数表!C9</f>
        <v>0.93252427184466025</v>
      </c>
      <c r="Q6" s="82">
        <f t="shared" si="5"/>
        <v>1.0186992749596753E-2</v>
      </c>
      <c r="R6" s="83">
        <v>2.1323394628612158E-2</v>
      </c>
      <c r="S6" s="84">
        <f t="shared" si="6"/>
        <v>15.770889367971117</v>
      </c>
      <c r="T6" s="85">
        <f>分析係数表!F9</f>
        <v>0.67294685990338166</v>
      </c>
      <c r="U6" s="86">
        <f t="shared" si="7"/>
        <v>10.61297047805979</v>
      </c>
      <c r="V6" s="87">
        <f>分析係数表!D9</f>
        <v>0.15314009661835748</v>
      </c>
      <c r="W6" s="167">
        <f t="shared" si="8"/>
        <v>2</v>
      </c>
      <c r="X6" s="76">
        <f>分析係数表!E9</f>
        <v>0.11884057971014493</v>
      </c>
      <c r="Y6" s="166">
        <f t="shared" si="9"/>
        <v>2</v>
      </c>
    </row>
    <row r="7" spans="1:25" x14ac:dyDescent="0.2">
      <c r="A7" s="6" t="s">
        <v>220</v>
      </c>
      <c r="B7" s="5" t="s">
        <v>266</v>
      </c>
      <c r="C7" s="90"/>
      <c r="D7" s="76">
        <f>投入係数表!I7</f>
        <v>0</v>
      </c>
      <c r="E7" s="77">
        <f t="shared" si="0"/>
        <v>0</v>
      </c>
      <c r="F7" s="76">
        <f>分析係数表!C10</f>
        <v>7.456140350877194E-2</v>
      </c>
      <c r="G7" s="77">
        <f t="shared" si="1"/>
        <v>0</v>
      </c>
      <c r="H7" s="77">
        <v>7.7474692853888249E-4</v>
      </c>
      <c r="I7" s="77">
        <f t="shared" si="2"/>
        <v>7.7474692853888249E-4</v>
      </c>
      <c r="J7" s="76">
        <f>分析係数表!G10</f>
        <v>0.17857142857142858</v>
      </c>
      <c r="K7" s="78">
        <f t="shared" si="3"/>
        <v>1.3834766581051472E-4</v>
      </c>
      <c r="L7" s="79"/>
      <c r="M7" s="80"/>
      <c r="N7" s="81">
        <f>分析係数表!H10</f>
        <v>1.3017862654838752E-3</v>
      </c>
      <c r="O7" s="82">
        <f t="shared" si="4"/>
        <v>2.1192763052831062E-2</v>
      </c>
      <c r="P7" s="76">
        <f>分析係数表!C10</f>
        <v>7.456140350877194E-2</v>
      </c>
      <c r="Q7" s="82">
        <f t="shared" si="5"/>
        <v>1.5801621574479303E-3</v>
      </c>
      <c r="R7" s="83">
        <v>3.0126750023663912E-3</v>
      </c>
      <c r="S7" s="84">
        <f t="shared" si="6"/>
        <v>3.7874219309052739E-3</v>
      </c>
      <c r="T7" s="85">
        <f>分析係数表!F10</f>
        <v>0.52380952380952384</v>
      </c>
      <c r="U7" s="86">
        <f t="shared" si="7"/>
        <v>1.9838876780932388E-3</v>
      </c>
      <c r="V7" s="87">
        <f>分析係数表!D10</f>
        <v>0.10714285714285714</v>
      </c>
      <c r="W7" s="167">
        <f t="shared" si="8"/>
        <v>0</v>
      </c>
      <c r="X7" s="76">
        <f>分析係数表!E10</f>
        <v>0.13095238095238096</v>
      </c>
      <c r="Y7" s="166">
        <f t="shared" si="9"/>
        <v>0</v>
      </c>
    </row>
    <row r="8" spans="1:25" x14ac:dyDescent="0.2">
      <c r="A8" s="6" t="s">
        <v>221</v>
      </c>
      <c r="B8" s="5" t="s">
        <v>27</v>
      </c>
      <c r="C8" s="90"/>
      <c r="D8" s="76">
        <f>投入係数表!I8</f>
        <v>2.5201612903225806E-4</v>
      </c>
      <c r="E8" s="77">
        <f t="shared" si="0"/>
        <v>2.5201612903225805E-2</v>
      </c>
      <c r="F8" s="76">
        <f>分析係数表!C11</f>
        <v>4.5351473922902175E-3</v>
      </c>
      <c r="G8" s="77">
        <f t="shared" si="1"/>
        <v>1.14293029039572E-4</v>
      </c>
      <c r="H8" s="77">
        <v>3.7542367762124715E-4</v>
      </c>
      <c r="I8" s="77">
        <f t="shared" si="2"/>
        <v>3.7542367762124715E-4</v>
      </c>
      <c r="J8" s="76">
        <f>分析係数表!G11</f>
        <v>0.75</v>
      </c>
      <c r="K8" s="78">
        <f t="shared" si="3"/>
        <v>2.8156775821593539E-4</v>
      </c>
      <c r="L8" s="79"/>
      <c r="M8" s="80"/>
      <c r="N8" s="81">
        <f>分析係数表!H11</f>
        <v>-2.6840953927502582E-5</v>
      </c>
      <c r="O8" s="82">
        <f t="shared" si="4"/>
        <v>-4.3696418665631055E-4</v>
      </c>
      <c r="P8" s="76">
        <f>分析係数表!C11</f>
        <v>4.5351473922902175E-3</v>
      </c>
      <c r="Q8" s="82">
        <f t="shared" si="5"/>
        <v>-1.9816969916385826E-6</v>
      </c>
      <c r="R8" s="83">
        <v>5.645123928186735E-5</v>
      </c>
      <c r="S8" s="84">
        <f t="shared" si="6"/>
        <v>4.3187491690311447E-4</v>
      </c>
      <c r="T8" s="85">
        <f>分析係数表!F11</f>
        <v>1</v>
      </c>
      <c r="U8" s="86">
        <f t="shared" si="7"/>
        <v>4.3187491690311447E-4</v>
      </c>
      <c r="V8" s="87">
        <f>分析係数表!D11</f>
        <v>0.25</v>
      </c>
      <c r="W8" s="167">
        <f t="shared" si="8"/>
        <v>0</v>
      </c>
      <c r="X8" s="76">
        <f>分析係数表!E11</f>
        <v>0</v>
      </c>
      <c r="Y8" s="166">
        <f t="shared" si="9"/>
        <v>0</v>
      </c>
    </row>
    <row r="9" spans="1:25" x14ac:dyDescent="0.2">
      <c r="A9" s="6" t="s">
        <v>222</v>
      </c>
      <c r="B9" s="5" t="s">
        <v>190</v>
      </c>
      <c r="C9" s="90"/>
      <c r="D9" s="76">
        <f>投入係数表!I9</f>
        <v>1.2600806451612903E-3</v>
      </c>
      <c r="E9" s="77">
        <f t="shared" si="0"/>
        <v>0.12600806451612903</v>
      </c>
      <c r="F9" s="76">
        <f>分析係数表!C12</f>
        <v>0.20853365384615385</v>
      </c>
      <c r="G9" s="77">
        <f t="shared" si="1"/>
        <v>2.6276922107630274E-2</v>
      </c>
      <c r="H9" s="77">
        <v>0.13819294819351216</v>
      </c>
      <c r="I9" s="77">
        <f t="shared" si="2"/>
        <v>0.13819294819351216</v>
      </c>
      <c r="J9" s="76">
        <f>分析係数表!G12</f>
        <v>0.14315275640685521</v>
      </c>
      <c r="K9" s="78">
        <f t="shared" si="3"/>
        <v>1.9782701449891006E-2</v>
      </c>
      <c r="L9" s="79"/>
      <c r="M9" s="80"/>
      <c r="N9" s="81">
        <f>分析係数表!H12</f>
        <v>9.7526606095580642E-2</v>
      </c>
      <c r="O9" s="82">
        <f t="shared" si="4"/>
        <v>1.5877093722157045</v>
      </c>
      <c r="P9" s="76">
        <f>分析係数表!C12</f>
        <v>0.20853365384615385</v>
      </c>
      <c r="Q9" s="82">
        <f t="shared" si="5"/>
        <v>0.33109083663392397</v>
      </c>
      <c r="R9" s="83">
        <v>0.37614544415353662</v>
      </c>
      <c r="S9" s="84">
        <f t="shared" si="6"/>
        <v>0.51433839234704881</v>
      </c>
      <c r="T9" s="85">
        <f>分析係数表!F12</f>
        <v>0.2958030455775455</v>
      </c>
      <c r="U9" s="86">
        <f t="shared" si="7"/>
        <v>0.15214286291371557</v>
      </c>
      <c r="V9" s="87">
        <f>分析係数表!D12</f>
        <v>0.10691356714596488</v>
      </c>
      <c r="W9" s="167">
        <f t="shared" si="8"/>
        <v>0</v>
      </c>
      <c r="X9" s="76">
        <f>分析係数表!E12</f>
        <v>8.866132540987956E-2</v>
      </c>
      <c r="Y9" s="166">
        <f t="shared" si="9"/>
        <v>0</v>
      </c>
    </row>
    <row r="10" spans="1:25" x14ac:dyDescent="0.2">
      <c r="A10" s="6" t="s">
        <v>223</v>
      </c>
      <c r="B10" s="5" t="s">
        <v>28</v>
      </c>
      <c r="C10" s="90"/>
      <c r="D10" s="76">
        <f>投入係数表!I10</f>
        <v>3.4022177419354839E-3</v>
      </c>
      <c r="E10" s="77">
        <f t="shared" si="0"/>
        <v>0.34022177419354838</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0.24098574894095526</v>
      </c>
      <c r="P10" s="76">
        <f>分析係数表!C13</f>
        <v>0</v>
      </c>
      <c r="Q10" s="82">
        <f t="shared" si="5"/>
        <v>0</v>
      </c>
      <c r="R10" s="83">
        <v>0</v>
      </c>
      <c r="S10" s="84">
        <f t="shared" si="6"/>
        <v>0</v>
      </c>
      <c r="T10" s="85">
        <f>分析係数表!F13</f>
        <v>0.38461538461538464</v>
      </c>
      <c r="U10" s="86">
        <f t="shared" si="7"/>
        <v>0</v>
      </c>
      <c r="V10" s="87">
        <f>分析係数表!D13</f>
        <v>0.16965226554267651</v>
      </c>
      <c r="W10" s="167">
        <f t="shared" si="8"/>
        <v>0</v>
      </c>
      <c r="X10" s="76">
        <f>分析係数表!E13</f>
        <v>0.13909378292939936</v>
      </c>
      <c r="Y10" s="166">
        <f t="shared" si="9"/>
        <v>0</v>
      </c>
    </row>
    <row r="11" spans="1:25" x14ac:dyDescent="0.2">
      <c r="A11" s="6" t="s">
        <v>224</v>
      </c>
      <c r="B11" s="5" t="s">
        <v>267</v>
      </c>
      <c r="C11" s="75">
        <f>最終需要_まとめ!C12</f>
        <v>100</v>
      </c>
      <c r="D11" s="76">
        <f>投入係数表!I11</f>
        <v>0.19997479838709678</v>
      </c>
      <c r="E11" s="77">
        <f t="shared" si="0"/>
        <v>19.99747983870968</v>
      </c>
      <c r="F11" s="76">
        <f>分析係数表!C14</f>
        <v>0.56789069171648165</v>
      </c>
      <c r="G11" s="77">
        <f t="shared" si="1"/>
        <v>11.356382658191237</v>
      </c>
      <c r="H11" s="77">
        <v>13.011497534026747</v>
      </c>
      <c r="I11" s="77">
        <f t="shared" si="2"/>
        <v>113.01149753402674</v>
      </c>
      <c r="J11" s="76">
        <f>分析係数表!G14</f>
        <v>0.17200100806451613</v>
      </c>
      <c r="K11" s="78">
        <f t="shared" si="3"/>
        <v>19.438091498733179</v>
      </c>
      <c r="L11" s="79"/>
      <c r="M11" s="80"/>
      <c r="N11" s="81">
        <f>分析係数表!H14</f>
        <v>1.2346838806651188E-3</v>
      </c>
      <c r="O11" s="82">
        <f t="shared" si="4"/>
        <v>2.0100352586190286E-2</v>
      </c>
      <c r="P11" s="76">
        <f>分析係数表!C14</f>
        <v>0.56789069171648165</v>
      </c>
      <c r="Q11" s="82">
        <f t="shared" si="5"/>
        <v>1.1414803133916773E-2</v>
      </c>
      <c r="R11" s="83">
        <v>5.973787248320514E-2</v>
      </c>
      <c r="S11" s="84">
        <f t="shared" si="6"/>
        <v>113.07123540650996</v>
      </c>
      <c r="T11" s="85">
        <f>分析係数表!F14</f>
        <v>0.39616935483870969</v>
      </c>
      <c r="U11" s="86">
        <f t="shared" si="7"/>
        <v>44.795358381812918</v>
      </c>
      <c r="V11" s="87">
        <f>分析係数表!D14</f>
        <v>7.7998991935483875E-2</v>
      </c>
      <c r="W11" s="167">
        <f t="shared" si="8"/>
        <v>9</v>
      </c>
      <c r="X11" s="76">
        <f>分析係数表!E14</f>
        <v>6.9052419354838704E-2</v>
      </c>
      <c r="Y11" s="166">
        <f t="shared" si="9"/>
        <v>8</v>
      </c>
    </row>
    <row r="12" spans="1:25" x14ac:dyDescent="0.2">
      <c r="A12" s="6" t="s">
        <v>225</v>
      </c>
      <c r="B12" s="5" t="s">
        <v>29</v>
      </c>
      <c r="C12" s="90"/>
      <c r="D12" s="76">
        <f>投入係数表!I12</f>
        <v>3.7424395161290321E-2</v>
      </c>
      <c r="E12" s="77">
        <f t="shared" si="0"/>
        <v>3.742439516129032</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0.14681996671652037</v>
      </c>
      <c r="P12" s="76">
        <f>分析係数表!C15</f>
        <v>0</v>
      </c>
      <c r="Q12" s="82">
        <f t="shared" si="5"/>
        <v>0</v>
      </c>
      <c r="R12" s="83">
        <v>0</v>
      </c>
      <c r="S12" s="84">
        <f t="shared" si="6"/>
        <v>0</v>
      </c>
      <c r="T12" s="85">
        <f>分析係数表!F15</f>
        <v>0.30406147091108671</v>
      </c>
      <c r="U12" s="86">
        <f t="shared" si="7"/>
        <v>0</v>
      </c>
      <c r="V12" s="87">
        <f>分析係数表!D15</f>
        <v>4.2810098792535674E-2</v>
      </c>
      <c r="W12" s="167">
        <f t="shared" si="8"/>
        <v>0</v>
      </c>
      <c r="X12" s="76">
        <f>分析係数表!E15</f>
        <v>3.4028540065861687E-2</v>
      </c>
      <c r="Y12" s="166">
        <f t="shared" si="9"/>
        <v>0</v>
      </c>
    </row>
    <row r="13" spans="1:25" x14ac:dyDescent="0.2">
      <c r="A13" s="6" t="s">
        <v>226</v>
      </c>
      <c r="B13" s="5" t="s">
        <v>30</v>
      </c>
      <c r="C13" s="90"/>
      <c r="D13" s="76">
        <f>投入係数表!I13</f>
        <v>2.0161290322580645E-3</v>
      </c>
      <c r="E13" s="77">
        <f t="shared" si="0"/>
        <v>0.20161290322580644</v>
      </c>
      <c r="F13" s="76">
        <f>分析係数表!C16</f>
        <v>4.7619047619047672E-2</v>
      </c>
      <c r="G13" s="77">
        <f t="shared" si="1"/>
        <v>9.6006144393241261E-3</v>
      </c>
      <c r="H13" s="77">
        <v>2.3000363305796252E-2</v>
      </c>
      <c r="I13" s="77">
        <f t="shared" si="2"/>
        <v>2.3000363305796252E-2</v>
      </c>
      <c r="J13" s="76">
        <f>分析係数表!G16</f>
        <v>3.2520325203252036E-2</v>
      </c>
      <c r="K13" s="78">
        <f t="shared" si="3"/>
        <v>7.479792944974392E-4</v>
      </c>
      <c r="L13" s="79"/>
      <c r="M13" s="80"/>
      <c r="N13" s="81">
        <f>分析係数表!H16</f>
        <v>1.7741870546079206E-2</v>
      </c>
      <c r="O13" s="82">
        <f t="shared" si="4"/>
        <v>0.28883332737982126</v>
      </c>
      <c r="P13" s="76">
        <f>分析係数表!C16</f>
        <v>4.7619047619047672E-2</v>
      </c>
      <c r="Q13" s="82">
        <f t="shared" si="5"/>
        <v>1.3753967970467695E-2</v>
      </c>
      <c r="R13" s="83">
        <v>1.5556612051508299E-2</v>
      </c>
      <c r="S13" s="84">
        <f t="shared" si="6"/>
        <v>3.8556975357304554E-2</v>
      </c>
      <c r="T13" s="85">
        <f>分析係数表!F16</f>
        <v>0.28455284552845528</v>
      </c>
      <c r="U13" s="86">
        <f t="shared" si="7"/>
        <v>1.097149705289154E-2</v>
      </c>
      <c r="V13" s="87">
        <f>分析係数表!D16</f>
        <v>8.943089430894309E-2</v>
      </c>
      <c r="W13" s="167">
        <f t="shared" si="8"/>
        <v>0</v>
      </c>
      <c r="X13" s="76">
        <f>分析係数表!E16</f>
        <v>6.5040650406504072E-2</v>
      </c>
      <c r="Y13" s="166">
        <f t="shared" si="9"/>
        <v>0</v>
      </c>
    </row>
    <row r="14" spans="1:25" x14ac:dyDescent="0.2">
      <c r="A14" s="6" t="s">
        <v>2</v>
      </c>
      <c r="B14" s="5" t="s">
        <v>364</v>
      </c>
      <c r="C14" s="90"/>
      <c r="D14" s="76">
        <f>投入係数表!I14</f>
        <v>1.310483870967742E-2</v>
      </c>
      <c r="E14" s="77">
        <f t="shared" si="0"/>
        <v>1.310483870967742</v>
      </c>
      <c r="F14" s="76">
        <f>分析係数表!C17</f>
        <v>0.10486608826857791</v>
      </c>
      <c r="G14" s="77">
        <f t="shared" si="1"/>
        <v>0.13742531728745089</v>
      </c>
      <c r="H14" s="77">
        <v>0.19710645104071062</v>
      </c>
      <c r="I14" s="77">
        <f t="shared" si="2"/>
        <v>0.19710645104071062</v>
      </c>
      <c r="J14" s="76">
        <f>分析係数表!G17</f>
        <v>0.21282973621103118</v>
      </c>
      <c r="K14" s="78">
        <f t="shared" si="3"/>
        <v>4.1950113980486974E-2</v>
      </c>
      <c r="L14" s="79"/>
      <c r="M14" s="80"/>
      <c r="N14" s="81">
        <f>分析係数表!H17</f>
        <v>2.9793458859527868E-3</v>
      </c>
      <c r="O14" s="82">
        <f t="shared" si="4"/>
        <v>4.8503024718850471E-2</v>
      </c>
      <c r="P14" s="76">
        <f>分析係数表!C17</f>
        <v>0.10486608826857791</v>
      </c>
      <c r="Q14" s="82">
        <f t="shared" si="5"/>
        <v>5.0863224714599899E-3</v>
      </c>
      <c r="R14" s="83">
        <v>1.1215625007411637E-2</v>
      </c>
      <c r="S14" s="84">
        <f t="shared" si="6"/>
        <v>0.20832207604812225</v>
      </c>
      <c r="T14" s="85">
        <f>分析係数表!F17</f>
        <v>0.32553956834532372</v>
      </c>
      <c r="U14" s="86">
        <f t="shared" si="7"/>
        <v>6.7817078713507423E-2</v>
      </c>
      <c r="V14" s="87">
        <f>分析係数表!D17</f>
        <v>0.14268585131894485</v>
      </c>
      <c r="W14" s="167">
        <f t="shared" si="8"/>
        <v>0</v>
      </c>
      <c r="X14" s="76">
        <f>分析係数表!E17</f>
        <v>0.13908872901678657</v>
      </c>
      <c r="Y14" s="166">
        <f t="shared" si="9"/>
        <v>0</v>
      </c>
    </row>
    <row r="15" spans="1:25" x14ac:dyDescent="0.2">
      <c r="A15" s="6" t="s">
        <v>3</v>
      </c>
      <c r="B15" s="5" t="s">
        <v>31</v>
      </c>
      <c r="C15" s="90"/>
      <c r="D15" s="76">
        <f>投入係数表!I15</f>
        <v>2.3941532258064517E-3</v>
      </c>
      <c r="E15" s="77">
        <f t="shared" si="0"/>
        <v>0.23941532258064516</v>
      </c>
      <c r="F15" s="76">
        <f>分析係数表!C18</f>
        <v>0.13600000000000001</v>
      </c>
      <c r="G15" s="77">
        <f t="shared" si="1"/>
        <v>3.2560483870967744E-2</v>
      </c>
      <c r="H15" s="77">
        <v>4.2693115395395102E-2</v>
      </c>
      <c r="I15" s="77">
        <f t="shared" si="2"/>
        <v>4.2693115395395102E-2</v>
      </c>
      <c r="J15" s="76">
        <f>分析係数表!G18</f>
        <v>0.21499013806706113</v>
      </c>
      <c r="K15" s="78">
        <f t="shared" si="3"/>
        <v>9.1785987733689657E-3</v>
      </c>
      <c r="L15" s="79"/>
      <c r="M15" s="80"/>
      <c r="N15" s="81">
        <f>分析係数表!H18</f>
        <v>4.6971669373129519E-4</v>
      </c>
      <c r="O15" s="82">
        <f t="shared" si="4"/>
        <v>7.6468732664854346E-3</v>
      </c>
      <c r="P15" s="76">
        <f>分析係数表!C18</f>
        <v>0.13600000000000001</v>
      </c>
      <c r="Q15" s="82">
        <f t="shared" si="5"/>
        <v>1.0399747642420192E-3</v>
      </c>
      <c r="R15" s="83">
        <v>2.5248660740049599E-3</v>
      </c>
      <c r="S15" s="84">
        <f t="shared" si="6"/>
        <v>4.5217981469400065E-2</v>
      </c>
      <c r="T15" s="85">
        <f>分析係数表!F18</f>
        <v>0.45759368836291914</v>
      </c>
      <c r="U15" s="86">
        <f t="shared" si="7"/>
        <v>2.0691462920908905E-2</v>
      </c>
      <c r="V15" s="87">
        <f>分析係数表!D18</f>
        <v>7.3964497041420121E-2</v>
      </c>
      <c r="W15" s="167">
        <f t="shared" si="8"/>
        <v>0</v>
      </c>
      <c r="X15" s="76">
        <f>分析係数表!E18</f>
        <v>5.0295857988165681E-2</v>
      </c>
      <c r="Y15" s="166">
        <f t="shared" si="9"/>
        <v>0</v>
      </c>
    </row>
    <row r="16" spans="1:25" x14ac:dyDescent="0.2">
      <c r="A16" s="6" t="s">
        <v>4</v>
      </c>
      <c r="B16" s="5" t="s">
        <v>32</v>
      </c>
      <c r="C16" s="90"/>
      <c r="D16" s="76">
        <f>投入係数表!I16</f>
        <v>8.4425403225806446E-3</v>
      </c>
      <c r="E16" s="77">
        <f t="shared" si="0"/>
        <v>0.8442540322580645</v>
      </c>
      <c r="F16" s="76">
        <f>分析係数表!C19</f>
        <v>5.7963709677419373E-2</v>
      </c>
      <c r="G16" s="77">
        <f t="shared" si="1"/>
        <v>4.8936095619797101E-2</v>
      </c>
      <c r="H16" s="77">
        <v>6.1595053891954334E-2</v>
      </c>
      <c r="I16" s="77">
        <f t="shared" si="2"/>
        <v>6.1595053891954334E-2</v>
      </c>
      <c r="J16" s="76">
        <f>分析係数表!G19</f>
        <v>5.6640625E-2</v>
      </c>
      <c r="K16" s="78">
        <f t="shared" si="3"/>
        <v>3.4887823493489761E-3</v>
      </c>
      <c r="L16" s="79"/>
      <c r="M16" s="80"/>
      <c r="N16" s="81">
        <f>分析係数表!H19</f>
        <v>-1.2078429267376162E-4</v>
      </c>
      <c r="O16" s="82">
        <f t="shared" si="4"/>
        <v>-1.9663388399533974E-3</v>
      </c>
      <c r="P16" s="76">
        <f>分析係数表!C19</f>
        <v>5.7963709677419373E-2</v>
      </c>
      <c r="Q16" s="82">
        <f t="shared" si="5"/>
        <v>-1.1397629364649233E-4</v>
      </c>
      <c r="R16" s="83">
        <v>5.201266773284585E-4</v>
      </c>
      <c r="S16" s="84">
        <f t="shared" si="6"/>
        <v>6.2115180569282794E-2</v>
      </c>
      <c r="T16" s="85">
        <f>分析係数表!F19</f>
        <v>0.23828125</v>
      </c>
      <c r="U16" s="86">
        <f t="shared" si="7"/>
        <v>1.4800882870024415E-2</v>
      </c>
      <c r="V16" s="87">
        <f>分析係数表!D19</f>
        <v>2.1484375E-2</v>
      </c>
      <c r="W16" s="167">
        <f t="shared" si="8"/>
        <v>0</v>
      </c>
      <c r="X16" s="76">
        <f>分析係数表!E19</f>
        <v>3.90625E-3</v>
      </c>
      <c r="Y16" s="166">
        <f t="shared" si="9"/>
        <v>0</v>
      </c>
    </row>
    <row r="17" spans="1:25" x14ac:dyDescent="0.2">
      <c r="A17" s="6" t="s">
        <v>5</v>
      </c>
      <c r="B17" s="5" t="s">
        <v>33</v>
      </c>
      <c r="C17" s="90"/>
      <c r="D17" s="76">
        <f>投入係数表!I17</f>
        <v>2.7721774193548388E-3</v>
      </c>
      <c r="E17" s="77">
        <f t="shared" si="0"/>
        <v>0.27721774193548387</v>
      </c>
      <c r="F17" s="76">
        <f>分析係数表!C20</f>
        <v>5.8436815193571912E-2</v>
      </c>
      <c r="G17" s="77">
        <f t="shared" si="1"/>
        <v>1.619972195386318E-2</v>
      </c>
      <c r="H17" s="77">
        <v>2.1052788437313473E-2</v>
      </c>
      <c r="I17" s="77">
        <f t="shared" si="2"/>
        <v>2.1052788437313473E-2</v>
      </c>
      <c r="J17" s="76">
        <f>分析係数表!G20</f>
        <v>0.10123456790123457</v>
      </c>
      <c r="K17" s="78">
        <f t="shared" si="3"/>
        <v>2.1312699405675369E-3</v>
      </c>
      <c r="L17" s="79"/>
      <c r="M17" s="80"/>
      <c r="N17" s="81">
        <f>分析係数表!H20</f>
        <v>5.905009864050568E-4</v>
      </c>
      <c r="O17" s="82">
        <f t="shared" si="4"/>
        <v>9.6132121064388312E-3</v>
      </c>
      <c r="P17" s="76">
        <f>分析係数表!C20</f>
        <v>5.8436815193571912E-2</v>
      </c>
      <c r="Q17" s="82">
        <f t="shared" si="5"/>
        <v>5.6176549928057412E-4</v>
      </c>
      <c r="R17" s="83">
        <v>1.4187917637285379E-3</v>
      </c>
      <c r="S17" s="84">
        <f t="shared" si="6"/>
        <v>2.2471580201042011E-2</v>
      </c>
      <c r="T17" s="85">
        <f>分析係数表!F20</f>
        <v>0.22469135802469137</v>
      </c>
      <c r="U17" s="86">
        <f t="shared" si="7"/>
        <v>5.0491698723328961E-3</v>
      </c>
      <c r="V17" s="87">
        <f>分析係数表!D20</f>
        <v>8.1481481481481488E-2</v>
      </c>
      <c r="W17" s="167">
        <f t="shared" si="8"/>
        <v>0</v>
      </c>
      <c r="X17" s="76">
        <f>分析係数表!E20</f>
        <v>7.9012345679012344E-2</v>
      </c>
      <c r="Y17" s="166">
        <f t="shared" si="9"/>
        <v>0</v>
      </c>
    </row>
    <row r="18" spans="1:25" x14ac:dyDescent="0.2">
      <c r="A18" s="6" t="s">
        <v>6</v>
      </c>
      <c r="B18" s="5" t="s">
        <v>34</v>
      </c>
      <c r="C18" s="90"/>
      <c r="D18" s="76">
        <f>投入係数表!I18</f>
        <v>1.6129032258064516E-2</v>
      </c>
      <c r="E18" s="77">
        <f t="shared" si="0"/>
        <v>1.6129032258064515</v>
      </c>
      <c r="F18" s="76">
        <f>分析係数表!C21</f>
        <v>0.13836239575435938</v>
      </c>
      <c r="G18" s="77">
        <f t="shared" si="1"/>
        <v>0.22316515444251511</v>
      </c>
      <c r="H18" s="77">
        <v>0.26381680573425131</v>
      </c>
      <c r="I18" s="77">
        <f t="shared" si="2"/>
        <v>0.26381680573425131</v>
      </c>
      <c r="J18" s="76">
        <f>分析係数表!G21</f>
        <v>0.28436555891238668</v>
      </c>
      <c r="K18" s="78">
        <f t="shared" si="3"/>
        <v>7.5020413413100909E-2</v>
      </c>
      <c r="L18" s="79"/>
      <c r="M18" s="80"/>
      <c r="N18" s="81">
        <f>分析係数表!H21</f>
        <v>9.7969481835384425E-4</v>
      </c>
      <c r="O18" s="82">
        <f t="shared" si="4"/>
        <v>1.5949192812955336E-2</v>
      </c>
      <c r="P18" s="76">
        <f>分析係数表!C21</f>
        <v>0.13836239575435938</v>
      </c>
      <c r="Q18" s="82">
        <f t="shared" si="5"/>
        <v>2.2067685279487104E-3</v>
      </c>
      <c r="R18" s="83">
        <v>5.224029610331255E-3</v>
      </c>
      <c r="S18" s="84">
        <f t="shared" si="6"/>
        <v>0.26904083534458256</v>
      </c>
      <c r="T18" s="85">
        <f>分析係数表!F21</f>
        <v>0.42484894259818728</v>
      </c>
      <c r="U18" s="86">
        <f t="shared" si="7"/>
        <v>0.11430171441187892</v>
      </c>
      <c r="V18" s="87">
        <f>分析係数表!D21</f>
        <v>8.0060422960725075E-2</v>
      </c>
      <c r="W18" s="167">
        <f t="shared" si="8"/>
        <v>0</v>
      </c>
      <c r="X18" s="76">
        <f>分析係数表!E21</f>
        <v>6.9108761329305129E-2</v>
      </c>
      <c r="Y18" s="166">
        <f t="shared" si="9"/>
        <v>0</v>
      </c>
    </row>
    <row r="19" spans="1:25" x14ac:dyDescent="0.2">
      <c r="A19" s="6" t="s">
        <v>7</v>
      </c>
      <c r="B19" s="5" t="s">
        <v>268</v>
      </c>
      <c r="C19" s="90"/>
      <c r="D19" s="76">
        <f>投入係数表!I19</f>
        <v>1.0080645161290322E-3</v>
      </c>
      <c r="E19" s="77">
        <f t="shared" si="0"/>
        <v>0.10080645161290322</v>
      </c>
      <c r="F19" s="76">
        <f>分析係数表!C22</f>
        <v>4.2718446601941795E-2</v>
      </c>
      <c r="G19" s="77">
        <f t="shared" si="1"/>
        <v>4.3062950203570354E-3</v>
      </c>
      <c r="H19" s="77">
        <v>5.6601405864016322E-3</v>
      </c>
      <c r="I19" s="77">
        <f t="shared" si="2"/>
        <v>5.6601405864016322E-3</v>
      </c>
      <c r="J19" s="76">
        <f>分析係数表!G22</f>
        <v>0.195578231292517</v>
      </c>
      <c r="K19" s="78">
        <f t="shared" si="3"/>
        <v>1.1070002847554212E-3</v>
      </c>
      <c r="L19" s="79"/>
      <c r="M19" s="80"/>
      <c r="N19" s="81">
        <f>分析係数表!H22</f>
        <v>4.0261430891253877E-5</v>
      </c>
      <c r="O19" s="82">
        <f t="shared" si="4"/>
        <v>6.5544627998446591E-4</v>
      </c>
      <c r="P19" s="76">
        <f>分析係数表!C22</f>
        <v>4.2718446601941795E-2</v>
      </c>
      <c r="Q19" s="82">
        <f t="shared" si="5"/>
        <v>2.7999646911957797E-5</v>
      </c>
      <c r="R19" s="83">
        <v>3.8326249110647872E-4</v>
      </c>
      <c r="S19" s="84">
        <f t="shared" si="6"/>
        <v>6.0434030775081112E-3</v>
      </c>
      <c r="T19" s="85">
        <f>分析係数表!F22</f>
        <v>0.41411564625850339</v>
      </c>
      <c r="U19" s="86">
        <f t="shared" si="7"/>
        <v>2.5026677710428998E-3</v>
      </c>
      <c r="V19" s="87">
        <f>分析係数表!D22</f>
        <v>4.1666666666666664E-2</v>
      </c>
      <c r="W19" s="167">
        <f t="shared" si="8"/>
        <v>0</v>
      </c>
      <c r="X19" s="76">
        <f>分析係数表!E22</f>
        <v>3.5714285714285712E-2</v>
      </c>
      <c r="Y19" s="166">
        <f t="shared" si="9"/>
        <v>0</v>
      </c>
    </row>
    <row r="20" spans="1:25" x14ac:dyDescent="0.2">
      <c r="A20" s="6" t="s">
        <v>8</v>
      </c>
      <c r="B20" s="5" t="s">
        <v>269</v>
      </c>
      <c r="C20" s="90"/>
      <c r="D20" s="76">
        <f>投入係数表!I20</f>
        <v>1.2600806451612903E-4</v>
      </c>
      <c r="E20" s="77">
        <f t="shared" si="0"/>
        <v>1.2600806451612902E-2</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4.3696418665631055E-4</v>
      </c>
      <c r="P20" s="76">
        <f>分析係数表!C23</f>
        <v>0</v>
      </c>
      <c r="Q20" s="82">
        <f t="shared" si="5"/>
        <v>0</v>
      </c>
      <c r="R20" s="83">
        <v>0</v>
      </c>
      <c r="S20" s="84">
        <f t="shared" si="6"/>
        <v>0</v>
      </c>
      <c r="T20" s="85">
        <f>分析係数表!F23</f>
        <v>0.43803056027164688</v>
      </c>
      <c r="U20" s="86">
        <f t="shared" si="7"/>
        <v>0</v>
      </c>
      <c r="V20" s="87">
        <f>分析係数表!D23</f>
        <v>9.3378607809847206E-2</v>
      </c>
      <c r="W20" s="167">
        <f t="shared" si="8"/>
        <v>0</v>
      </c>
      <c r="X20" s="76">
        <f>分析係数表!E23</f>
        <v>9.3378607809847206E-2</v>
      </c>
      <c r="Y20" s="166">
        <f t="shared" si="9"/>
        <v>0</v>
      </c>
    </row>
    <row r="21" spans="1:25" x14ac:dyDescent="0.2">
      <c r="A21" s="6" t="s">
        <v>9</v>
      </c>
      <c r="B21" s="5" t="s">
        <v>270</v>
      </c>
      <c r="C21" s="90"/>
      <c r="D21" s="76">
        <f>投入係数表!I21</f>
        <v>0</v>
      </c>
      <c r="E21" s="77">
        <f t="shared" si="0"/>
        <v>0</v>
      </c>
      <c r="F21" s="76">
        <f>分析係数表!C24</f>
        <v>0.46503178928247046</v>
      </c>
      <c r="G21" s="77">
        <f t="shared" si="1"/>
        <v>0</v>
      </c>
      <c r="H21" s="77">
        <v>8.3200378265020913E-3</v>
      </c>
      <c r="I21" s="77">
        <f t="shared" si="2"/>
        <v>8.3200378265020913E-3</v>
      </c>
      <c r="J21" s="76">
        <f>分析係数表!G24</f>
        <v>0.20803782505910165</v>
      </c>
      <c r="K21" s="78">
        <f t="shared" si="3"/>
        <v>1.7308825738349505E-3</v>
      </c>
      <c r="L21" s="79"/>
      <c r="M21" s="80"/>
      <c r="N21" s="81">
        <f>分析係数表!H24</f>
        <v>3.7577335498503619E-4</v>
      </c>
      <c r="O21" s="82">
        <f t="shared" si="4"/>
        <v>6.117498613188348E-3</v>
      </c>
      <c r="P21" s="76">
        <f>分析係数表!C24</f>
        <v>0.46503178928247046</v>
      </c>
      <c r="Q21" s="82">
        <f t="shared" si="5"/>
        <v>2.8448313260240094E-3</v>
      </c>
      <c r="R21" s="83">
        <v>9.6217207544409249E-3</v>
      </c>
      <c r="S21" s="84">
        <f t="shared" si="6"/>
        <v>1.7941758580943018E-2</v>
      </c>
      <c r="T21" s="85">
        <f>分析係数表!F24</f>
        <v>0.39125295508274233</v>
      </c>
      <c r="U21" s="86">
        <f t="shared" si="7"/>
        <v>7.0197660641751055E-3</v>
      </c>
      <c r="V21" s="87">
        <f>分析係数表!D24</f>
        <v>8.1560283687943269E-2</v>
      </c>
      <c r="W21" s="167">
        <f t="shared" si="8"/>
        <v>0</v>
      </c>
      <c r="X21" s="76">
        <f>分析係数表!E24</f>
        <v>8.0378250591016553E-2</v>
      </c>
      <c r="Y21" s="166">
        <f t="shared" si="9"/>
        <v>0</v>
      </c>
    </row>
    <row r="22" spans="1:25" x14ac:dyDescent="0.2">
      <c r="A22" s="6" t="s">
        <v>10</v>
      </c>
      <c r="B22" s="5" t="s">
        <v>271</v>
      </c>
      <c r="C22" s="90"/>
      <c r="D22" s="76">
        <f>投入係数表!I22</f>
        <v>0</v>
      </c>
      <c r="E22" s="77">
        <f t="shared" si="0"/>
        <v>0</v>
      </c>
      <c r="F22" s="76">
        <f>分析係数表!C25</f>
        <v>9.2250922509224953E-3</v>
      </c>
      <c r="G22" s="77">
        <f t="shared" si="1"/>
        <v>0</v>
      </c>
      <c r="H22" s="77">
        <v>3.6058267554583365E-4</v>
      </c>
      <c r="I22" s="77">
        <f t="shared" si="2"/>
        <v>3.6058267554583365E-4</v>
      </c>
      <c r="J22" s="76">
        <f>分析係数表!G25</f>
        <v>0.19617224880382775</v>
      </c>
      <c r="K22" s="78">
        <f t="shared" si="3"/>
        <v>7.0736314341527182E-5</v>
      </c>
      <c r="L22" s="79"/>
      <c r="M22" s="80"/>
      <c r="N22" s="81">
        <f>分析係数表!H25</f>
        <v>5.5023955551380293E-4</v>
      </c>
      <c r="O22" s="82">
        <f t="shared" si="4"/>
        <v>8.9577658264543662E-3</v>
      </c>
      <c r="P22" s="76">
        <f>分析係数表!C25</f>
        <v>9.2250922509224953E-3</v>
      </c>
      <c r="Q22" s="82">
        <f t="shared" si="5"/>
        <v>8.2636216111202514E-5</v>
      </c>
      <c r="R22" s="83">
        <v>3.5481578255897397E-4</v>
      </c>
      <c r="S22" s="84">
        <f t="shared" si="6"/>
        <v>7.1539845810480768E-4</v>
      </c>
      <c r="T22" s="85">
        <f>分析係数表!F25</f>
        <v>0.34928229665071769</v>
      </c>
      <c r="U22" s="86">
        <f t="shared" si="7"/>
        <v>2.4987601646722949E-4</v>
      </c>
      <c r="V22" s="87">
        <f>分析係数表!D25</f>
        <v>6.2200956937799042E-2</v>
      </c>
      <c r="W22" s="167">
        <f t="shared" si="8"/>
        <v>0</v>
      </c>
      <c r="X22" s="76">
        <f>分析係数表!E25</f>
        <v>3.8277511961722487E-2</v>
      </c>
      <c r="Y22" s="166">
        <f t="shared" si="9"/>
        <v>0</v>
      </c>
    </row>
    <row r="23" spans="1:25" x14ac:dyDescent="0.2">
      <c r="A23" s="6" t="s">
        <v>11</v>
      </c>
      <c r="B23" s="5" t="s">
        <v>35</v>
      </c>
      <c r="C23" s="90"/>
      <c r="D23" s="76">
        <f>投入係数表!I23</f>
        <v>1.2600806451612903E-4</v>
      </c>
      <c r="E23" s="77">
        <f t="shared" si="0"/>
        <v>1.2600806451612902E-2</v>
      </c>
      <c r="F23" s="76">
        <f>分析係数表!C26</f>
        <v>0.48980322003577814</v>
      </c>
      <c r="G23" s="77">
        <f t="shared" si="1"/>
        <v>6.1719155750476077E-3</v>
      </c>
      <c r="H23" s="77">
        <v>1.603773894994396E-2</v>
      </c>
      <c r="I23" s="77">
        <f t="shared" si="2"/>
        <v>1.603773894994396E-2</v>
      </c>
      <c r="J23" s="76">
        <f>分析係数表!G26</f>
        <v>0.19635890767230169</v>
      </c>
      <c r="K23" s="78">
        <f t="shared" si="3"/>
        <v>3.1491529017445225E-3</v>
      </c>
      <c r="L23" s="79"/>
      <c r="M23" s="80"/>
      <c r="N23" s="81">
        <f>分析係数表!H26</f>
        <v>1.1729496866318629E-2</v>
      </c>
      <c r="O23" s="82">
        <f t="shared" si="4"/>
        <v>0.19095334956880772</v>
      </c>
      <c r="P23" s="76">
        <f>分析係数表!C26</f>
        <v>0.48980322003577814</v>
      </c>
      <c r="Q23" s="82">
        <f t="shared" si="5"/>
        <v>9.3529565495419589E-2</v>
      </c>
      <c r="R23" s="83">
        <v>0.10262328502053018</v>
      </c>
      <c r="S23" s="84">
        <f t="shared" si="6"/>
        <v>0.11866102397047415</v>
      </c>
      <c r="T23" s="85">
        <f>分析係数表!F26</f>
        <v>0.33511053315994799</v>
      </c>
      <c r="U23" s="86">
        <f t="shared" si="7"/>
        <v>3.9764559008050961E-2</v>
      </c>
      <c r="V23" s="87">
        <f>分析係数表!D26</f>
        <v>7.3862158647594281E-2</v>
      </c>
      <c r="W23" s="167">
        <f t="shared" si="8"/>
        <v>0</v>
      </c>
      <c r="X23" s="76">
        <f>分析係数表!E26</f>
        <v>7.8673602080624183E-2</v>
      </c>
      <c r="Y23" s="166">
        <f t="shared" si="9"/>
        <v>0</v>
      </c>
    </row>
    <row r="24" spans="1:25" x14ac:dyDescent="0.2">
      <c r="A24" s="6" t="s">
        <v>12</v>
      </c>
      <c r="B24" s="5" t="s">
        <v>365</v>
      </c>
      <c r="C24" s="90"/>
      <c r="D24" s="76">
        <f>投入係数表!I24</f>
        <v>0</v>
      </c>
      <c r="E24" s="77">
        <f t="shared" si="0"/>
        <v>0</v>
      </c>
      <c r="F24" s="76">
        <f>分析係数表!C27</f>
        <v>1.6403046280023426E-2</v>
      </c>
      <c r="G24" s="77">
        <f t="shared" si="1"/>
        <v>0</v>
      </c>
      <c r="H24" s="77">
        <v>4.180454694431055E-5</v>
      </c>
      <c r="I24" s="77">
        <f t="shared" si="2"/>
        <v>4.180454694431055E-5</v>
      </c>
      <c r="J24" s="76">
        <f>分析係数表!G27</f>
        <v>0.18421052631578946</v>
      </c>
      <c r="K24" s="78">
        <f t="shared" si="3"/>
        <v>7.7008375950045741E-6</v>
      </c>
      <c r="L24" s="79"/>
      <c r="M24" s="80"/>
      <c r="N24" s="81">
        <f>分析係数表!H27</f>
        <v>1.1420825896152349E-2</v>
      </c>
      <c r="O24" s="82">
        <f t="shared" si="4"/>
        <v>0.18592826142226015</v>
      </c>
      <c r="P24" s="76">
        <f>分析係数表!C27</f>
        <v>1.6403046280023426E-2</v>
      </c>
      <c r="Q24" s="82">
        <f t="shared" si="5"/>
        <v>3.0497898768736273E-3</v>
      </c>
      <c r="R24" s="83">
        <v>3.0733497100301826E-3</v>
      </c>
      <c r="S24" s="84">
        <f t="shared" si="6"/>
        <v>3.1151542569744931E-3</v>
      </c>
      <c r="T24" s="85">
        <f>分析係数表!F27</f>
        <v>0.35526315789473684</v>
      </c>
      <c r="U24" s="86">
        <f t="shared" si="7"/>
        <v>1.1066995386619909E-3</v>
      </c>
      <c r="V24" s="87">
        <f>分析係数表!D27</f>
        <v>0</v>
      </c>
      <c r="W24" s="167">
        <f t="shared" si="8"/>
        <v>0</v>
      </c>
      <c r="X24" s="76">
        <f>分析係数表!E27</f>
        <v>0</v>
      </c>
      <c r="Y24" s="166">
        <f t="shared" si="9"/>
        <v>0</v>
      </c>
    </row>
    <row r="25" spans="1:25" x14ac:dyDescent="0.2">
      <c r="A25" s="6" t="s">
        <v>13</v>
      </c>
      <c r="B25" s="5" t="s">
        <v>191</v>
      </c>
      <c r="C25" s="90"/>
      <c r="D25" s="76">
        <f>投入係数表!I25</f>
        <v>0</v>
      </c>
      <c r="E25" s="77">
        <f t="shared" si="0"/>
        <v>0</v>
      </c>
      <c r="F25" s="76">
        <f>分析係数表!C28</f>
        <v>5.7942340305257245E-2</v>
      </c>
      <c r="G25" s="77">
        <f t="shared" si="1"/>
        <v>0</v>
      </c>
      <c r="H25" s="77">
        <v>3.2941615435743009E-3</v>
      </c>
      <c r="I25" s="77">
        <f t="shared" si="2"/>
        <v>3.2941615435743009E-3</v>
      </c>
      <c r="J25" s="76">
        <f>分析係数表!G28</f>
        <v>0.12508686587908269</v>
      </c>
      <c r="K25" s="78">
        <f t="shared" si="3"/>
        <v>4.1205634318511059E-4</v>
      </c>
      <c r="L25" s="79"/>
      <c r="M25" s="80"/>
      <c r="N25" s="81">
        <f>分析係数表!H28</f>
        <v>2.2586662729993424E-2</v>
      </c>
      <c r="O25" s="82">
        <f t="shared" si="4"/>
        <v>0.36770536307128532</v>
      </c>
      <c r="P25" s="76">
        <f>分析係数表!C28</f>
        <v>5.7942340305257245E-2</v>
      </c>
      <c r="Q25" s="82">
        <f t="shared" si="5"/>
        <v>2.1305709279144585E-2</v>
      </c>
      <c r="R25" s="83">
        <v>2.2981117514315516E-2</v>
      </c>
      <c r="S25" s="84">
        <f t="shared" si="6"/>
        <v>2.6275279057889817E-2</v>
      </c>
      <c r="T25" s="85">
        <f>分析係数表!F28</f>
        <v>0.21334259902710215</v>
      </c>
      <c r="U25" s="86">
        <f t="shared" si="7"/>
        <v>5.6056363243726015E-3</v>
      </c>
      <c r="V25" s="87">
        <f>分析係数表!D28</f>
        <v>0.12091730368311328</v>
      </c>
      <c r="W25" s="167">
        <f t="shared" si="8"/>
        <v>0</v>
      </c>
      <c r="X25" s="76">
        <f>分析係数表!E28</f>
        <v>0.12161223071577484</v>
      </c>
      <c r="Y25" s="166">
        <f t="shared" si="9"/>
        <v>0</v>
      </c>
    </row>
    <row r="26" spans="1:25" x14ac:dyDescent="0.2">
      <c r="A26" s="6" t="s">
        <v>14</v>
      </c>
      <c r="B26" s="5" t="s">
        <v>50</v>
      </c>
      <c r="C26" s="90"/>
      <c r="D26" s="76">
        <f>投入係数表!I26</f>
        <v>9.7026209677419355E-3</v>
      </c>
      <c r="E26" s="77">
        <f t="shared" si="0"/>
        <v>0.97026209677419351</v>
      </c>
      <c r="F26" s="76">
        <f>分析係数表!C29</f>
        <v>0.49478563151796062</v>
      </c>
      <c r="G26" s="77">
        <f t="shared" si="1"/>
        <v>0.48007174429035998</v>
      </c>
      <c r="H26" s="77">
        <v>0.67069485428611253</v>
      </c>
      <c r="I26" s="77">
        <f t="shared" si="2"/>
        <v>0.67069485428611253</v>
      </c>
      <c r="J26" s="76">
        <f>分析係数表!G29</f>
        <v>0.24894917844860528</v>
      </c>
      <c r="K26" s="78">
        <f t="shared" si="3"/>
        <v>0.16696893296423473</v>
      </c>
      <c r="L26" s="79"/>
      <c r="M26" s="80"/>
      <c r="N26" s="81">
        <f>分析係数表!H29</f>
        <v>1.0347187739052245E-2</v>
      </c>
      <c r="O26" s="82">
        <f t="shared" si="4"/>
        <v>0.1684496939560077</v>
      </c>
      <c r="P26" s="76">
        <f>分析係数表!C29</f>
        <v>0.49478563151796062</v>
      </c>
      <c r="Q26" s="82">
        <f t="shared" si="5"/>
        <v>8.3346488203030464E-2</v>
      </c>
      <c r="R26" s="83">
        <v>0.1207233713565886</v>
      </c>
      <c r="S26" s="84">
        <f t="shared" si="6"/>
        <v>0.79141822564270115</v>
      </c>
      <c r="T26" s="85">
        <f>分析係数表!F29</f>
        <v>0.37141765380206343</v>
      </c>
      <c r="U26" s="86">
        <f t="shared" si="7"/>
        <v>0.29394670054440408</v>
      </c>
      <c r="V26" s="87">
        <f>分析係数表!D29</f>
        <v>7.241115781429118E-2</v>
      </c>
      <c r="W26" s="167">
        <f t="shared" si="8"/>
        <v>0</v>
      </c>
      <c r="X26" s="76">
        <f>分析係数表!E29</f>
        <v>5.0630492930836837E-2</v>
      </c>
      <c r="Y26" s="166">
        <f t="shared" si="9"/>
        <v>0</v>
      </c>
    </row>
    <row r="27" spans="1:25" x14ac:dyDescent="0.2">
      <c r="A27" s="6" t="s">
        <v>15</v>
      </c>
      <c r="B27" s="5" t="s">
        <v>36</v>
      </c>
      <c r="C27" s="90"/>
      <c r="D27" s="76">
        <f>投入係数表!I27</f>
        <v>1.2600806451612903E-3</v>
      </c>
      <c r="E27" s="77">
        <f t="shared" si="0"/>
        <v>0.12600806451612903</v>
      </c>
      <c r="F27" s="76">
        <f>分析係数表!C30</f>
        <v>1</v>
      </c>
      <c r="G27" s="77">
        <f t="shared" si="1"/>
        <v>0.12600806451612903</v>
      </c>
      <c r="H27" s="77">
        <v>0.18692700620955713</v>
      </c>
      <c r="I27" s="77">
        <f t="shared" si="2"/>
        <v>0.18692700620955713</v>
      </c>
      <c r="J27" s="76">
        <f>分析係数表!G30</f>
        <v>0.34459690081234212</v>
      </c>
      <c r="K27" s="78">
        <f t="shared" si="3"/>
        <v>6.4414467017942817E-2</v>
      </c>
      <c r="L27" s="79"/>
      <c r="M27" s="80"/>
      <c r="N27" s="81">
        <f>分析係数表!H30</f>
        <v>0</v>
      </c>
      <c r="O27" s="82">
        <f t="shared" si="4"/>
        <v>0</v>
      </c>
      <c r="P27" s="76">
        <f>分析係数表!C30</f>
        <v>1</v>
      </c>
      <c r="Q27" s="82">
        <f t="shared" si="5"/>
        <v>0</v>
      </c>
      <c r="R27" s="83">
        <v>3.3066479639851917E-2</v>
      </c>
      <c r="S27" s="84">
        <f t="shared" si="6"/>
        <v>0.21999348584940903</v>
      </c>
      <c r="T27" s="85">
        <f>分析係数表!F30</f>
        <v>0.44091746876919924</v>
      </c>
      <c r="U27" s="86">
        <f t="shared" si="7"/>
        <v>9.6998970926434086E-2</v>
      </c>
      <c r="V27" s="87">
        <f>分析係数表!D30</f>
        <v>0.12847293330602771</v>
      </c>
      <c r="W27" s="167">
        <f t="shared" si="8"/>
        <v>0</v>
      </c>
      <c r="X27" s="76">
        <f>分析係数表!E30</f>
        <v>7.0107174551163901E-2</v>
      </c>
      <c r="Y27" s="166">
        <f t="shared" si="9"/>
        <v>0</v>
      </c>
    </row>
    <row r="28" spans="1:25" x14ac:dyDescent="0.2">
      <c r="A28" s="6" t="s">
        <v>16</v>
      </c>
      <c r="B28" s="5" t="s">
        <v>192</v>
      </c>
      <c r="C28" s="90"/>
      <c r="D28" s="76">
        <f>投入係数表!I28</f>
        <v>2.0413306451612902E-2</v>
      </c>
      <c r="E28" s="77">
        <f t="shared" si="0"/>
        <v>2.04133064516129</v>
      </c>
      <c r="F28" s="76">
        <f>分析係数表!C31</f>
        <v>1.9207967749584998E-2</v>
      </c>
      <c r="G28" s="77">
        <f t="shared" si="1"/>
        <v>3.9209813198497596E-2</v>
      </c>
      <c r="H28" s="77">
        <v>4.8825612823124594E-2</v>
      </c>
      <c r="I28" s="77">
        <f t="shared" si="2"/>
        <v>4.8825612823124594E-2</v>
      </c>
      <c r="J28" s="76">
        <f>分析係数表!G31</f>
        <v>6.1728395061728392E-2</v>
      </c>
      <c r="K28" s="78">
        <f t="shared" si="3"/>
        <v>3.0139267174768268E-3</v>
      </c>
      <c r="L28" s="79"/>
      <c r="M28" s="80"/>
      <c r="N28" s="81">
        <f>分析係数表!H31</f>
        <v>2.4076335672969816E-2</v>
      </c>
      <c r="O28" s="82">
        <f t="shared" si="4"/>
        <v>0.39195687543071056</v>
      </c>
      <c r="P28" s="76">
        <f>分析係数表!C31</f>
        <v>1.9207967749584998E-2</v>
      </c>
      <c r="Q28" s="82">
        <f t="shared" si="5"/>
        <v>7.5286950225011929E-3</v>
      </c>
      <c r="R28" s="83">
        <v>9.7635261847766955E-3</v>
      </c>
      <c r="S28" s="84">
        <f t="shared" si="6"/>
        <v>5.8589139007901289E-2</v>
      </c>
      <c r="T28" s="85">
        <f>分析係数表!F31</f>
        <v>0.33333333333333331</v>
      </c>
      <c r="U28" s="86">
        <f t="shared" si="7"/>
        <v>1.9529713002633762E-2</v>
      </c>
      <c r="V28" s="87">
        <f>分析係数表!D31</f>
        <v>0.20987654320987653</v>
      </c>
      <c r="W28" s="167">
        <f t="shared" si="8"/>
        <v>0</v>
      </c>
      <c r="X28" s="76">
        <f>分析係数表!E31</f>
        <v>0.18518518518518517</v>
      </c>
      <c r="Y28" s="166">
        <f t="shared" si="9"/>
        <v>0</v>
      </c>
    </row>
    <row r="29" spans="1:25" x14ac:dyDescent="0.2">
      <c r="A29" s="6" t="s">
        <v>17</v>
      </c>
      <c r="B29" s="5" t="s">
        <v>272</v>
      </c>
      <c r="C29" s="90"/>
      <c r="D29" s="76">
        <f>投入係数表!I29</f>
        <v>6.3004032258064514E-4</v>
      </c>
      <c r="E29" s="77">
        <f t="shared" si="0"/>
        <v>6.3004032258064516E-2</v>
      </c>
      <c r="F29" s="76">
        <f>分析係数表!C32</f>
        <v>1</v>
      </c>
      <c r="G29" s="77">
        <f t="shared" si="1"/>
        <v>6.3004032258064516E-2</v>
      </c>
      <c r="H29" s="77">
        <v>9.1807616402406811E-2</v>
      </c>
      <c r="I29" s="77">
        <f t="shared" si="2"/>
        <v>9.1807616402406811E-2</v>
      </c>
      <c r="J29" s="76">
        <f>分析係数表!G32</f>
        <v>0.14010507880910683</v>
      </c>
      <c r="K29" s="78">
        <f t="shared" si="3"/>
        <v>1.2862713331335455E-2</v>
      </c>
      <c r="L29" s="79"/>
      <c r="M29" s="80"/>
      <c r="N29" s="81">
        <f>分析係数表!H32</f>
        <v>7.0054889750781743E-3</v>
      </c>
      <c r="O29" s="82">
        <f t="shared" si="4"/>
        <v>0.11404765271729705</v>
      </c>
      <c r="P29" s="76">
        <f>分析係数表!C32</f>
        <v>1</v>
      </c>
      <c r="Q29" s="82">
        <f t="shared" si="5"/>
        <v>0.11404765271729705</v>
      </c>
      <c r="R29" s="83">
        <v>0.15073771017835336</v>
      </c>
      <c r="S29" s="84">
        <f t="shared" si="6"/>
        <v>0.24254532658076017</v>
      </c>
      <c r="T29" s="85">
        <f>分析係数表!F32</f>
        <v>0.48248686514886163</v>
      </c>
      <c r="U29" s="86">
        <f t="shared" si="7"/>
        <v>0.11702493427845784</v>
      </c>
      <c r="V29" s="87">
        <f>分析係数表!D32</f>
        <v>1.5761821366024518E-2</v>
      </c>
      <c r="W29" s="167">
        <f t="shared" si="8"/>
        <v>0</v>
      </c>
      <c r="X29" s="76">
        <f>分析係数表!E32</f>
        <v>2.1891418563922942E-2</v>
      </c>
      <c r="Y29" s="166">
        <f t="shared" si="9"/>
        <v>0</v>
      </c>
    </row>
    <row r="30" spans="1:25" x14ac:dyDescent="0.2">
      <c r="A30" s="6" t="s">
        <v>18</v>
      </c>
      <c r="B30" s="5" t="s">
        <v>273</v>
      </c>
      <c r="C30" s="90"/>
      <c r="D30" s="76">
        <f>投入係数表!I30</f>
        <v>2.5201612903225806E-4</v>
      </c>
      <c r="E30" s="77">
        <f t="shared" si="0"/>
        <v>2.5201612903225805E-2</v>
      </c>
      <c r="F30" s="76">
        <f>分析係数表!C33</f>
        <v>0.97338792221084958</v>
      </c>
      <c r="G30" s="77">
        <f t="shared" si="1"/>
        <v>2.4530945620233103E-2</v>
      </c>
      <c r="H30" s="77">
        <v>4.8520630217645654E-2</v>
      </c>
      <c r="I30" s="77">
        <f t="shared" si="2"/>
        <v>4.8520630217645654E-2</v>
      </c>
      <c r="J30" s="76">
        <f>分析係数表!G33</f>
        <v>0.50577124868835255</v>
      </c>
      <c r="K30" s="78">
        <f t="shared" si="3"/>
        <v>2.4540339732324452E-2</v>
      </c>
      <c r="L30" s="79"/>
      <c r="M30" s="80"/>
      <c r="N30" s="81">
        <f>分析係数表!H33</f>
        <v>1.0199562492450981E-3</v>
      </c>
      <c r="O30" s="82">
        <f t="shared" si="4"/>
        <v>1.6604639092939799E-2</v>
      </c>
      <c r="P30" s="76">
        <f>分析係数表!C33</f>
        <v>0.97338792221084958</v>
      </c>
      <c r="Q30" s="82">
        <f t="shared" si="5"/>
        <v>1.6162755145737718E-2</v>
      </c>
      <c r="R30" s="83">
        <v>4.840237567806837E-2</v>
      </c>
      <c r="S30" s="84">
        <f t="shared" si="6"/>
        <v>9.6923005895714023E-2</v>
      </c>
      <c r="T30" s="85">
        <f>分析係数表!F33</f>
        <v>0.64428121720881426</v>
      </c>
      <c r="U30" s="86">
        <f t="shared" si="7"/>
        <v>6.2445672214027713E-2</v>
      </c>
      <c r="V30" s="87">
        <f>分析係数表!D33</f>
        <v>6.2959076600209857E-2</v>
      </c>
      <c r="W30" s="167">
        <f t="shared" si="8"/>
        <v>0</v>
      </c>
      <c r="X30" s="76">
        <f>分析係数表!E33</f>
        <v>4.7219307450157399E-2</v>
      </c>
      <c r="Y30" s="166">
        <f t="shared" si="9"/>
        <v>0</v>
      </c>
    </row>
    <row r="31" spans="1:25" x14ac:dyDescent="0.2">
      <c r="A31" s="6" t="s">
        <v>19</v>
      </c>
      <c r="B31" s="5" t="s">
        <v>274</v>
      </c>
      <c r="C31" s="90"/>
      <c r="D31" s="76">
        <f>投入係数表!I31</f>
        <v>6.7540322580645157E-2</v>
      </c>
      <c r="E31" s="77">
        <f t="shared" si="0"/>
        <v>6.754032258064516</v>
      </c>
      <c r="F31" s="76">
        <f>分析係数表!C34</f>
        <v>0.27354580534514794</v>
      </c>
      <c r="G31" s="77">
        <f t="shared" si="1"/>
        <v>1.8475371933593661</v>
      </c>
      <c r="H31" s="77">
        <v>2.2696375606078512</v>
      </c>
      <c r="I31" s="77">
        <f t="shared" si="2"/>
        <v>2.2696375606078512</v>
      </c>
      <c r="J31" s="76">
        <f>分析係数表!G34</f>
        <v>0.42476937758456157</v>
      </c>
      <c r="K31" s="78">
        <f t="shared" si="3"/>
        <v>0.96407253396193959</v>
      </c>
      <c r="L31" s="79"/>
      <c r="M31" s="80"/>
      <c r="N31" s="81">
        <f>分析係数表!H34</f>
        <v>0.17207735562921905</v>
      </c>
      <c r="O31" s="82">
        <f t="shared" si="4"/>
        <v>2.8013774006536067</v>
      </c>
      <c r="P31" s="76">
        <f>分析係数表!C34</f>
        <v>0.27354580534514794</v>
      </c>
      <c r="Q31" s="82">
        <f t="shared" si="5"/>
        <v>0.76630503713748799</v>
      </c>
      <c r="R31" s="83">
        <v>0.83006928861919949</v>
      </c>
      <c r="S31" s="84">
        <f t="shared" si="6"/>
        <v>3.0997068492270508</v>
      </c>
      <c r="T31" s="85">
        <f>分析係数表!F34</f>
        <v>0.70045594316615423</v>
      </c>
      <c r="U31" s="86">
        <f t="shared" si="7"/>
        <v>2.1712080846139221</v>
      </c>
      <c r="V31" s="87">
        <f>分析係数表!D34</f>
        <v>0.30431555508429647</v>
      </c>
      <c r="W31" s="167">
        <f t="shared" si="8"/>
        <v>1</v>
      </c>
      <c r="X31" s="76">
        <f>分析係数表!E34</f>
        <v>0.19870639380765559</v>
      </c>
      <c r="Y31" s="166">
        <f t="shared" si="9"/>
        <v>1</v>
      </c>
    </row>
    <row r="32" spans="1:25" x14ac:dyDescent="0.2">
      <c r="A32" s="6" t="s">
        <v>20</v>
      </c>
      <c r="B32" s="5" t="s">
        <v>37</v>
      </c>
      <c r="C32" s="90"/>
      <c r="D32" s="76">
        <f>投入係数表!I32</f>
        <v>8.3165322580645157E-3</v>
      </c>
      <c r="E32" s="77">
        <f t="shared" si="0"/>
        <v>0.83165322580645151</v>
      </c>
      <c r="F32" s="76">
        <f>分析係数表!C35</f>
        <v>0.43910510987556262</v>
      </c>
      <c r="G32" s="77">
        <f t="shared" si="1"/>
        <v>0.36518318109610798</v>
      </c>
      <c r="H32" s="77">
        <v>0.52895280966819613</v>
      </c>
      <c r="I32" s="77">
        <f t="shared" si="2"/>
        <v>0.52895280966819613</v>
      </c>
      <c r="J32" s="76">
        <f>分析係数表!G35</f>
        <v>0.31421305453517945</v>
      </c>
      <c r="K32" s="78">
        <f t="shared" si="3"/>
        <v>0.1662038780308093</v>
      </c>
      <c r="L32" s="79"/>
      <c r="M32" s="80"/>
      <c r="N32" s="81">
        <f>分析係数表!H35</f>
        <v>6.5760337122381329E-2</v>
      </c>
      <c r="O32" s="82">
        <f t="shared" si="4"/>
        <v>1.070562257307961</v>
      </c>
      <c r="P32" s="76">
        <f>分析係数表!C35</f>
        <v>0.43910510987556262</v>
      </c>
      <c r="Q32" s="82">
        <f t="shared" si="5"/>
        <v>0.47008935762384252</v>
      </c>
      <c r="R32" s="83">
        <v>0.57467901399970645</v>
      </c>
      <c r="S32" s="84">
        <f t="shared" si="6"/>
        <v>1.1036318236679026</v>
      </c>
      <c r="T32" s="85">
        <f>分析係数表!F35</f>
        <v>0.64651031364792311</v>
      </c>
      <c r="U32" s="86">
        <f t="shared" si="7"/>
        <v>0.71350935647136504</v>
      </c>
      <c r="V32" s="87">
        <f>分析係数表!D35</f>
        <v>9.7202599604408024E-2</v>
      </c>
      <c r="W32" s="167">
        <f t="shared" si="8"/>
        <v>0</v>
      </c>
      <c r="X32" s="76">
        <f>分析係数表!E35</f>
        <v>8.3356880474710376E-2</v>
      </c>
      <c r="Y32" s="166">
        <f t="shared" si="9"/>
        <v>0</v>
      </c>
    </row>
    <row r="33" spans="1:25" x14ac:dyDescent="0.2">
      <c r="A33" s="6" t="s">
        <v>21</v>
      </c>
      <c r="B33" s="5" t="s">
        <v>38</v>
      </c>
      <c r="C33" s="90"/>
      <c r="D33" s="76">
        <f>投入係数表!I33</f>
        <v>1.5120967741935483E-3</v>
      </c>
      <c r="E33" s="77">
        <f t="shared" si="0"/>
        <v>0.15120967741935484</v>
      </c>
      <c r="F33" s="76">
        <f>分析係数表!C36</f>
        <v>0.81669408606805782</v>
      </c>
      <c r="G33" s="77">
        <f t="shared" si="1"/>
        <v>0.12349204930464584</v>
      </c>
      <c r="H33" s="77">
        <v>0.23348071033565015</v>
      </c>
      <c r="I33" s="77">
        <f t="shared" si="2"/>
        <v>0.23348071033565015</v>
      </c>
      <c r="J33" s="76">
        <f>分析係数表!G36</f>
        <v>6.9340477503742809E-2</v>
      </c>
      <c r="K33" s="78">
        <f t="shared" si="3"/>
        <v>1.618966394258704E-2</v>
      </c>
      <c r="L33" s="79"/>
      <c r="M33" s="80"/>
      <c r="N33" s="81">
        <f>分析係数表!H36</f>
        <v>0.13486237300873674</v>
      </c>
      <c r="O33" s="82">
        <f t="shared" si="4"/>
        <v>2.1955265558546326</v>
      </c>
      <c r="P33" s="76">
        <f>分析係数表!C36</f>
        <v>0.81669408606805782</v>
      </c>
      <c r="Q33" s="82">
        <f t="shared" si="5"/>
        <v>1.7930735539718499</v>
      </c>
      <c r="R33" s="83">
        <v>1.8849040342027383</v>
      </c>
      <c r="S33" s="84">
        <f t="shared" si="6"/>
        <v>2.1183847445383885</v>
      </c>
      <c r="T33" s="85">
        <f>分析係数表!F36</f>
        <v>0.82767315420376641</v>
      </c>
      <c r="U33" s="86">
        <f t="shared" si="7"/>
        <v>1.7533301833292281</v>
      </c>
      <c r="V33" s="87">
        <f>分析係数表!D36</f>
        <v>6.0672917815774961E-3</v>
      </c>
      <c r="W33" s="167">
        <f t="shared" si="8"/>
        <v>0</v>
      </c>
      <c r="X33" s="76">
        <f>分析係数表!E36</f>
        <v>1.3395319517768497E-3</v>
      </c>
      <c r="Y33" s="166">
        <f t="shared" si="9"/>
        <v>0</v>
      </c>
    </row>
    <row r="34" spans="1:25" x14ac:dyDescent="0.2">
      <c r="A34" s="6" t="s">
        <v>22</v>
      </c>
      <c r="B34" s="5" t="s">
        <v>377</v>
      </c>
      <c r="C34" s="90"/>
      <c r="D34" s="76">
        <f>投入係数表!I34</f>
        <v>2.9989919354838711E-2</v>
      </c>
      <c r="E34" s="77">
        <f t="shared" si="0"/>
        <v>2.998991935483871</v>
      </c>
      <c r="F34" s="76">
        <f>分析係数表!C37</f>
        <v>0.27674240490171054</v>
      </c>
      <c r="G34" s="77">
        <f t="shared" si="1"/>
        <v>0.82994824050664195</v>
      </c>
      <c r="H34" s="77">
        <v>1.1717095143020406</v>
      </c>
      <c r="I34" s="77">
        <f t="shared" si="2"/>
        <v>1.1717095143020406</v>
      </c>
      <c r="J34" s="76">
        <f>分析係数表!G37</f>
        <v>0.51230251230251234</v>
      </c>
      <c r="K34" s="78">
        <f t="shared" si="3"/>
        <v>0.60026972786569188</v>
      </c>
      <c r="L34" s="79"/>
      <c r="M34" s="80"/>
      <c r="N34" s="81">
        <f>分析係数表!H37</f>
        <v>5.0756243876907386E-2</v>
      </c>
      <c r="O34" s="82">
        <f t="shared" si="4"/>
        <v>0.82629927696708327</v>
      </c>
      <c r="P34" s="76">
        <f>分析係数表!C37</f>
        <v>0.27674240490171054</v>
      </c>
      <c r="Q34" s="82">
        <f t="shared" si="5"/>
        <v>0.22867204907641522</v>
      </c>
      <c r="R34" s="83">
        <v>0.27276879140119825</v>
      </c>
      <c r="S34" s="84">
        <f t="shared" si="6"/>
        <v>1.4444783057032389</v>
      </c>
      <c r="T34" s="85">
        <f>分析係数表!F37</f>
        <v>0.72623672623672619</v>
      </c>
      <c r="U34" s="86">
        <f t="shared" si="7"/>
        <v>1.0490331958538932</v>
      </c>
      <c r="V34" s="87">
        <f>分析係数表!D37</f>
        <v>0.14037814037814036</v>
      </c>
      <c r="W34" s="167">
        <f t="shared" si="8"/>
        <v>0</v>
      </c>
      <c r="X34" s="76">
        <f>分析係数表!E37</f>
        <v>0.12535612535612536</v>
      </c>
      <c r="Y34" s="166">
        <f t="shared" si="9"/>
        <v>0</v>
      </c>
    </row>
    <row r="35" spans="1:25" x14ac:dyDescent="0.2">
      <c r="A35" s="6" t="s">
        <v>23</v>
      </c>
      <c r="B35" s="5" t="s">
        <v>193</v>
      </c>
      <c r="C35" s="90"/>
      <c r="D35" s="76">
        <f>投入係数表!I35</f>
        <v>4.4102822580645165E-3</v>
      </c>
      <c r="E35" s="77">
        <f t="shared" si="0"/>
        <v>0.44102822580645168</v>
      </c>
      <c r="F35" s="76">
        <f>分析係数表!C38</f>
        <v>2.6054411976392688E-2</v>
      </c>
      <c r="G35" s="77">
        <f t="shared" si="1"/>
        <v>1.1490731088378834E-2</v>
      </c>
      <c r="H35" s="77">
        <v>1.899541902623857E-2</v>
      </c>
      <c r="I35" s="77">
        <f t="shared" si="2"/>
        <v>1.899541902623857E-2</v>
      </c>
      <c r="J35" s="76">
        <f>分析係数表!G38</f>
        <v>0.25641025641025639</v>
      </c>
      <c r="K35" s="78">
        <f t="shared" si="3"/>
        <v>4.8706202631380946E-3</v>
      </c>
      <c r="L35" s="79"/>
      <c r="M35" s="80"/>
      <c r="N35" s="81">
        <f>分析係数表!H38</f>
        <v>4.4945177351603076E-2</v>
      </c>
      <c r="O35" s="82">
        <f t="shared" si="4"/>
        <v>0.73169653055599204</v>
      </c>
      <c r="P35" s="76">
        <f>分析係数表!C38</f>
        <v>2.6054411976392688E-2</v>
      </c>
      <c r="Q35" s="82">
        <f t="shared" si="5"/>
        <v>1.9063922848803018E-2</v>
      </c>
      <c r="R35" s="83">
        <v>2.3465432173539184E-2</v>
      </c>
      <c r="S35" s="84">
        <f t="shared" si="6"/>
        <v>4.2460851199777758E-2</v>
      </c>
      <c r="T35" s="85">
        <f>分析係数表!F38</f>
        <v>0.57264957264957261</v>
      </c>
      <c r="U35" s="86">
        <f t="shared" si="7"/>
        <v>2.4315188293889827E-2</v>
      </c>
      <c r="V35" s="87">
        <f>分析係数表!D38</f>
        <v>9.4017094017094016E-2</v>
      </c>
      <c r="W35" s="167">
        <f t="shared" si="8"/>
        <v>0</v>
      </c>
      <c r="X35" s="76">
        <f>分析係数表!E38</f>
        <v>6.4102564102564097E-2</v>
      </c>
      <c r="Y35" s="166">
        <f t="shared" si="9"/>
        <v>0</v>
      </c>
    </row>
    <row r="36" spans="1:25" x14ac:dyDescent="0.2">
      <c r="A36" s="6" t="s">
        <v>24</v>
      </c>
      <c r="B36" s="5" t="s">
        <v>39</v>
      </c>
      <c r="C36" s="90"/>
      <c r="D36" s="76">
        <f>投入係数表!I36</f>
        <v>0</v>
      </c>
      <c r="E36" s="77">
        <f t="shared" si="0"/>
        <v>0</v>
      </c>
      <c r="F36" s="76">
        <f>分析係数表!C39</f>
        <v>1</v>
      </c>
      <c r="G36" s="77">
        <f t="shared" si="1"/>
        <v>0</v>
      </c>
      <c r="H36" s="77">
        <v>0.11690245866436685</v>
      </c>
      <c r="I36" s="77">
        <f t="shared" si="2"/>
        <v>0.11690245866436685</v>
      </c>
      <c r="J36" s="76">
        <f>分析係数表!G39</f>
        <v>0.35423311765241955</v>
      </c>
      <c r="K36" s="78">
        <f t="shared" si="3"/>
        <v>4.1410722393911775E-2</v>
      </c>
      <c r="L36" s="79"/>
      <c r="M36" s="80"/>
      <c r="N36" s="81">
        <f>分析係数表!H39</f>
        <v>4.0664045200166418E-3</v>
      </c>
      <c r="O36" s="82">
        <f t="shared" si="4"/>
        <v>6.6200074278431054E-2</v>
      </c>
      <c r="P36" s="76">
        <f>分析係数表!C39</f>
        <v>1</v>
      </c>
      <c r="Q36" s="82">
        <f t="shared" si="5"/>
        <v>6.6200074278431054E-2</v>
      </c>
      <c r="R36" s="83">
        <v>0.1172897314651567</v>
      </c>
      <c r="S36" s="84">
        <f t="shared" si="6"/>
        <v>0.23419219012952355</v>
      </c>
      <c r="T36" s="85">
        <f>分析係数表!F39</f>
        <v>0.70491205686685499</v>
      </c>
      <c r="U36" s="86">
        <f t="shared" si="7"/>
        <v>0.16508489844635602</v>
      </c>
      <c r="V36" s="87">
        <f>分析係数表!D39</f>
        <v>5.4588535496217991E-2</v>
      </c>
      <c r="W36" s="167">
        <f t="shared" si="8"/>
        <v>0</v>
      </c>
      <c r="X36" s="76">
        <f>分析係数表!E39</f>
        <v>6.4886539688325889E-2</v>
      </c>
      <c r="Y36" s="166">
        <f t="shared" si="9"/>
        <v>0</v>
      </c>
    </row>
    <row r="37" spans="1:25" x14ac:dyDescent="0.2">
      <c r="A37" s="6" t="s">
        <v>25</v>
      </c>
      <c r="B37" s="5" t="s">
        <v>40</v>
      </c>
      <c r="C37" s="90"/>
      <c r="D37" s="76">
        <f>投入係数表!I37</f>
        <v>1.2600806451612903E-4</v>
      </c>
      <c r="E37" s="77">
        <f t="shared" si="0"/>
        <v>1.2600806451612902E-2</v>
      </c>
      <c r="F37" s="76">
        <f>分析係数表!C40</f>
        <v>0.92056168505516545</v>
      </c>
      <c r="G37" s="77">
        <f t="shared" si="1"/>
        <v>1.1599819620150774E-2</v>
      </c>
      <c r="H37" s="77">
        <v>1.3921632184145749E-2</v>
      </c>
      <c r="I37" s="77">
        <f t="shared" si="2"/>
        <v>1.3921632184145749E-2</v>
      </c>
      <c r="J37" s="76">
        <f>分析係数表!G40</f>
        <v>0.55393401015228427</v>
      </c>
      <c r="K37" s="78">
        <f t="shared" si="3"/>
        <v>7.711665543628959E-3</v>
      </c>
      <c r="L37" s="79"/>
      <c r="M37" s="80"/>
      <c r="N37" s="81">
        <f>分析係数表!H40</f>
        <v>3.1632064203561794E-2</v>
      </c>
      <c r="O37" s="82">
        <f t="shared" si="4"/>
        <v>0.51496229397446203</v>
      </c>
      <c r="P37" s="76">
        <f>分析係数表!C40</f>
        <v>0.92056168505516545</v>
      </c>
      <c r="Q37" s="82">
        <f t="shared" si="5"/>
        <v>0.47405455708100425</v>
      </c>
      <c r="R37" s="83">
        <v>0.4745470243802884</v>
      </c>
      <c r="S37" s="84">
        <f t="shared" si="6"/>
        <v>0.48846865656443417</v>
      </c>
      <c r="T37" s="85">
        <f>分析係数表!F40</f>
        <v>0.75190355329949243</v>
      </c>
      <c r="U37" s="86">
        <f t="shared" si="7"/>
        <v>0.36728131854622748</v>
      </c>
      <c r="V37" s="87">
        <f>分析係数表!D40</f>
        <v>8.6747643219724432E-2</v>
      </c>
      <c r="W37" s="167">
        <f t="shared" si="8"/>
        <v>0</v>
      </c>
      <c r="X37" s="76">
        <f>分析係数表!E40</f>
        <v>5.4296591733139957E-2</v>
      </c>
      <c r="Y37" s="166">
        <f t="shared" si="9"/>
        <v>0</v>
      </c>
    </row>
    <row r="38" spans="1:25" x14ac:dyDescent="0.2">
      <c r="A38" s="6" t="s">
        <v>26</v>
      </c>
      <c r="B38" s="5" t="s">
        <v>276</v>
      </c>
      <c r="C38" s="90"/>
      <c r="D38" s="76">
        <f>投入係数表!I38</f>
        <v>0</v>
      </c>
      <c r="E38" s="77">
        <f t="shared" si="0"/>
        <v>0</v>
      </c>
      <c r="F38" s="76">
        <f>分析係数表!C41</f>
        <v>0.63177526518242222</v>
      </c>
      <c r="G38" s="77">
        <f t="shared" si="1"/>
        <v>0</v>
      </c>
      <c r="H38" s="77">
        <v>8.8406938451829136E-4</v>
      </c>
      <c r="I38" s="77">
        <f t="shared" si="2"/>
        <v>8.8406938451829136E-4</v>
      </c>
      <c r="J38" s="76">
        <f>分析係数表!G41</f>
        <v>0.4574653574378269</v>
      </c>
      <c r="K38" s="78">
        <f t="shared" si="3"/>
        <v>4.044311169884998E-4</v>
      </c>
      <c r="L38" s="79"/>
      <c r="M38" s="80"/>
      <c r="N38" s="81">
        <f>分析係数表!H41</f>
        <v>5.3681907855005165E-2</v>
      </c>
      <c r="O38" s="82">
        <f t="shared" si="4"/>
        <v>0.87392837331262108</v>
      </c>
      <c r="P38" s="76">
        <f>分析係数表!C41</f>
        <v>0.63177526518242222</v>
      </c>
      <c r="Q38" s="82">
        <f t="shared" si="5"/>
        <v>0.55212632980002407</v>
      </c>
      <c r="R38" s="83">
        <v>0.55955453981981396</v>
      </c>
      <c r="S38" s="84">
        <f t="shared" si="6"/>
        <v>0.56043860920433219</v>
      </c>
      <c r="T38" s="85">
        <f>分析係数表!F41</f>
        <v>0.56134715976874372</v>
      </c>
      <c r="U38" s="86">
        <f t="shared" si="7"/>
        <v>0.31460062150159679</v>
      </c>
      <c r="V38" s="87">
        <f>分析係数表!D41</f>
        <v>0.18619803615674038</v>
      </c>
      <c r="W38" s="167">
        <f t="shared" si="8"/>
        <v>0</v>
      </c>
      <c r="X38" s="76">
        <f>分析係数表!E41</f>
        <v>0.17261631641736258</v>
      </c>
      <c r="Y38" s="166">
        <f t="shared" si="9"/>
        <v>0</v>
      </c>
    </row>
    <row r="39" spans="1:25" x14ac:dyDescent="0.2">
      <c r="A39" s="6" t="s">
        <v>51</v>
      </c>
      <c r="B39" s="5" t="s">
        <v>367</v>
      </c>
      <c r="C39" s="90"/>
      <c r="D39" s="76">
        <f>投入係数表!I39</f>
        <v>6.3004032258064514E-4</v>
      </c>
      <c r="E39" s="77">
        <f>$C$11*D39</f>
        <v>6.3004032258064516E-2</v>
      </c>
      <c r="F39" s="76">
        <f>分析係数表!C42</f>
        <v>1</v>
      </c>
      <c r="G39" s="77">
        <f>E39*F39</f>
        <v>6.3004032258064516E-2</v>
      </c>
      <c r="H39" s="77">
        <v>8.0677162303518152E-2</v>
      </c>
      <c r="I39" s="77">
        <f>C39+H39</f>
        <v>8.0677162303518152E-2</v>
      </c>
      <c r="J39" s="76">
        <f>分析係数表!G42</f>
        <v>0.48523748395378691</v>
      </c>
      <c r="K39" s="78">
        <f>I39*J39</f>
        <v>3.914758324869045E-2</v>
      </c>
      <c r="L39" s="79"/>
      <c r="M39" s="80"/>
      <c r="N39" s="81">
        <f>分析係数表!H42</f>
        <v>1.4319648920322628E-2</v>
      </c>
      <c r="O39" s="82">
        <f t="shared" si="4"/>
        <v>0.23312039358114167</v>
      </c>
      <c r="P39" s="76">
        <f>分析係数表!C42</f>
        <v>1</v>
      </c>
      <c r="Q39" s="82">
        <f>O39*P39</f>
        <v>0.23312039358114167</v>
      </c>
      <c r="R39" s="83">
        <v>0.24295817924124752</v>
      </c>
      <c r="S39" s="84">
        <f>I39+R39</f>
        <v>0.3236353415447657</v>
      </c>
      <c r="T39" s="85">
        <f>分析係数表!F42</f>
        <v>0.55905006418485237</v>
      </c>
      <c r="U39" s="86">
        <f t="shared" si="7"/>
        <v>0.18092835846308788</v>
      </c>
      <c r="V39" s="87">
        <f>分析係数表!D42</f>
        <v>0.23876765083440307</v>
      </c>
      <c r="W39" s="167">
        <f t="shared" si="8"/>
        <v>0</v>
      </c>
      <c r="X39" s="76">
        <f>分析係数表!E42</f>
        <v>0.20410783055198972</v>
      </c>
      <c r="Y39" s="166">
        <f t="shared" si="9"/>
        <v>0</v>
      </c>
    </row>
    <row r="40" spans="1:25" x14ac:dyDescent="0.2">
      <c r="A40" s="6" t="s">
        <v>194</v>
      </c>
      <c r="B40" s="5" t="s">
        <v>41</v>
      </c>
      <c r="C40" s="90"/>
      <c r="D40" s="76">
        <f>投入係数表!I40</f>
        <v>2.1421370967741934E-2</v>
      </c>
      <c r="E40" s="77">
        <f>$C$11*D40</f>
        <v>2.1421370967741935</v>
      </c>
      <c r="F40" s="76">
        <f>分析係数表!C43</f>
        <v>0.2976353666895134</v>
      </c>
      <c r="G40" s="77">
        <f>E40*F40</f>
        <v>0.63757576029759677</v>
      </c>
      <c r="H40" s="77">
        <v>0.98885285543327284</v>
      </c>
      <c r="I40" s="77">
        <f>C40+H40</f>
        <v>0.98885285543327284</v>
      </c>
      <c r="J40" s="76">
        <f>分析係数表!G43</f>
        <v>0.36251604621309369</v>
      </c>
      <c r="K40" s="78">
        <f>I40*J40</f>
        <v>0.35847502743819798</v>
      </c>
      <c r="L40" s="79"/>
      <c r="M40" s="80"/>
      <c r="N40" s="81">
        <f>分析係数表!H43</f>
        <v>3.8812019379168734E-2</v>
      </c>
      <c r="O40" s="82">
        <f t="shared" si="4"/>
        <v>0.63185021390502505</v>
      </c>
      <c r="P40" s="76">
        <f>分析係数表!C43</f>
        <v>0.2976353666895134</v>
      </c>
      <c r="Q40" s="82">
        <f>O40*P40</f>
        <v>0.18806097010846962</v>
      </c>
      <c r="R40" s="83">
        <v>0.3188415970137774</v>
      </c>
      <c r="S40" s="84">
        <f>I40+R40</f>
        <v>1.3076944524470502</v>
      </c>
      <c r="T40" s="85">
        <f>分析係数表!F43</f>
        <v>0.59563543003851094</v>
      </c>
      <c r="U40" s="86">
        <f t="shared" si="7"/>
        <v>0.77890914754227381</v>
      </c>
      <c r="V40" s="87">
        <f>分析係数表!D43</f>
        <v>0.26110397946084724</v>
      </c>
      <c r="W40" s="167">
        <f t="shared" si="8"/>
        <v>0</v>
      </c>
      <c r="X40" s="76">
        <f>分析係数表!E43</f>
        <v>0.20154043645699615</v>
      </c>
      <c r="Y40" s="166">
        <f t="shared" si="9"/>
        <v>0</v>
      </c>
    </row>
    <row r="41" spans="1:25" x14ac:dyDescent="0.2">
      <c r="A41" s="6" t="s">
        <v>340</v>
      </c>
      <c r="B41" s="5" t="s">
        <v>42</v>
      </c>
      <c r="C41" s="90"/>
      <c r="D41" s="76">
        <f>投入係数表!I41</f>
        <v>0</v>
      </c>
      <c r="E41" s="77">
        <f>$C$11*D41</f>
        <v>0</v>
      </c>
      <c r="F41" s="76">
        <f>分析係数表!C44</f>
        <v>0.4644187601490114</v>
      </c>
      <c r="G41" s="77">
        <f>E41*F41</f>
        <v>0</v>
      </c>
      <c r="H41" s="77">
        <v>2.5075594434454188E-3</v>
      </c>
      <c r="I41" s="77">
        <f>C41+H41</f>
        <v>2.5075594434454188E-3</v>
      </c>
      <c r="J41" s="76">
        <f>分析係数表!G44</f>
        <v>0.2664037682111951</v>
      </c>
      <c r="K41" s="78">
        <f>I41*J41</f>
        <v>6.6802328474742671E-4</v>
      </c>
      <c r="L41" s="79"/>
      <c r="M41" s="80"/>
      <c r="N41" s="81">
        <f>分析係数表!H44</f>
        <v>0.11619448955215868</v>
      </c>
      <c r="O41" s="82">
        <f t="shared" si="4"/>
        <v>1.8916179640351682</v>
      </c>
      <c r="P41" s="76">
        <f>分析係数表!C44</f>
        <v>0.4644187601490114</v>
      </c>
      <c r="Q41" s="82">
        <f>O41*P41</f>
        <v>0.87850286953281009</v>
      </c>
      <c r="R41" s="83">
        <v>0.89155200061617523</v>
      </c>
      <c r="S41" s="84">
        <f>I41+R41</f>
        <v>0.89405956005962062</v>
      </c>
      <c r="T41" s="85">
        <f>分析係数表!F44</f>
        <v>0.52053894183371674</v>
      </c>
      <c r="U41" s="86">
        <f t="shared" si="7"/>
        <v>0.46539281732975324</v>
      </c>
      <c r="V41" s="87">
        <f>分析係数表!D44</f>
        <v>0.21141417460839085</v>
      </c>
      <c r="W41" s="167">
        <f t="shared" si="8"/>
        <v>0</v>
      </c>
      <c r="X41" s="76">
        <f>分析係数表!E44</f>
        <v>0.12487676634899771</v>
      </c>
      <c r="Y41" s="166">
        <f t="shared" si="9"/>
        <v>0</v>
      </c>
    </row>
    <row r="42" spans="1:25" x14ac:dyDescent="0.2">
      <c r="A42" s="6" t="s">
        <v>341</v>
      </c>
      <c r="B42" s="5" t="s">
        <v>278</v>
      </c>
      <c r="C42" s="90"/>
      <c r="D42" s="76">
        <f>投入係数表!I42</f>
        <v>6.3004032258064514E-4</v>
      </c>
      <c r="E42" s="77">
        <f>$C$11*D42</f>
        <v>6.3004032258064516E-2</v>
      </c>
      <c r="F42" s="76">
        <f>分析係数表!C45</f>
        <v>1</v>
      </c>
      <c r="G42" s="77">
        <f>E42*F42</f>
        <v>6.3004032258064516E-2</v>
      </c>
      <c r="H42" s="77">
        <v>0.10269029859491532</v>
      </c>
      <c r="I42" s="77">
        <f>C42+H42</f>
        <v>0.10269029859491532</v>
      </c>
      <c r="J42" s="76">
        <f>分析係数表!G45</f>
        <v>0</v>
      </c>
      <c r="K42" s="78">
        <f>I42*J42</f>
        <v>0</v>
      </c>
      <c r="L42" s="79"/>
      <c r="M42" s="80"/>
      <c r="N42" s="81">
        <f>分析係数表!H45</f>
        <v>0</v>
      </c>
      <c r="O42" s="82">
        <f t="shared" si="4"/>
        <v>0</v>
      </c>
      <c r="P42" s="76">
        <f>分析係数表!C45</f>
        <v>1</v>
      </c>
      <c r="Q42" s="82">
        <f>O42*P42</f>
        <v>0</v>
      </c>
      <c r="R42" s="83">
        <v>8.1728220202355352E-3</v>
      </c>
      <c r="S42" s="84">
        <f>I42+R42</f>
        <v>0.11086312061515086</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投入係数表!I43</f>
        <v>7.5604838709677422E-3</v>
      </c>
      <c r="E43" s="77">
        <f>$C$11*D43</f>
        <v>0.75604838709677424</v>
      </c>
      <c r="F43" s="76">
        <f>分析係数表!C46</f>
        <v>0.61950882047734346</v>
      </c>
      <c r="G43" s="77">
        <f>E43*F43</f>
        <v>0.46837864451412059</v>
      </c>
      <c r="H43" s="77">
        <v>0.61717621559570146</v>
      </c>
      <c r="I43" s="77">
        <f>C43+H43</f>
        <v>0.61717621559570146</v>
      </c>
      <c r="J43" s="76">
        <f>分析係数表!G46</f>
        <v>9.4707520891364905E-3</v>
      </c>
      <c r="K43" s="78">
        <f>I43*J43</f>
        <v>5.8451229332183424E-3</v>
      </c>
      <c r="L43" s="79"/>
      <c r="M43" s="80"/>
      <c r="N43" s="81">
        <f>分析係数表!H46</f>
        <v>2.3767664702803538E-2</v>
      </c>
      <c r="O43" s="82">
        <f t="shared" si="4"/>
        <v>0.386931787284163</v>
      </c>
      <c r="P43" s="76">
        <f>分析係数表!C46</f>
        <v>0.61950882047734346</v>
      </c>
      <c r="Q43" s="82">
        <f>O43*P43</f>
        <v>0.23970765514560219</v>
      </c>
      <c r="R43" s="83">
        <v>0.2697233372063898</v>
      </c>
      <c r="S43" s="84">
        <f>I43+R43</f>
        <v>0.88689955280209132</v>
      </c>
      <c r="T43" s="85">
        <f>分析係数表!F46</f>
        <v>0.31364902506963788</v>
      </c>
      <c r="U43" s="86">
        <f t="shared" si="7"/>
        <v>0.27817518007107378</v>
      </c>
      <c r="V43" s="87">
        <f>分析係数表!D46</f>
        <v>1.6713091922005571E-3</v>
      </c>
      <c r="W43" s="167">
        <f t="shared" si="8"/>
        <v>0</v>
      </c>
      <c r="X43" s="76">
        <f>分析係数表!E46</f>
        <v>5.5710306406685237E-3</v>
      </c>
      <c r="Y43" s="166">
        <f t="shared" si="9"/>
        <v>0</v>
      </c>
    </row>
    <row r="44" spans="1:25" x14ac:dyDescent="0.2">
      <c r="A44" s="192">
        <v>40</v>
      </c>
      <c r="B44" s="14" t="s">
        <v>150</v>
      </c>
      <c r="C44" s="197">
        <f>SUM(C5:C43)</f>
        <v>100</v>
      </c>
      <c r="D44" s="92">
        <f>投入係数表!I44</f>
        <v>0.59375</v>
      </c>
      <c r="E44" s="91">
        <f>SUM(E5:E43)</f>
        <v>59.375</v>
      </c>
      <c r="F44" s="92">
        <f>分析係数表!C47</f>
        <v>0.46349450395854752</v>
      </c>
      <c r="G44" s="91">
        <f>SUM(G5:G43)</f>
        <v>29.224007373246355</v>
      </c>
      <c r="H44" s="91">
        <f>SUM(H5:H43)</f>
        <v>36.755144049627859</v>
      </c>
      <c r="I44" s="91">
        <f>SUM(I5:I43)</f>
        <v>136.75514404962783</v>
      </c>
      <c r="J44" s="92">
        <f>分析係数表!G47</f>
        <v>0.28295025107418337</v>
      </c>
      <c r="K44" s="93">
        <f>SUM(K5:K43)</f>
        <v>25.96452347713052</v>
      </c>
      <c r="L44" s="94">
        <f>最終需要_まとめ!$L$33</f>
        <v>0.627</v>
      </c>
      <c r="M44" s="91">
        <f>K44*L44</f>
        <v>16.279756220160834</v>
      </c>
      <c r="N44" s="95">
        <f>分析係数表!H47</f>
        <v>1</v>
      </c>
      <c r="O44" s="96">
        <f>SUM(O5:O43)</f>
        <v>16.279756220160834</v>
      </c>
      <c r="P44" s="92">
        <f>分析係数表!C47</f>
        <v>0.46349450395854752</v>
      </c>
      <c r="Q44" s="96">
        <f>SUM(Q5:Q43)</f>
        <v>6.6788609948325472</v>
      </c>
      <c r="R44" s="91">
        <f>SUM(R5:R43)</f>
        <v>7.5445362841311816</v>
      </c>
      <c r="S44" s="97">
        <f>SUM(S5:S43)</f>
        <v>144.29968033375906</v>
      </c>
      <c r="T44" s="98">
        <f>分析係数表!F47</f>
        <v>0.52862763369053167</v>
      </c>
      <c r="U44" s="99">
        <f>SUM(U5:U43)</f>
        <v>64.747996493051502</v>
      </c>
      <c r="V44" s="100">
        <f>分析係数表!D47</f>
        <v>0.12002381322151473</v>
      </c>
      <c r="W44" s="164">
        <f>SUM(W5:W43)</f>
        <v>12</v>
      </c>
      <c r="X44" s="92">
        <f>分析係数表!E47</f>
        <v>9.1234404928301496E-2</v>
      </c>
      <c r="Y44" s="165">
        <f>SUM(Y5:Y43)</f>
        <v>11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244</v>
      </c>
      <c r="S2" s="3" t="s">
        <v>152</v>
      </c>
      <c r="U2" s="64" t="s">
        <v>209</v>
      </c>
      <c r="W2" s="3" t="s">
        <v>130</v>
      </c>
      <c r="Y2" s="3" t="s">
        <v>153</v>
      </c>
    </row>
    <row r="3" spans="1:25" ht="44" x14ac:dyDescent="0.2">
      <c r="B3" s="65"/>
      <c r="C3" s="66" t="s">
        <v>227</v>
      </c>
      <c r="D3" s="66" t="s">
        <v>245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投入係数表!J5</f>
        <v>1.0976948408342481E-3</v>
      </c>
      <c r="E5" s="77">
        <f t="shared" ref="E5:E38" si="0">$C$12*D5</f>
        <v>0.10976948408342481</v>
      </c>
      <c r="F5" s="76">
        <f>分析係数表!C8</f>
        <v>0.24593128390596741</v>
      </c>
      <c r="G5" s="77">
        <f t="shared" ref="G5:G38" si="1">E5*F5</f>
        <v>2.6995750154332317E-2</v>
      </c>
      <c r="H5" s="77">
        <f t="array" ref="H5:H43">MMULT(逆行列係数!C5:AO43,'8'!G5:G43)</f>
        <v>3.7812778039774717E-2</v>
      </c>
      <c r="I5" s="77">
        <f t="shared" ref="I5:I38" si="2">C5+H5</f>
        <v>3.7812778039774717E-2</v>
      </c>
      <c r="J5" s="76">
        <f>分析係数表!G8</f>
        <v>0.11987270155586988</v>
      </c>
      <c r="K5" s="78">
        <f t="shared" ref="K5:K38" si="3">I5*J5</f>
        <v>4.5327198569602651E-3</v>
      </c>
      <c r="L5" s="79" t="s">
        <v>182</v>
      </c>
      <c r="M5" s="80" t="s">
        <v>182</v>
      </c>
      <c r="N5" s="81">
        <f>分析係数表!H8</f>
        <v>1.2776294069491229E-2</v>
      </c>
      <c r="O5" s="82">
        <f t="shared" ref="O5:O43" si="4">$M$44*N5</f>
        <v>9.5160535486391806E-2</v>
      </c>
      <c r="P5" s="76">
        <f>分析係数表!C8</f>
        <v>0.24593128390596741</v>
      </c>
      <c r="Q5" s="82">
        <f t="shared" ref="Q5:Q38" si="5">O5*P5</f>
        <v>2.340295266934771E-2</v>
      </c>
      <c r="R5" s="83">
        <f t="array" ref="R5:R43">MMULT(逆行列係数!C5:AO43,'8'!Q5:Q43)</f>
        <v>3.5477252446981369E-2</v>
      </c>
      <c r="S5" s="84">
        <f t="shared" ref="S5:S38" si="6">I5+R5</f>
        <v>7.3290030486756086E-2</v>
      </c>
      <c r="T5" s="85">
        <f>分析係数表!F8</f>
        <v>0.45261669024045259</v>
      </c>
      <c r="U5" s="86">
        <f t="shared" ref="U5:U43" si="7">S5*T5</f>
        <v>3.3172291026537404E-2</v>
      </c>
      <c r="V5" s="87">
        <f>分析係数表!D8</f>
        <v>0.25884016973125884</v>
      </c>
      <c r="W5" s="88">
        <f t="shared" ref="W5:W43" si="8">ROUND(S5*V5,0)</f>
        <v>0</v>
      </c>
      <c r="X5" s="76">
        <f>分析係数表!E8</f>
        <v>0.1623055162659123</v>
      </c>
      <c r="Y5" s="89">
        <f t="shared" ref="Y5:Y43" si="9">ROUND(S5*X5,0)</f>
        <v>0</v>
      </c>
    </row>
    <row r="6" spans="1:25" x14ac:dyDescent="0.2">
      <c r="A6" s="6" t="s">
        <v>219</v>
      </c>
      <c r="B6" s="5" t="s">
        <v>265</v>
      </c>
      <c r="C6" s="90"/>
      <c r="D6" s="76">
        <f>投入係数表!J6</f>
        <v>0</v>
      </c>
      <c r="E6" s="77">
        <f t="shared" si="0"/>
        <v>0</v>
      </c>
      <c r="F6" s="76">
        <f>分析係数表!C9</f>
        <v>0.93252427184466025</v>
      </c>
      <c r="G6" s="77">
        <f t="shared" si="1"/>
        <v>0</v>
      </c>
      <c r="H6" s="77">
        <v>0.13676718265253565</v>
      </c>
      <c r="I6" s="77">
        <f t="shared" si="2"/>
        <v>0.13676718265253565</v>
      </c>
      <c r="J6" s="76">
        <f>分析係数表!G9</f>
        <v>0.24685990338164251</v>
      </c>
      <c r="K6" s="78">
        <f t="shared" si="3"/>
        <v>3.3762333495384406E-2</v>
      </c>
      <c r="L6" s="79"/>
      <c r="M6" s="80"/>
      <c r="N6" s="81">
        <f>分析係数表!H9</f>
        <v>6.7102384818756454E-4</v>
      </c>
      <c r="O6" s="82">
        <f t="shared" si="4"/>
        <v>4.997927283949149E-3</v>
      </c>
      <c r="P6" s="76">
        <f>分析係数表!C9</f>
        <v>0.93252427184466025</v>
      </c>
      <c r="Q6" s="82">
        <f t="shared" si="5"/>
        <v>4.6606885011972405E-3</v>
      </c>
      <c r="R6" s="83">
        <v>9.7557446633107347E-3</v>
      </c>
      <c r="S6" s="84">
        <f t="shared" si="6"/>
        <v>0.14652292731584637</v>
      </c>
      <c r="T6" s="85">
        <f>分析係数表!F9</f>
        <v>0.67294685990338166</v>
      </c>
      <c r="U6" s="86">
        <f t="shared" si="7"/>
        <v>9.8602143841050247E-2</v>
      </c>
      <c r="V6" s="87">
        <f>分析係数表!D9</f>
        <v>0.15314009661835748</v>
      </c>
      <c r="W6" s="88">
        <f t="shared" si="8"/>
        <v>0</v>
      </c>
      <c r="X6" s="76">
        <f>分析係数表!E9</f>
        <v>0.11884057971014493</v>
      </c>
      <c r="Y6" s="89">
        <f t="shared" si="9"/>
        <v>0</v>
      </c>
    </row>
    <row r="7" spans="1:25" x14ac:dyDescent="0.2">
      <c r="A7" s="6" t="s">
        <v>220</v>
      </c>
      <c r="B7" s="5" t="s">
        <v>266</v>
      </c>
      <c r="C7" s="90"/>
      <c r="D7" s="76">
        <f>投入係数表!J7</f>
        <v>0</v>
      </c>
      <c r="E7" s="77">
        <f t="shared" si="0"/>
        <v>0</v>
      </c>
      <c r="F7" s="76">
        <f>分析係数表!C10</f>
        <v>7.456140350877194E-2</v>
      </c>
      <c r="G7" s="77">
        <f t="shared" si="1"/>
        <v>0</v>
      </c>
      <c r="H7" s="77">
        <v>6.170416718464058E-4</v>
      </c>
      <c r="I7" s="77">
        <f t="shared" si="2"/>
        <v>6.170416718464058E-4</v>
      </c>
      <c r="J7" s="76">
        <f>分析係数表!G10</f>
        <v>0.17857142857142858</v>
      </c>
      <c r="K7" s="78">
        <f t="shared" si="3"/>
        <v>1.1018601282971532E-4</v>
      </c>
      <c r="L7" s="79"/>
      <c r="M7" s="80"/>
      <c r="N7" s="81">
        <f>分析係数表!H10</f>
        <v>1.3017862654838752E-3</v>
      </c>
      <c r="O7" s="82">
        <f t="shared" si="4"/>
        <v>9.695978930861349E-3</v>
      </c>
      <c r="P7" s="76">
        <f>分析係数表!C10</f>
        <v>7.456140350877194E-2</v>
      </c>
      <c r="Q7" s="82">
        <f t="shared" si="5"/>
        <v>7.2294579747650422E-4</v>
      </c>
      <c r="R7" s="83">
        <v>1.3783400152050976E-3</v>
      </c>
      <c r="S7" s="84">
        <f t="shared" si="6"/>
        <v>1.9953816870515034E-3</v>
      </c>
      <c r="T7" s="85">
        <f>分析係数表!F10</f>
        <v>0.52380952380952384</v>
      </c>
      <c r="U7" s="86">
        <f t="shared" si="7"/>
        <v>1.0451999313126922E-3</v>
      </c>
      <c r="V7" s="87">
        <f>分析係数表!D10</f>
        <v>0.10714285714285714</v>
      </c>
      <c r="W7" s="88">
        <f t="shared" si="8"/>
        <v>0</v>
      </c>
      <c r="X7" s="76">
        <f>分析係数表!E10</f>
        <v>0.13095238095238096</v>
      </c>
      <c r="Y7" s="89">
        <f t="shared" si="9"/>
        <v>0</v>
      </c>
    </row>
    <row r="8" spans="1:25" x14ac:dyDescent="0.2">
      <c r="A8" s="6" t="s">
        <v>221</v>
      </c>
      <c r="B8" s="5" t="s">
        <v>27</v>
      </c>
      <c r="C8" s="90"/>
      <c r="D8" s="76">
        <f>投入係数表!J8</f>
        <v>5.4884742041712408E-3</v>
      </c>
      <c r="E8" s="77">
        <f t="shared" si="0"/>
        <v>0.54884742041712409</v>
      </c>
      <c r="F8" s="76">
        <f>分析係数表!C11</f>
        <v>4.5351473922902175E-3</v>
      </c>
      <c r="G8" s="77">
        <f t="shared" si="1"/>
        <v>2.4891039474699331E-3</v>
      </c>
      <c r="H8" s="77">
        <v>3.6792034745789792E-3</v>
      </c>
      <c r="I8" s="77">
        <f t="shared" si="2"/>
        <v>3.6792034745789792E-3</v>
      </c>
      <c r="J8" s="76">
        <f>分析係数表!G11</f>
        <v>0.75</v>
      </c>
      <c r="K8" s="78">
        <f t="shared" si="3"/>
        <v>2.7594026059342344E-3</v>
      </c>
      <c r="L8" s="79"/>
      <c r="M8" s="80"/>
      <c r="N8" s="81">
        <f>分析係数表!H11</f>
        <v>-2.6840953927502582E-5</v>
      </c>
      <c r="O8" s="82">
        <f t="shared" si="4"/>
        <v>-1.9991709135796598E-4</v>
      </c>
      <c r="P8" s="76">
        <f>分析係数表!C11</f>
        <v>4.5351473922902175E-3</v>
      </c>
      <c r="Q8" s="82">
        <f t="shared" si="5"/>
        <v>-9.0665347554632465E-7</v>
      </c>
      <c r="R8" s="83">
        <v>2.5827214003833248E-5</v>
      </c>
      <c r="S8" s="84">
        <f t="shared" si="6"/>
        <v>3.7050306885828125E-3</v>
      </c>
      <c r="T8" s="85">
        <f>分析係数表!F11</f>
        <v>1</v>
      </c>
      <c r="U8" s="86">
        <f t="shared" si="7"/>
        <v>3.7050306885828125E-3</v>
      </c>
      <c r="V8" s="87">
        <f>分析係数表!D11</f>
        <v>0.25</v>
      </c>
      <c r="W8" s="88">
        <f t="shared" si="8"/>
        <v>0</v>
      </c>
      <c r="X8" s="76">
        <f>分析係数表!E11</f>
        <v>0</v>
      </c>
      <c r="Y8" s="89">
        <f t="shared" si="9"/>
        <v>0</v>
      </c>
    </row>
    <row r="9" spans="1:25" x14ac:dyDescent="0.2">
      <c r="A9" s="6" t="s">
        <v>222</v>
      </c>
      <c r="B9" s="5" t="s">
        <v>190</v>
      </c>
      <c r="C9" s="90"/>
      <c r="D9" s="76">
        <f>投入係数表!J9</f>
        <v>7.6838638858397366E-3</v>
      </c>
      <c r="E9" s="77">
        <f t="shared" si="0"/>
        <v>0.76838638858397368</v>
      </c>
      <c r="F9" s="76">
        <f>分析係数表!C12</f>
        <v>0.20853365384615385</v>
      </c>
      <c r="G9" s="77">
        <f t="shared" si="1"/>
        <v>0.16023442117706663</v>
      </c>
      <c r="H9" s="77">
        <v>0.17118441867056902</v>
      </c>
      <c r="I9" s="77">
        <f t="shared" si="2"/>
        <v>0.17118441867056902</v>
      </c>
      <c r="J9" s="76">
        <f>分析係数表!G12</f>
        <v>0.14315275640685521</v>
      </c>
      <c r="K9" s="78">
        <f t="shared" si="3"/>
        <v>2.4505521386597083E-2</v>
      </c>
      <c r="L9" s="79"/>
      <c r="M9" s="80"/>
      <c r="N9" s="81">
        <f>分析係数表!H12</f>
        <v>9.7526606095580642E-2</v>
      </c>
      <c r="O9" s="82">
        <f t="shared" si="4"/>
        <v>0.72639875144916943</v>
      </c>
      <c r="P9" s="76">
        <f>分析係数表!C12</f>
        <v>0.20853365384615385</v>
      </c>
      <c r="Q9" s="82">
        <f t="shared" si="5"/>
        <v>0.15147858578897944</v>
      </c>
      <c r="R9" s="83">
        <v>0.17209168490018917</v>
      </c>
      <c r="S9" s="84">
        <f t="shared" si="6"/>
        <v>0.34327610357075822</v>
      </c>
      <c r="T9" s="85">
        <f>分析係数表!F12</f>
        <v>0.2958030455775455</v>
      </c>
      <c r="U9" s="86">
        <f t="shared" si="7"/>
        <v>0.10154211691022322</v>
      </c>
      <c r="V9" s="87">
        <f>分析係数表!D12</f>
        <v>0.10691356714596488</v>
      </c>
      <c r="W9" s="88">
        <f t="shared" si="8"/>
        <v>0</v>
      </c>
      <c r="X9" s="76">
        <f>分析係数表!E12</f>
        <v>8.866132540987956E-2</v>
      </c>
      <c r="Y9" s="89">
        <f t="shared" si="9"/>
        <v>0</v>
      </c>
    </row>
    <row r="10" spans="1:25" x14ac:dyDescent="0.2">
      <c r="A10" s="6" t="s">
        <v>223</v>
      </c>
      <c r="B10" s="5" t="s">
        <v>28</v>
      </c>
      <c r="C10" s="90"/>
      <c r="D10" s="76">
        <f>投入係数表!J10</f>
        <v>1.0976948408342481E-3</v>
      </c>
      <c r="E10" s="77">
        <f t="shared" si="0"/>
        <v>0.10976948408342481</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0.11025427588391823</v>
      </c>
      <c r="P10" s="76">
        <f>分析係数表!C13</f>
        <v>0</v>
      </c>
      <c r="Q10" s="82">
        <f t="shared" si="5"/>
        <v>0</v>
      </c>
      <c r="R10" s="83">
        <v>0</v>
      </c>
      <c r="S10" s="84">
        <f t="shared" si="6"/>
        <v>0</v>
      </c>
      <c r="T10" s="85">
        <f>分析係数表!F13</f>
        <v>0.38461538461538464</v>
      </c>
      <c r="U10" s="86">
        <f t="shared" si="7"/>
        <v>0</v>
      </c>
      <c r="V10" s="87">
        <f>分析係数表!D13</f>
        <v>0.16965226554267651</v>
      </c>
      <c r="W10" s="88">
        <f t="shared" si="8"/>
        <v>0</v>
      </c>
      <c r="X10" s="76">
        <f>分析係数表!E13</f>
        <v>0.13909378292939936</v>
      </c>
      <c r="Y10" s="89">
        <f t="shared" si="9"/>
        <v>0</v>
      </c>
    </row>
    <row r="11" spans="1:25" x14ac:dyDescent="0.2">
      <c r="A11" s="6" t="s">
        <v>224</v>
      </c>
      <c r="B11" s="5" t="s">
        <v>267</v>
      </c>
      <c r="C11" s="90"/>
      <c r="D11" s="76">
        <f>投入係数表!J11</f>
        <v>1.4270032930845226E-2</v>
      </c>
      <c r="E11" s="77">
        <f t="shared" si="0"/>
        <v>1.4270032930845227</v>
      </c>
      <c r="F11" s="76">
        <f>分析係数表!C14</f>
        <v>0.56789069171648165</v>
      </c>
      <c r="G11" s="77">
        <f t="shared" si="1"/>
        <v>0.81038188719146675</v>
      </c>
      <c r="H11" s="77">
        <v>0.97809333836989931</v>
      </c>
      <c r="I11" s="77">
        <f t="shared" si="2"/>
        <v>0.97809333836989931</v>
      </c>
      <c r="J11" s="76">
        <f>分析係数表!G14</f>
        <v>0.17200100806451613</v>
      </c>
      <c r="K11" s="78">
        <f t="shared" si="3"/>
        <v>0.16823304018081056</v>
      </c>
      <c r="L11" s="79"/>
      <c r="M11" s="80"/>
      <c r="N11" s="81">
        <f>分析係数表!H14</f>
        <v>1.2346838806651188E-3</v>
      </c>
      <c r="O11" s="82">
        <f t="shared" si="4"/>
        <v>9.1961862024664345E-3</v>
      </c>
      <c r="P11" s="76">
        <f>分析係数表!C14</f>
        <v>0.56789069171648165</v>
      </c>
      <c r="Q11" s="82">
        <f t="shared" si="5"/>
        <v>5.2224285436722282E-3</v>
      </c>
      <c r="R11" s="83">
        <v>2.7330893641745482E-2</v>
      </c>
      <c r="S11" s="84">
        <f t="shared" si="6"/>
        <v>1.0054242320116449</v>
      </c>
      <c r="T11" s="85">
        <f>分析係数表!F14</f>
        <v>0.39616935483870969</v>
      </c>
      <c r="U11" s="86">
        <f t="shared" si="7"/>
        <v>0.39831826933525849</v>
      </c>
      <c r="V11" s="87">
        <f>分析係数表!D14</f>
        <v>7.7998991935483875E-2</v>
      </c>
      <c r="W11" s="88">
        <f t="shared" si="8"/>
        <v>0</v>
      </c>
      <c r="X11" s="76">
        <f>分析係数表!E14</f>
        <v>6.9052419354838704E-2</v>
      </c>
      <c r="Y11" s="89">
        <f t="shared" si="9"/>
        <v>0</v>
      </c>
    </row>
    <row r="12" spans="1:25" x14ac:dyDescent="0.2">
      <c r="A12" s="6" t="s">
        <v>225</v>
      </c>
      <c r="B12" s="5" t="s">
        <v>29</v>
      </c>
      <c r="C12" s="75">
        <f>最終需要_まとめ!C13</f>
        <v>100</v>
      </c>
      <c r="D12" s="76">
        <f>投入係数表!J12</f>
        <v>0.36004390779363338</v>
      </c>
      <c r="E12" s="77">
        <f t="shared" si="0"/>
        <v>36.004390779363341</v>
      </c>
      <c r="F12" s="76">
        <f>分析係数表!C15</f>
        <v>0</v>
      </c>
      <c r="G12" s="77">
        <f t="shared" si="1"/>
        <v>0</v>
      </c>
      <c r="H12" s="77">
        <v>0</v>
      </c>
      <c r="I12" s="77">
        <f t="shared" si="2"/>
        <v>100</v>
      </c>
      <c r="J12" s="76">
        <f>分析係数表!G15</f>
        <v>9.5499451152579587E-2</v>
      </c>
      <c r="K12" s="78">
        <f t="shared" si="3"/>
        <v>9.5499451152579589</v>
      </c>
      <c r="L12" s="79"/>
      <c r="M12" s="80"/>
      <c r="N12" s="81">
        <f>分析係数表!H15</f>
        <v>9.0185605196408686E-3</v>
      </c>
      <c r="O12" s="82">
        <f t="shared" si="4"/>
        <v>6.7172142696276568E-2</v>
      </c>
      <c r="P12" s="76">
        <f>分析係数表!C15</f>
        <v>0</v>
      </c>
      <c r="Q12" s="82">
        <f t="shared" si="5"/>
        <v>0</v>
      </c>
      <c r="R12" s="83">
        <v>0</v>
      </c>
      <c r="S12" s="84">
        <f t="shared" si="6"/>
        <v>100</v>
      </c>
      <c r="T12" s="85">
        <f>分析係数表!F15</f>
        <v>0.30406147091108671</v>
      </c>
      <c r="U12" s="86">
        <f t="shared" si="7"/>
        <v>30.406147091108672</v>
      </c>
      <c r="V12" s="87">
        <f>分析係数表!D15</f>
        <v>4.2810098792535674E-2</v>
      </c>
      <c r="W12" s="88">
        <f t="shared" si="8"/>
        <v>4</v>
      </c>
      <c r="X12" s="76">
        <f>分析係数表!E15</f>
        <v>3.4028540065861687E-2</v>
      </c>
      <c r="Y12" s="89">
        <f t="shared" si="9"/>
        <v>3</v>
      </c>
    </row>
    <row r="13" spans="1:25" x14ac:dyDescent="0.2">
      <c r="A13" s="6" t="s">
        <v>226</v>
      </c>
      <c r="B13" s="5" t="s">
        <v>30</v>
      </c>
      <c r="C13" s="90"/>
      <c r="D13" s="76">
        <f>投入係数表!J13</f>
        <v>8.1229418221734365E-2</v>
      </c>
      <c r="E13" s="77">
        <f t="shared" si="0"/>
        <v>8.122941822173436</v>
      </c>
      <c r="F13" s="76">
        <f>分析係数表!C16</f>
        <v>4.7619047619047672E-2</v>
      </c>
      <c r="G13" s="77">
        <f t="shared" si="1"/>
        <v>0.38680675343683069</v>
      </c>
      <c r="H13" s="77">
        <v>0.39097733619096509</v>
      </c>
      <c r="I13" s="77">
        <f t="shared" si="2"/>
        <v>0.39097733619096509</v>
      </c>
      <c r="J13" s="76">
        <f>分析係数表!G16</f>
        <v>3.2520325203252036E-2</v>
      </c>
      <c r="K13" s="78">
        <f t="shared" si="3"/>
        <v>1.2714710120031386E-2</v>
      </c>
      <c r="L13" s="79"/>
      <c r="M13" s="80"/>
      <c r="N13" s="81">
        <f>分析係数表!H16</f>
        <v>1.7741870546079206E-2</v>
      </c>
      <c r="O13" s="82">
        <f t="shared" si="4"/>
        <v>0.13214519738761552</v>
      </c>
      <c r="P13" s="76">
        <f>分析係数表!C16</f>
        <v>4.7619047619047672E-2</v>
      </c>
      <c r="Q13" s="82">
        <f t="shared" si="5"/>
        <v>6.292628447029317E-3</v>
      </c>
      <c r="R13" s="83">
        <v>7.1173627672328679E-3</v>
      </c>
      <c r="S13" s="84">
        <f t="shared" si="6"/>
        <v>0.39809469895819793</v>
      </c>
      <c r="T13" s="85">
        <f>分析係数表!F16</f>
        <v>0.28455284552845528</v>
      </c>
      <c r="U13" s="86">
        <f t="shared" si="7"/>
        <v>0.11327897937834901</v>
      </c>
      <c r="V13" s="87">
        <f>分析係数表!D16</f>
        <v>8.943089430894309E-2</v>
      </c>
      <c r="W13" s="88">
        <f t="shared" si="8"/>
        <v>0</v>
      </c>
      <c r="X13" s="76">
        <f>分析係数表!E16</f>
        <v>6.5040650406504072E-2</v>
      </c>
      <c r="Y13" s="89">
        <f t="shared" si="9"/>
        <v>0</v>
      </c>
    </row>
    <row r="14" spans="1:25" x14ac:dyDescent="0.2">
      <c r="A14" s="6" t="s">
        <v>2</v>
      </c>
      <c r="B14" s="5" t="s">
        <v>364</v>
      </c>
      <c r="C14" s="90"/>
      <c r="D14" s="76">
        <f>投入係数表!J14</f>
        <v>1.8660812294182216E-2</v>
      </c>
      <c r="E14" s="77">
        <f t="shared" si="0"/>
        <v>1.8660812294182216</v>
      </c>
      <c r="F14" s="76">
        <f>分析係数表!C17</f>
        <v>0.10486608826857791</v>
      </c>
      <c r="G14" s="77">
        <f t="shared" si="1"/>
        <v>0.19568863892050761</v>
      </c>
      <c r="H14" s="77">
        <v>0.2119859045375454</v>
      </c>
      <c r="I14" s="77">
        <f t="shared" si="2"/>
        <v>0.2119859045375454</v>
      </c>
      <c r="J14" s="76">
        <f>分析係数表!G17</f>
        <v>0.21282973621103118</v>
      </c>
      <c r="K14" s="78">
        <f t="shared" si="3"/>
        <v>4.5116904143182625E-2</v>
      </c>
      <c r="L14" s="79"/>
      <c r="M14" s="80"/>
      <c r="N14" s="81">
        <f>分析係数表!H17</f>
        <v>2.9793458859527868E-3</v>
      </c>
      <c r="O14" s="82">
        <f t="shared" si="4"/>
        <v>2.2190797140734225E-2</v>
      </c>
      <c r="P14" s="76">
        <f>分析係数表!C17</f>
        <v>0.10486608826857791</v>
      </c>
      <c r="Q14" s="82">
        <f t="shared" si="5"/>
        <v>2.3270620917103415E-3</v>
      </c>
      <c r="R14" s="83">
        <v>5.1313018268176165E-3</v>
      </c>
      <c r="S14" s="84">
        <f t="shared" si="6"/>
        <v>0.21711720636436302</v>
      </c>
      <c r="T14" s="85">
        <f>分析係数表!F17</f>
        <v>0.32553956834532372</v>
      </c>
      <c r="U14" s="86">
        <f t="shared" si="7"/>
        <v>7.0680241640197303E-2</v>
      </c>
      <c r="V14" s="87">
        <f>分析係数表!D17</f>
        <v>0.14268585131894485</v>
      </c>
      <c r="W14" s="88">
        <f t="shared" si="8"/>
        <v>0</v>
      </c>
      <c r="X14" s="76">
        <f>分析係数表!E17</f>
        <v>0.13908872901678657</v>
      </c>
      <c r="Y14" s="89">
        <f t="shared" si="9"/>
        <v>0</v>
      </c>
    </row>
    <row r="15" spans="1:25" x14ac:dyDescent="0.2">
      <c r="A15" s="6" t="s">
        <v>3</v>
      </c>
      <c r="B15" s="5" t="s">
        <v>31</v>
      </c>
      <c r="C15" s="90"/>
      <c r="D15" s="76">
        <f>投入係数表!J15</f>
        <v>7.6838638858397366E-3</v>
      </c>
      <c r="E15" s="77">
        <f t="shared" si="0"/>
        <v>0.76838638858397368</v>
      </c>
      <c r="F15" s="76">
        <f>分析係数表!C18</f>
        <v>0.13600000000000001</v>
      </c>
      <c r="G15" s="77">
        <f t="shared" si="1"/>
        <v>0.10450054884742042</v>
      </c>
      <c r="H15" s="77">
        <v>0.11013256078480292</v>
      </c>
      <c r="I15" s="77">
        <f t="shared" si="2"/>
        <v>0.11013256078480292</v>
      </c>
      <c r="J15" s="76">
        <f>分析係数表!G18</f>
        <v>0.21499013806706113</v>
      </c>
      <c r="K15" s="78">
        <f t="shared" si="3"/>
        <v>2.3677414448803783E-2</v>
      </c>
      <c r="L15" s="79"/>
      <c r="M15" s="80"/>
      <c r="N15" s="81">
        <f>分析係数表!H18</f>
        <v>4.6971669373129519E-4</v>
      </c>
      <c r="O15" s="82">
        <f t="shared" si="4"/>
        <v>3.4985490987644043E-3</v>
      </c>
      <c r="P15" s="76">
        <f>分析係数表!C18</f>
        <v>0.13600000000000001</v>
      </c>
      <c r="Q15" s="82">
        <f t="shared" si="5"/>
        <v>4.7580267743195899E-4</v>
      </c>
      <c r="R15" s="83">
        <v>1.1551607591596398E-3</v>
      </c>
      <c r="S15" s="84">
        <f t="shared" si="6"/>
        <v>0.11128772154396256</v>
      </c>
      <c r="T15" s="85">
        <f>分析係数表!F18</f>
        <v>0.45759368836291914</v>
      </c>
      <c r="U15" s="86">
        <f t="shared" si="7"/>
        <v>5.0924558970807325E-2</v>
      </c>
      <c r="V15" s="87">
        <f>分析係数表!D18</f>
        <v>7.3964497041420121E-2</v>
      </c>
      <c r="W15" s="88">
        <f t="shared" si="8"/>
        <v>0</v>
      </c>
      <c r="X15" s="76">
        <f>分析係数表!E18</f>
        <v>5.0295857988165681E-2</v>
      </c>
      <c r="Y15" s="89">
        <f t="shared" si="9"/>
        <v>0</v>
      </c>
    </row>
    <row r="16" spans="1:25" x14ac:dyDescent="0.2">
      <c r="A16" s="6" t="s">
        <v>4</v>
      </c>
      <c r="B16" s="5" t="s">
        <v>32</v>
      </c>
      <c r="C16" s="90"/>
      <c r="D16" s="76">
        <f>投入係数表!J16</f>
        <v>0</v>
      </c>
      <c r="E16" s="77">
        <f t="shared" si="0"/>
        <v>0</v>
      </c>
      <c r="F16" s="76">
        <f>分析係数表!C19</f>
        <v>5.7963709677419373E-2</v>
      </c>
      <c r="G16" s="77">
        <f t="shared" si="1"/>
        <v>0</v>
      </c>
      <c r="H16" s="77">
        <v>3.1776206456273297E-3</v>
      </c>
      <c r="I16" s="77">
        <f t="shared" si="2"/>
        <v>3.1776206456273297E-3</v>
      </c>
      <c r="J16" s="76">
        <f>分析係数表!G19</f>
        <v>5.6640625E-2</v>
      </c>
      <c r="K16" s="78">
        <f t="shared" si="3"/>
        <v>1.7998241938123547E-4</v>
      </c>
      <c r="L16" s="79"/>
      <c r="M16" s="80"/>
      <c r="N16" s="81">
        <f>分析係数表!H19</f>
        <v>-1.2078429267376162E-4</v>
      </c>
      <c r="O16" s="82">
        <f t="shared" si="4"/>
        <v>-8.9962691111084687E-4</v>
      </c>
      <c r="P16" s="76">
        <f>分析係数表!C19</f>
        <v>5.7963709677419373E-2</v>
      </c>
      <c r="Q16" s="82">
        <f t="shared" si="5"/>
        <v>-5.2145713093622694E-5</v>
      </c>
      <c r="R16" s="83">
        <v>2.3796506817840159E-4</v>
      </c>
      <c r="S16" s="84">
        <f t="shared" si="6"/>
        <v>3.4155857138057312E-3</v>
      </c>
      <c r="T16" s="85">
        <f>分析係数表!F19</f>
        <v>0.23828125</v>
      </c>
      <c r="U16" s="86">
        <f t="shared" si="7"/>
        <v>8.1387003336777183E-4</v>
      </c>
      <c r="V16" s="87">
        <f>分析係数表!D19</f>
        <v>2.1484375E-2</v>
      </c>
      <c r="W16" s="88">
        <f t="shared" si="8"/>
        <v>0</v>
      </c>
      <c r="X16" s="76">
        <f>分析係数表!E19</f>
        <v>3.90625E-3</v>
      </c>
      <c r="Y16" s="89">
        <f t="shared" si="9"/>
        <v>0</v>
      </c>
    </row>
    <row r="17" spans="1:25" x14ac:dyDescent="0.2">
      <c r="A17" s="6" t="s">
        <v>5</v>
      </c>
      <c r="B17" s="5" t="s">
        <v>33</v>
      </c>
      <c r="C17" s="90"/>
      <c r="D17" s="76">
        <f>投入係数表!J17</f>
        <v>5.4884742041712408E-3</v>
      </c>
      <c r="E17" s="77">
        <f t="shared" si="0"/>
        <v>0.54884742041712409</v>
      </c>
      <c r="F17" s="76">
        <f>分析係数表!C20</f>
        <v>5.8436815193571912E-2</v>
      </c>
      <c r="G17" s="77">
        <f t="shared" si="1"/>
        <v>3.2072895276384149E-2</v>
      </c>
      <c r="H17" s="77">
        <v>3.4324083457644768E-2</v>
      </c>
      <c r="I17" s="77">
        <f t="shared" si="2"/>
        <v>3.4324083457644768E-2</v>
      </c>
      <c r="J17" s="76">
        <f>分析係数表!G20</f>
        <v>0.10123456790123457</v>
      </c>
      <c r="K17" s="78">
        <f t="shared" si="3"/>
        <v>3.4747837574405816E-3</v>
      </c>
      <c r="L17" s="79"/>
      <c r="M17" s="80"/>
      <c r="N17" s="81">
        <f>分析係数表!H20</f>
        <v>5.905009864050568E-4</v>
      </c>
      <c r="O17" s="82">
        <f t="shared" si="4"/>
        <v>4.398176009875251E-3</v>
      </c>
      <c r="P17" s="76">
        <f>分析係数表!C20</f>
        <v>5.8436815193571912E-2</v>
      </c>
      <c r="Q17" s="82">
        <f t="shared" si="5"/>
        <v>2.5701539867788154E-4</v>
      </c>
      <c r="R17" s="83">
        <v>6.4911663543342629E-4</v>
      </c>
      <c r="S17" s="84">
        <f t="shared" si="6"/>
        <v>3.4973200093078194E-2</v>
      </c>
      <c r="T17" s="85">
        <f>分析係数表!F20</f>
        <v>0.22469135802469137</v>
      </c>
      <c r="U17" s="86">
        <f t="shared" si="7"/>
        <v>7.8581758233830026E-3</v>
      </c>
      <c r="V17" s="87">
        <f>分析係数表!D20</f>
        <v>8.1481481481481488E-2</v>
      </c>
      <c r="W17" s="88">
        <f t="shared" si="8"/>
        <v>0</v>
      </c>
      <c r="X17" s="76">
        <f>分析係数表!E20</f>
        <v>7.9012345679012344E-2</v>
      </c>
      <c r="Y17" s="89">
        <f t="shared" si="9"/>
        <v>0</v>
      </c>
    </row>
    <row r="18" spans="1:25" x14ac:dyDescent="0.2">
      <c r="A18" s="6" t="s">
        <v>6</v>
      </c>
      <c r="B18" s="5" t="s">
        <v>34</v>
      </c>
      <c r="C18" s="90"/>
      <c r="D18" s="76">
        <f>投入係数表!J18</f>
        <v>8.7815587266739849E-3</v>
      </c>
      <c r="E18" s="77">
        <f t="shared" si="0"/>
        <v>0.87815587266739847</v>
      </c>
      <c r="F18" s="76">
        <f>分析係数表!C21</f>
        <v>0.13836239575435938</v>
      </c>
      <c r="G18" s="77">
        <f t="shared" si="1"/>
        <v>0.12150375038802141</v>
      </c>
      <c r="H18" s="77">
        <v>0.13237902164760482</v>
      </c>
      <c r="I18" s="77">
        <f t="shared" si="2"/>
        <v>0.13237902164760482</v>
      </c>
      <c r="J18" s="76">
        <f>分析係数表!G21</f>
        <v>0.28436555891238668</v>
      </c>
      <c r="K18" s="78">
        <f t="shared" si="3"/>
        <v>3.7644034479096082E-2</v>
      </c>
      <c r="L18" s="79"/>
      <c r="M18" s="80"/>
      <c r="N18" s="81">
        <f>分析係数表!H21</f>
        <v>9.7969481835384425E-4</v>
      </c>
      <c r="O18" s="82">
        <f t="shared" si="4"/>
        <v>7.2969738345657576E-3</v>
      </c>
      <c r="P18" s="76">
        <f>分析係数表!C21</f>
        <v>0.13836239575435938</v>
      </c>
      <c r="Q18" s="82">
        <f t="shared" si="5"/>
        <v>1.0096267815073927E-3</v>
      </c>
      <c r="R18" s="83">
        <v>2.3900649910395351E-3</v>
      </c>
      <c r="S18" s="84">
        <f t="shared" si="6"/>
        <v>0.13476908663864434</v>
      </c>
      <c r="T18" s="85">
        <f>分析係数表!F21</f>
        <v>0.42484894259818728</v>
      </c>
      <c r="U18" s="86">
        <f t="shared" si="7"/>
        <v>5.7256503953351537E-2</v>
      </c>
      <c r="V18" s="87">
        <f>分析係数表!D21</f>
        <v>8.0060422960725075E-2</v>
      </c>
      <c r="W18" s="88">
        <f t="shared" si="8"/>
        <v>0</v>
      </c>
      <c r="X18" s="76">
        <f>分析係数表!E21</f>
        <v>6.9108761329305129E-2</v>
      </c>
      <c r="Y18" s="89">
        <f t="shared" si="9"/>
        <v>0</v>
      </c>
    </row>
    <row r="19" spans="1:25" x14ac:dyDescent="0.2">
      <c r="A19" s="6" t="s">
        <v>7</v>
      </c>
      <c r="B19" s="5" t="s">
        <v>268</v>
      </c>
      <c r="C19" s="90"/>
      <c r="D19" s="76">
        <f>投入係数表!J19</f>
        <v>0</v>
      </c>
      <c r="E19" s="77">
        <f t="shared" si="0"/>
        <v>0</v>
      </c>
      <c r="F19" s="76">
        <f>分析係数表!C22</f>
        <v>4.2718446601941795E-2</v>
      </c>
      <c r="G19" s="77">
        <f t="shared" si="1"/>
        <v>0</v>
      </c>
      <c r="H19" s="77">
        <v>1.2187065432946672E-3</v>
      </c>
      <c r="I19" s="77">
        <f t="shared" si="2"/>
        <v>1.2187065432946672E-3</v>
      </c>
      <c r="J19" s="76">
        <f>分析係数表!G22</f>
        <v>0.195578231292517</v>
      </c>
      <c r="K19" s="78">
        <f t="shared" si="3"/>
        <v>2.3835247020218833E-4</v>
      </c>
      <c r="L19" s="79"/>
      <c r="M19" s="80"/>
      <c r="N19" s="81">
        <f>分析係数表!H22</f>
        <v>4.0261430891253877E-5</v>
      </c>
      <c r="O19" s="82">
        <f t="shared" si="4"/>
        <v>2.9987563703694897E-4</v>
      </c>
      <c r="P19" s="76">
        <f>分析係数表!C22</f>
        <v>4.2718446601941795E-2</v>
      </c>
      <c r="Q19" s="82">
        <f t="shared" si="5"/>
        <v>1.2810221387986185E-5</v>
      </c>
      <c r="R19" s="83">
        <v>1.7534783121455385E-4</v>
      </c>
      <c r="S19" s="84">
        <f t="shared" si="6"/>
        <v>1.394054374509221E-3</v>
      </c>
      <c r="T19" s="85">
        <f>分析係数表!F22</f>
        <v>0.41411564625850339</v>
      </c>
      <c r="U19" s="86">
        <f t="shared" si="7"/>
        <v>5.7729972821937974E-4</v>
      </c>
      <c r="V19" s="87">
        <f>分析係数表!D22</f>
        <v>4.1666666666666664E-2</v>
      </c>
      <c r="W19" s="88">
        <f t="shared" si="8"/>
        <v>0</v>
      </c>
      <c r="X19" s="76">
        <f>分析係数表!E22</f>
        <v>3.5714285714285712E-2</v>
      </c>
      <c r="Y19" s="89">
        <f t="shared" si="9"/>
        <v>0</v>
      </c>
    </row>
    <row r="20" spans="1:25" x14ac:dyDescent="0.2">
      <c r="A20" s="6" t="s">
        <v>8</v>
      </c>
      <c r="B20" s="5" t="s">
        <v>269</v>
      </c>
      <c r="C20" s="90"/>
      <c r="D20" s="76">
        <f>投入係数表!J20</f>
        <v>0</v>
      </c>
      <c r="E20" s="77">
        <f t="shared" si="0"/>
        <v>0</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1.9991709135796598E-4</v>
      </c>
      <c r="P20" s="76">
        <f>分析係数表!C23</f>
        <v>0</v>
      </c>
      <c r="Q20" s="82">
        <f t="shared" si="5"/>
        <v>0</v>
      </c>
      <c r="R20" s="83">
        <v>0</v>
      </c>
      <c r="S20" s="84">
        <f t="shared" si="6"/>
        <v>0</v>
      </c>
      <c r="T20" s="85">
        <f>分析係数表!F23</f>
        <v>0.43803056027164688</v>
      </c>
      <c r="U20" s="86">
        <f t="shared" si="7"/>
        <v>0</v>
      </c>
      <c r="V20" s="87">
        <f>分析係数表!D23</f>
        <v>9.3378607809847206E-2</v>
      </c>
      <c r="W20" s="88">
        <f t="shared" si="8"/>
        <v>0</v>
      </c>
      <c r="X20" s="76">
        <f>分析係数表!E23</f>
        <v>9.3378607809847206E-2</v>
      </c>
      <c r="Y20" s="89">
        <f t="shared" si="9"/>
        <v>0</v>
      </c>
    </row>
    <row r="21" spans="1:25" x14ac:dyDescent="0.2">
      <c r="A21" s="6" t="s">
        <v>9</v>
      </c>
      <c r="B21" s="5" t="s">
        <v>270</v>
      </c>
      <c r="C21" s="90"/>
      <c r="D21" s="76">
        <f>投入係数表!J21</f>
        <v>0</v>
      </c>
      <c r="E21" s="77">
        <f t="shared" si="0"/>
        <v>0</v>
      </c>
      <c r="F21" s="76">
        <f>分析係数表!C24</f>
        <v>0.46503178928247046</v>
      </c>
      <c r="G21" s="77">
        <f t="shared" si="1"/>
        <v>0</v>
      </c>
      <c r="H21" s="77">
        <v>8.3568161484952018E-3</v>
      </c>
      <c r="I21" s="77">
        <f t="shared" si="2"/>
        <v>8.3568161484952018E-3</v>
      </c>
      <c r="J21" s="76">
        <f>分析係数表!G24</f>
        <v>0.20803782505910165</v>
      </c>
      <c r="K21" s="78">
        <f t="shared" si="3"/>
        <v>1.7385338559517205E-3</v>
      </c>
      <c r="L21" s="79"/>
      <c r="M21" s="80"/>
      <c r="N21" s="81">
        <f>分析係数表!H24</f>
        <v>3.7577335498503619E-4</v>
      </c>
      <c r="O21" s="82">
        <f t="shared" si="4"/>
        <v>2.798839279011524E-3</v>
      </c>
      <c r="P21" s="76">
        <f>分析係数表!C24</f>
        <v>0.46503178928247046</v>
      </c>
      <c r="Q21" s="82">
        <f t="shared" si="5"/>
        <v>1.3015492378327886E-3</v>
      </c>
      <c r="R21" s="83">
        <v>4.4020688327012667E-3</v>
      </c>
      <c r="S21" s="84">
        <f t="shared" si="6"/>
        <v>1.2758884981196469E-2</v>
      </c>
      <c r="T21" s="85">
        <f>分析係数表!F24</f>
        <v>0.39125295508274233</v>
      </c>
      <c r="U21" s="86">
        <f t="shared" si="7"/>
        <v>4.9919514524539377E-3</v>
      </c>
      <c r="V21" s="87">
        <f>分析係数表!D24</f>
        <v>8.1560283687943269E-2</v>
      </c>
      <c r="W21" s="88">
        <f t="shared" si="8"/>
        <v>0</v>
      </c>
      <c r="X21" s="76">
        <f>分析係数表!E24</f>
        <v>8.0378250591016553E-2</v>
      </c>
      <c r="Y21" s="89">
        <f t="shared" si="9"/>
        <v>0</v>
      </c>
    </row>
    <row r="22" spans="1:25" x14ac:dyDescent="0.2">
      <c r="A22" s="6" t="s">
        <v>10</v>
      </c>
      <c r="B22" s="5" t="s">
        <v>271</v>
      </c>
      <c r="C22" s="90"/>
      <c r="D22" s="76">
        <f>投入係数表!J22</f>
        <v>0</v>
      </c>
      <c r="E22" s="77">
        <f t="shared" si="0"/>
        <v>0</v>
      </c>
      <c r="F22" s="76">
        <f>分析係数表!C25</f>
        <v>9.2250922509224953E-3</v>
      </c>
      <c r="G22" s="77">
        <f t="shared" si="1"/>
        <v>0</v>
      </c>
      <c r="H22" s="77">
        <v>3.7214027638196037E-4</v>
      </c>
      <c r="I22" s="77">
        <f t="shared" si="2"/>
        <v>3.7214027638196037E-4</v>
      </c>
      <c r="J22" s="76">
        <f>分析係数表!G25</f>
        <v>0.19617224880382775</v>
      </c>
      <c r="K22" s="78">
        <f t="shared" si="3"/>
        <v>7.3003594888327149E-5</v>
      </c>
      <c r="L22" s="79"/>
      <c r="M22" s="80"/>
      <c r="N22" s="81">
        <f>分析係数表!H25</f>
        <v>5.5023955551380293E-4</v>
      </c>
      <c r="O22" s="82">
        <f t="shared" si="4"/>
        <v>4.0983003728383028E-3</v>
      </c>
      <c r="P22" s="76">
        <f>分析係数表!C25</f>
        <v>9.2250922509224953E-3</v>
      </c>
      <c r="Q22" s="82">
        <f t="shared" si="5"/>
        <v>3.7807199011423401E-5</v>
      </c>
      <c r="R22" s="83">
        <v>1.6233307301424858E-4</v>
      </c>
      <c r="S22" s="84">
        <f t="shared" si="6"/>
        <v>5.3447334939620895E-4</v>
      </c>
      <c r="T22" s="85">
        <f>分析係数表!F25</f>
        <v>0.34928229665071769</v>
      </c>
      <c r="U22" s="86">
        <f t="shared" si="7"/>
        <v>1.8668207897570935E-4</v>
      </c>
      <c r="V22" s="87">
        <f>分析係数表!D25</f>
        <v>6.2200956937799042E-2</v>
      </c>
      <c r="W22" s="88">
        <f t="shared" si="8"/>
        <v>0</v>
      </c>
      <c r="X22" s="76">
        <f>分析係数表!E25</f>
        <v>3.8277511961722487E-2</v>
      </c>
      <c r="Y22" s="89">
        <f t="shared" si="9"/>
        <v>0</v>
      </c>
    </row>
    <row r="23" spans="1:25" x14ac:dyDescent="0.2">
      <c r="A23" s="6" t="s">
        <v>11</v>
      </c>
      <c r="B23" s="5" t="s">
        <v>35</v>
      </c>
      <c r="C23" s="90"/>
      <c r="D23" s="76">
        <f>投入係数表!J23</f>
        <v>0</v>
      </c>
      <c r="E23" s="77">
        <f t="shared" si="0"/>
        <v>0</v>
      </c>
      <c r="F23" s="76">
        <f>分析係数表!C26</f>
        <v>0.48980322003577814</v>
      </c>
      <c r="G23" s="77">
        <f t="shared" si="1"/>
        <v>0</v>
      </c>
      <c r="H23" s="77">
        <v>1.1751252008996231E-2</v>
      </c>
      <c r="I23" s="77">
        <f t="shared" si="2"/>
        <v>1.1751252008996231E-2</v>
      </c>
      <c r="J23" s="76">
        <f>分析係数表!G26</f>
        <v>0.19635890767230169</v>
      </c>
      <c r="K23" s="78">
        <f t="shared" si="3"/>
        <v>2.3074630082684407E-3</v>
      </c>
      <c r="L23" s="79"/>
      <c r="M23" s="80"/>
      <c r="N23" s="81">
        <f>分析係数表!H26</f>
        <v>1.1729496866318629E-2</v>
      </c>
      <c r="O23" s="82">
        <f t="shared" si="4"/>
        <v>8.7363768923431132E-2</v>
      </c>
      <c r="P23" s="76">
        <f>分析係数表!C26</f>
        <v>0.48980322003577814</v>
      </c>
      <c r="Q23" s="82">
        <f t="shared" si="5"/>
        <v>4.2791055333158218E-2</v>
      </c>
      <c r="R23" s="83">
        <v>4.6951556382447121E-2</v>
      </c>
      <c r="S23" s="84">
        <f t="shared" si="6"/>
        <v>5.8702808391443352E-2</v>
      </c>
      <c r="T23" s="85">
        <f>分析係数表!F26</f>
        <v>0.33511053315994799</v>
      </c>
      <c r="U23" s="86">
        <f t="shared" si="7"/>
        <v>1.9671929418042852E-2</v>
      </c>
      <c r="V23" s="87">
        <f>分析係数表!D26</f>
        <v>7.3862158647594281E-2</v>
      </c>
      <c r="W23" s="88">
        <f t="shared" si="8"/>
        <v>0</v>
      </c>
      <c r="X23" s="76">
        <f>分析係数表!E26</f>
        <v>7.8673602080624183E-2</v>
      </c>
      <c r="Y23" s="89">
        <f t="shared" si="9"/>
        <v>0</v>
      </c>
    </row>
    <row r="24" spans="1:25" x14ac:dyDescent="0.2">
      <c r="A24" s="6" t="s">
        <v>12</v>
      </c>
      <c r="B24" s="5" t="s">
        <v>365</v>
      </c>
      <c r="C24" s="90"/>
      <c r="D24" s="76">
        <f>投入係数表!J24</f>
        <v>0</v>
      </c>
      <c r="E24" s="77">
        <f t="shared" si="0"/>
        <v>0</v>
      </c>
      <c r="F24" s="76">
        <f>分析係数表!C27</f>
        <v>1.6403046280023426E-2</v>
      </c>
      <c r="G24" s="77">
        <f t="shared" si="1"/>
        <v>0</v>
      </c>
      <c r="H24" s="77">
        <v>4.932350375903888E-5</v>
      </c>
      <c r="I24" s="77">
        <f t="shared" si="2"/>
        <v>4.932350375903888E-5</v>
      </c>
      <c r="J24" s="76">
        <f>分析係数表!G27</f>
        <v>0.18421052631578946</v>
      </c>
      <c r="K24" s="78">
        <f t="shared" si="3"/>
        <v>9.0859085871913715E-6</v>
      </c>
      <c r="L24" s="79"/>
      <c r="M24" s="80"/>
      <c r="N24" s="81">
        <f>分析係数表!H27</f>
        <v>1.1420825896152349E-2</v>
      </c>
      <c r="O24" s="82">
        <f t="shared" si="4"/>
        <v>8.5064722372814525E-2</v>
      </c>
      <c r="P24" s="76">
        <f>分析係数表!C27</f>
        <v>1.6403046280023426E-2</v>
      </c>
      <c r="Q24" s="82">
        <f t="shared" si="5"/>
        <v>1.3953205778786208E-3</v>
      </c>
      <c r="R24" s="83">
        <v>1.4060995237542059E-3</v>
      </c>
      <c r="S24" s="84">
        <f t="shared" si="6"/>
        <v>1.4554230275132447E-3</v>
      </c>
      <c r="T24" s="85">
        <f>分析係数表!F27</f>
        <v>0.35526315789473684</v>
      </c>
      <c r="U24" s="86">
        <f t="shared" si="7"/>
        <v>5.1705818082707373E-4</v>
      </c>
      <c r="V24" s="87">
        <f>分析係数表!D27</f>
        <v>0</v>
      </c>
      <c r="W24" s="88">
        <f t="shared" si="8"/>
        <v>0</v>
      </c>
      <c r="X24" s="76">
        <f>分析係数表!E27</f>
        <v>0</v>
      </c>
      <c r="Y24" s="89">
        <f t="shared" si="9"/>
        <v>0</v>
      </c>
    </row>
    <row r="25" spans="1:25" x14ac:dyDescent="0.2">
      <c r="A25" s="6" t="s">
        <v>13</v>
      </c>
      <c r="B25" s="5" t="s">
        <v>191</v>
      </c>
      <c r="C25" s="90"/>
      <c r="D25" s="76">
        <f>投入係数表!J25</f>
        <v>0</v>
      </c>
      <c r="E25" s="77">
        <f t="shared" si="0"/>
        <v>0</v>
      </c>
      <c r="F25" s="76">
        <f>分析係数表!C28</f>
        <v>5.7942340305257245E-2</v>
      </c>
      <c r="G25" s="77">
        <f t="shared" si="1"/>
        <v>0</v>
      </c>
      <c r="H25" s="77">
        <v>4.7746547819538113E-3</v>
      </c>
      <c r="I25" s="77">
        <f t="shared" si="2"/>
        <v>4.7746547819538113E-3</v>
      </c>
      <c r="J25" s="76">
        <f>分析係数表!G28</f>
        <v>0.12508686587908269</v>
      </c>
      <c r="K25" s="78">
        <f t="shared" si="3"/>
        <v>5.9724660232917716E-4</v>
      </c>
      <c r="L25" s="79"/>
      <c r="M25" s="80"/>
      <c r="N25" s="81">
        <f>分析係数表!H28</f>
        <v>2.2586662729993424E-2</v>
      </c>
      <c r="O25" s="82">
        <f t="shared" si="4"/>
        <v>0.16823023237772838</v>
      </c>
      <c r="P25" s="76">
        <f>分析係数表!C28</f>
        <v>5.7942340305257245E-2</v>
      </c>
      <c r="Q25" s="82">
        <f t="shared" si="5"/>
        <v>9.7476533740628434E-3</v>
      </c>
      <c r="R25" s="83">
        <v>1.0514175554691805E-2</v>
      </c>
      <c r="S25" s="84">
        <f t="shared" si="6"/>
        <v>1.5288830336645617E-2</v>
      </c>
      <c r="T25" s="85">
        <f>分析係数表!F28</f>
        <v>0.21334259902710215</v>
      </c>
      <c r="U25" s="86">
        <f t="shared" si="7"/>
        <v>3.2617588001043812E-3</v>
      </c>
      <c r="V25" s="87">
        <f>分析係数表!D28</f>
        <v>0.12091730368311328</v>
      </c>
      <c r="W25" s="88">
        <f t="shared" si="8"/>
        <v>0</v>
      </c>
      <c r="X25" s="76">
        <f>分析係数表!E28</f>
        <v>0.12161223071577484</v>
      </c>
      <c r="Y25" s="89">
        <f t="shared" si="9"/>
        <v>0</v>
      </c>
    </row>
    <row r="26" spans="1:25" x14ac:dyDescent="0.2">
      <c r="A26" s="6" t="s">
        <v>14</v>
      </c>
      <c r="B26" s="5" t="s">
        <v>50</v>
      </c>
      <c r="C26" s="90"/>
      <c r="D26" s="76">
        <f>投入係数表!J26</f>
        <v>3.2930845225027441E-3</v>
      </c>
      <c r="E26" s="77">
        <f t="shared" si="0"/>
        <v>0.32930845225027439</v>
      </c>
      <c r="F26" s="76">
        <f>分析係数表!C29</f>
        <v>0.49478563151796062</v>
      </c>
      <c r="G26" s="77">
        <f t="shared" si="1"/>
        <v>0.1629370905108542</v>
      </c>
      <c r="H26" s="77">
        <v>0.21714998977531691</v>
      </c>
      <c r="I26" s="77">
        <f t="shared" si="2"/>
        <v>0.21714998977531691</v>
      </c>
      <c r="J26" s="76">
        <f>分析係数表!G29</f>
        <v>0.24894917844860528</v>
      </c>
      <c r="K26" s="78">
        <f t="shared" si="3"/>
        <v>5.4059311554688183E-2</v>
      </c>
      <c r="L26" s="79"/>
      <c r="M26" s="80"/>
      <c r="N26" s="81">
        <f>分析係数表!H29</f>
        <v>1.0347187739052245E-2</v>
      </c>
      <c r="O26" s="82">
        <f t="shared" si="4"/>
        <v>7.7068038718495879E-2</v>
      </c>
      <c r="P26" s="76">
        <f>分析係数表!C29</f>
        <v>0.49478563151796062</v>
      </c>
      <c r="Q26" s="82">
        <f t="shared" si="5"/>
        <v>3.8132158207181625E-2</v>
      </c>
      <c r="R26" s="83">
        <v>5.5232593419651643E-2</v>
      </c>
      <c r="S26" s="84">
        <f t="shared" si="6"/>
        <v>0.27238258319496855</v>
      </c>
      <c r="T26" s="85">
        <f>分析係数表!F29</f>
        <v>0.37141765380206343</v>
      </c>
      <c r="U26" s="86">
        <f t="shared" si="7"/>
        <v>0.10116769998682057</v>
      </c>
      <c r="V26" s="87">
        <f>分析係数表!D29</f>
        <v>7.241115781429118E-2</v>
      </c>
      <c r="W26" s="88">
        <f t="shared" si="8"/>
        <v>0</v>
      </c>
      <c r="X26" s="76">
        <f>分析係数表!E29</f>
        <v>5.0630492930836837E-2</v>
      </c>
      <c r="Y26" s="89">
        <f t="shared" si="9"/>
        <v>0</v>
      </c>
    </row>
    <row r="27" spans="1:25" x14ac:dyDescent="0.2">
      <c r="A27" s="6" t="s">
        <v>15</v>
      </c>
      <c r="B27" s="5" t="s">
        <v>36</v>
      </c>
      <c r="C27" s="90"/>
      <c r="D27" s="76">
        <f>投入係数表!J27</f>
        <v>3.2930845225027441E-3</v>
      </c>
      <c r="E27" s="77">
        <f t="shared" si="0"/>
        <v>0.32930845225027439</v>
      </c>
      <c r="F27" s="76">
        <f>分析係数表!C30</f>
        <v>1</v>
      </c>
      <c r="G27" s="77">
        <f t="shared" si="1"/>
        <v>0.32930845225027439</v>
      </c>
      <c r="H27" s="77">
        <v>0.35276701290907964</v>
      </c>
      <c r="I27" s="77">
        <f t="shared" si="2"/>
        <v>0.35276701290907964</v>
      </c>
      <c r="J27" s="76">
        <f>分析係数表!G30</f>
        <v>0.34459690081234212</v>
      </c>
      <c r="K27" s="78">
        <f t="shared" si="3"/>
        <v>0.12156241935729632</v>
      </c>
      <c r="L27" s="79"/>
      <c r="M27" s="80"/>
      <c r="N27" s="81">
        <f>分析係数表!H30</f>
        <v>0</v>
      </c>
      <c r="O27" s="82">
        <f t="shared" si="4"/>
        <v>0</v>
      </c>
      <c r="P27" s="76">
        <f>分析係数表!C30</f>
        <v>1</v>
      </c>
      <c r="Q27" s="82">
        <f t="shared" si="5"/>
        <v>0</v>
      </c>
      <c r="R27" s="83">
        <v>1.5128366655471601E-2</v>
      </c>
      <c r="S27" s="84">
        <f t="shared" si="6"/>
        <v>0.36789537956455126</v>
      </c>
      <c r="T27" s="85">
        <f>分析係数表!F30</f>
        <v>0.44091746876919924</v>
      </c>
      <c r="U27" s="86">
        <f t="shared" si="7"/>
        <v>0.16221149952948574</v>
      </c>
      <c r="V27" s="87">
        <f>分析係数表!D30</f>
        <v>0.12847293330602771</v>
      </c>
      <c r="W27" s="88">
        <f t="shared" si="8"/>
        <v>0</v>
      </c>
      <c r="X27" s="76">
        <f>分析係数表!E30</f>
        <v>7.0107174551163901E-2</v>
      </c>
      <c r="Y27" s="89">
        <f t="shared" si="9"/>
        <v>0</v>
      </c>
    </row>
    <row r="28" spans="1:25" x14ac:dyDescent="0.2">
      <c r="A28" s="6" t="s">
        <v>16</v>
      </c>
      <c r="B28" s="5" t="s">
        <v>192</v>
      </c>
      <c r="C28" s="90"/>
      <c r="D28" s="76">
        <f>投入係数表!J28</f>
        <v>2.9637760702524697E-2</v>
      </c>
      <c r="E28" s="77">
        <f t="shared" si="0"/>
        <v>2.9637760702524698</v>
      </c>
      <c r="F28" s="76">
        <f>分析係数表!C31</f>
        <v>1.9207967749584998E-2</v>
      </c>
      <c r="G28" s="77">
        <f t="shared" si="1"/>
        <v>5.6928115174401203E-2</v>
      </c>
      <c r="H28" s="77">
        <v>5.9430754777142249E-2</v>
      </c>
      <c r="I28" s="77">
        <f t="shared" si="2"/>
        <v>5.9430754777142249E-2</v>
      </c>
      <c r="J28" s="76">
        <f>分析係数表!G31</f>
        <v>6.1728395061728392E-2</v>
      </c>
      <c r="K28" s="78">
        <f t="shared" si="3"/>
        <v>3.6685651097001387E-3</v>
      </c>
      <c r="L28" s="79"/>
      <c r="M28" s="80"/>
      <c r="N28" s="81">
        <f>分析係数表!H31</f>
        <v>2.4076335672969816E-2</v>
      </c>
      <c r="O28" s="82">
        <f t="shared" si="4"/>
        <v>0.17932563094809548</v>
      </c>
      <c r="P28" s="76">
        <f>分析係数表!C31</f>
        <v>1.9207967749584998E-2</v>
      </c>
      <c r="Q28" s="82">
        <f t="shared" si="5"/>
        <v>3.4444809359249992E-3</v>
      </c>
      <c r="R28" s="83">
        <v>4.4669467564240868E-3</v>
      </c>
      <c r="S28" s="84">
        <f t="shared" si="6"/>
        <v>6.3897701533566331E-2</v>
      </c>
      <c r="T28" s="85">
        <f>分析係数表!F31</f>
        <v>0.33333333333333331</v>
      </c>
      <c r="U28" s="86">
        <f t="shared" si="7"/>
        <v>2.1299233844522109E-2</v>
      </c>
      <c r="V28" s="87">
        <f>分析係数表!D31</f>
        <v>0.20987654320987653</v>
      </c>
      <c r="W28" s="88">
        <f t="shared" si="8"/>
        <v>0</v>
      </c>
      <c r="X28" s="76">
        <f>分析係数表!E31</f>
        <v>0.18518518518518517</v>
      </c>
      <c r="Y28" s="89">
        <f t="shared" si="9"/>
        <v>0</v>
      </c>
    </row>
    <row r="29" spans="1:25" x14ac:dyDescent="0.2">
      <c r="A29" s="6" t="s">
        <v>17</v>
      </c>
      <c r="B29" s="5" t="s">
        <v>272</v>
      </c>
      <c r="C29" s="90"/>
      <c r="D29" s="76">
        <f>投入係数表!J29</f>
        <v>2.1953896816684962E-3</v>
      </c>
      <c r="E29" s="77">
        <f t="shared" si="0"/>
        <v>0.21953896816684962</v>
      </c>
      <c r="F29" s="76">
        <f>分析係数表!C32</f>
        <v>1</v>
      </c>
      <c r="G29" s="77">
        <f t="shared" si="1"/>
        <v>0.21953896816684962</v>
      </c>
      <c r="H29" s="77">
        <v>0.25332249116162858</v>
      </c>
      <c r="I29" s="77">
        <f t="shared" si="2"/>
        <v>0.25332249116162858</v>
      </c>
      <c r="J29" s="76">
        <f>分析係数表!G32</f>
        <v>0.14010507880910683</v>
      </c>
      <c r="K29" s="78">
        <f t="shared" si="3"/>
        <v>3.5491767588319241E-2</v>
      </c>
      <c r="L29" s="79"/>
      <c r="M29" s="80"/>
      <c r="N29" s="81">
        <f>分析係数表!H32</f>
        <v>7.0054889750781743E-3</v>
      </c>
      <c r="O29" s="82">
        <f t="shared" si="4"/>
        <v>5.2178360844429124E-2</v>
      </c>
      <c r="P29" s="76">
        <f>分析係数表!C32</f>
        <v>1</v>
      </c>
      <c r="Q29" s="82">
        <f t="shared" si="5"/>
        <v>5.2178360844429124E-2</v>
      </c>
      <c r="R29" s="83">
        <v>6.8964563909487769E-2</v>
      </c>
      <c r="S29" s="84">
        <f t="shared" si="6"/>
        <v>0.32228705507111632</v>
      </c>
      <c r="T29" s="85">
        <f>分析係数表!F32</f>
        <v>0.48248686514886163</v>
      </c>
      <c r="U29" s="86">
        <f t="shared" si="7"/>
        <v>0.15549927087932144</v>
      </c>
      <c r="V29" s="87">
        <f>分析係数表!D32</f>
        <v>1.5761821366024518E-2</v>
      </c>
      <c r="W29" s="88">
        <f t="shared" si="8"/>
        <v>0</v>
      </c>
      <c r="X29" s="76">
        <f>分析係数表!E32</f>
        <v>2.1891418563922942E-2</v>
      </c>
      <c r="Y29" s="89">
        <f t="shared" si="9"/>
        <v>0</v>
      </c>
    </row>
    <row r="30" spans="1:25" x14ac:dyDescent="0.2">
      <c r="A30" s="6" t="s">
        <v>18</v>
      </c>
      <c r="B30" s="5" t="s">
        <v>273</v>
      </c>
      <c r="C30" s="90"/>
      <c r="D30" s="76">
        <f>投入係数表!J30</f>
        <v>2.1953896816684962E-3</v>
      </c>
      <c r="E30" s="77">
        <f t="shared" si="0"/>
        <v>0.21953896816684962</v>
      </c>
      <c r="F30" s="76">
        <f>分析係数表!C33</f>
        <v>0.97338792221084958</v>
      </c>
      <c r="G30" s="77">
        <f t="shared" si="1"/>
        <v>0.2136965800682436</v>
      </c>
      <c r="H30" s="77">
        <v>0.22483691714431842</v>
      </c>
      <c r="I30" s="77">
        <f t="shared" si="2"/>
        <v>0.22483691714431842</v>
      </c>
      <c r="J30" s="76">
        <f>分析係数表!G33</f>
        <v>0.50577124868835255</v>
      </c>
      <c r="K30" s="78">
        <f t="shared" si="3"/>
        <v>0.11371604833532159</v>
      </c>
      <c r="L30" s="79"/>
      <c r="M30" s="80"/>
      <c r="N30" s="81">
        <f>分析係数表!H33</f>
        <v>1.0199562492450981E-3</v>
      </c>
      <c r="O30" s="82">
        <f t="shared" si="4"/>
        <v>7.5968494716027067E-3</v>
      </c>
      <c r="P30" s="76">
        <f>分析係数表!C33</f>
        <v>0.97338792221084958</v>
      </c>
      <c r="Q30" s="82">
        <f t="shared" si="5"/>
        <v>7.3946815225119488E-3</v>
      </c>
      <c r="R30" s="83">
        <v>2.21447488280908E-2</v>
      </c>
      <c r="S30" s="84">
        <f t="shared" si="6"/>
        <v>0.24698166597240923</v>
      </c>
      <c r="T30" s="85">
        <f>分析係数表!F33</f>
        <v>0.64428121720881426</v>
      </c>
      <c r="U30" s="86">
        <f t="shared" si="7"/>
        <v>0.1591256483809646</v>
      </c>
      <c r="V30" s="87">
        <f>分析係数表!D33</f>
        <v>6.2959076600209857E-2</v>
      </c>
      <c r="W30" s="88">
        <f t="shared" si="8"/>
        <v>0</v>
      </c>
      <c r="X30" s="76">
        <f>分析係数表!E33</f>
        <v>4.7219307450157399E-2</v>
      </c>
      <c r="Y30" s="89">
        <f t="shared" si="9"/>
        <v>0</v>
      </c>
    </row>
    <row r="31" spans="1:25" x14ac:dyDescent="0.2">
      <c r="A31" s="6" t="s">
        <v>19</v>
      </c>
      <c r="B31" s="5" t="s">
        <v>274</v>
      </c>
      <c r="C31" s="90"/>
      <c r="D31" s="76">
        <f>投入係数表!J31</f>
        <v>3.951701427003293E-2</v>
      </c>
      <c r="E31" s="77">
        <f t="shared" si="0"/>
        <v>3.9517014270032931</v>
      </c>
      <c r="F31" s="76">
        <f>分析係数表!C34</f>
        <v>0.27354580534514794</v>
      </c>
      <c r="G31" s="77">
        <f t="shared" si="1"/>
        <v>1.0809713493331861</v>
      </c>
      <c r="H31" s="77">
        <v>1.1582811380622771</v>
      </c>
      <c r="I31" s="77">
        <f t="shared" si="2"/>
        <v>1.1582811380622771</v>
      </c>
      <c r="J31" s="76">
        <f>分析係数表!G34</f>
        <v>0.42476937758456157</v>
      </c>
      <c r="K31" s="78">
        <f t="shared" si="3"/>
        <v>0.49200235808265108</v>
      </c>
      <c r="L31" s="79"/>
      <c r="M31" s="80"/>
      <c r="N31" s="81">
        <f>分析係数表!H34</f>
        <v>0.17207735562921905</v>
      </c>
      <c r="O31" s="82">
        <f t="shared" si="4"/>
        <v>1.2816684726959198</v>
      </c>
      <c r="P31" s="76">
        <f>分析係数表!C34</f>
        <v>0.27354580534514794</v>
      </c>
      <c r="Q31" s="82">
        <f t="shared" si="5"/>
        <v>0.35059503454909113</v>
      </c>
      <c r="R31" s="83">
        <v>0.37976805164778543</v>
      </c>
      <c r="S31" s="84">
        <f t="shared" si="6"/>
        <v>1.5380491897100625</v>
      </c>
      <c r="T31" s="85">
        <f>分析係数表!F34</f>
        <v>0.70045594316615423</v>
      </c>
      <c r="U31" s="86">
        <f t="shared" si="7"/>
        <v>1.0773356958143012</v>
      </c>
      <c r="V31" s="87">
        <f>分析係数表!D34</f>
        <v>0.30431555508429647</v>
      </c>
      <c r="W31" s="88">
        <f t="shared" si="8"/>
        <v>0</v>
      </c>
      <c r="X31" s="76">
        <f>分析係数表!E34</f>
        <v>0.19870639380765559</v>
      </c>
      <c r="Y31" s="89">
        <f t="shared" si="9"/>
        <v>0</v>
      </c>
    </row>
    <row r="32" spans="1:25" x14ac:dyDescent="0.2">
      <c r="A32" s="6" t="s">
        <v>20</v>
      </c>
      <c r="B32" s="5" t="s">
        <v>37</v>
      </c>
      <c r="C32" s="90"/>
      <c r="D32" s="76">
        <f>投入係数表!J32</f>
        <v>6.5861690450054883E-3</v>
      </c>
      <c r="E32" s="77">
        <f t="shared" si="0"/>
        <v>0.65861690450054877</v>
      </c>
      <c r="F32" s="76">
        <f>分析係数表!C35</f>
        <v>0.43910510987556262</v>
      </c>
      <c r="G32" s="77">
        <f t="shared" si="1"/>
        <v>0.28920204821661638</v>
      </c>
      <c r="H32" s="77">
        <v>0.3414891777641153</v>
      </c>
      <c r="I32" s="77">
        <f t="shared" si="2"/>
        <v>0.3414891777641153</v>
      </c>
      <c r="J32" s="76">
        <f>分析係数表!G35</f>
        <v>0.31421305453517945</v>
      </c>
      <c r="K32" s="78">
        <f t="shared" si="3"/>
        <v>0.10730035763596955</v>
      </c>
      <c r="L32" s="79"/>
      <c r="M32" s="80"/>
      <c r="N32" s="81">
        <f>分析係数表!H35</f>
        <v>6.5760337122381329E-2</v>
      </c>
      <c r="O32" s="82">
        <f t="shared" si="4"/>
        <v>0.48979687382701664</v>
      </c>
      <c r="P32" s="76">
        <f>分析係数表!C35</f>
        <v>0.43910510987556262</v>
      </c>
      <c r="Q32" s="82">
        <f t="shared" si="5"/>
        <v>0.21507231009851921</v>
      </c>
      <c r="R32" s="83">
        <v>0.2629235082683084</v>
      </c>
      <c r="S32" s="84">
        <f t="shared" si="6"/>
        <v>0.60441268603242371</v>
      </c>
      <c r="T32" s="85">
        <f>分析係数表!F35</f>
        <v>0.64651031364792311</v>
      </c>
      <c r="U32" s="86">
        <f t="shared" si="7"/>
        <v>0.39075903521960592</v>
      </c>
      <c r="V32" s="87">
        <f>分析係数表!D35</f>
        <v>9.7202599604408024E-2</v>
      </c>
      <c r="W32" s="88">
        <f t="shared" si="8"/>
        <v>0</v>
      </c>
      <c r="X32" s="76">
        <f>分析係数表!E35</f>
        <v>8.3356880474710376E-2</v>
      </c>
      <c r="Y32" s="89">
        <f t="shared" si="9"/>
        <v>0</v>
      </c>
    </row>
    <row r="33" spans="1:25" x14ac:dyDescent="0.2">
      <c r="A33" s="6" t="s">
        <v>21</v>
      </c>
      <c r="B33" s="5" t="s">
        <v>38</v>
      </c>
      <c r="C33" s="90"/>
      <c r="D33" s="76">
        <f>投入係数表!J33</f>
        <v>2.1953896816684962E-3</v>
      </c>
      <c r="E33" s="77">
        <f t="shared" si="0"/>
        <v>0.21953896816684962</v>
      </c>
      <c r="F33" s="76">
        <f>分析係数表!C36</f>
        <v>0.81669408606805782</v>
      </c>
      <c r="G33" s="77">
        <f t="shared" si="1"/>
        <v>0.17929617696334968</v>
      </c>
      <c r="H33" s="77">
        <v>0.23717601005535924</v>
      </c>
      <c r="I33" s="77">
        <f t="shared" si="2"/>
        <v>0.23717601005535924</v>
      </c>
      <c r="J33" s="76">
        <f>分析係数表!G36</f>
        <v>6.9340477503742809E-2</v>
      </c>
      <c r="K33" s="78">
        <f t="shared" si="3"/>
        <v>1.6445897789671114E-2</v>
      </c>
      <c r="L33" s="79"/>
      <c r="M33" s="80"/>
      <c r="N33" s="81">
        <f>分析係数表!H36</f>
        <v>0.13486237300873674</v>
      </c>
      <c r="O33" s="82">
        <f t="shared" si="4"/>
        <v>1.0044834255281001</v>
      </c>
      <c r="P33" s="76">
        <f>分析係数表!C36</f>
        <v>0.81669408606805782</v>
      </c>
      <c r="Q33" s="82">
        <f t="shared" si="5"/>
        <v>0.82035567318218372</v>
      </c>
      <c r="R33" s="83">
        <v>0.86236937376997169</v>
      </c>
      <c r="S33" s="84">
        <f t="shared" si="6"/>
        <v>1.0995453838253308</v>
      </c>
      <c r="T33" s="85">
        <f>分析係数表!F36</f>
        <v>0.82767315420376641</v>
      </c>
      <c r="U33" s="86">
        <f t="shared" si="7"/>
        <v>0.9100641960209026</v>
      </c>
      <c r="V33" s="87">
        <f>分析係数表!D36</f>
        <v>6.0672917815774961E-3</v>
      </c>
      <c r="W33" s="88">
        <f t="shared" si="8"/>
        <v>0</v>
      </c>
      <c r="X33" s="76">
        <f>分析係数表!E36</f>
        <v>1.3395319517768497E-3</v>
      </c>
      <c r="Y33" s="89">
        <f t="shared" si="9"/>
        <v>0</v>
      </c>
    </row>
    <row r="34" spans="1:25" x14ac:dyDescent="0.2">
      <c r="A34" s="6" t="s">
        <v>22</v>
      </c>
      <c r="B34" s="5" t="s">
        <v>377</v>
      </c>
      <c r="C34" s="90"/>
      <c r="D34" s="76">
        <f>投入係数表!J34</f>
        <v>2.1953896816684963E-2</v>
      </c>
      <c r="E34" s="77">
        <f t="shared" si="0"/>
        <v>2.1953896816684964</v>
      </c>
      <c r="F34" s="76">
        <f>分析係数表!C37</f>
        <v>0.27674240490171054</v>
      </c>
      <c r="G34" s="77">
        <f t="shared" si="1"/>
        <v>0.6075574202013404</v>
      </c>
      <c r="H34" s="77">
        <v>0.671399826635521</v>
      </c>
      <c r="I34" s="77">
        <f t="shared" si="2"/>
        <v>0.671399826635521</v>
      </c>
      <c r="J34" s="76">
        <f>分析係数表!G37</f>
        <v>0.51230251230251234</v>
      </c>
      <c r="K34" s="78">
        <f t="shared" si="3"/>
        <v>0.34395981794484864</v>
      </c>
      <c r="L34" s="79"/>
      <c r="M34" s="80"/>
      <c r="N34" s="81">
        <f>分析係数表!H37</f>
        <v>5.0756243876907386E-2</v>
      </c>
      <c r="O34" s="82">
        <f t="shared" si="4"/>
        <v>0.37804321975791366</v>
      </c>
      <c r="P34" s="76">
        <f>分析係数表!C37</f>
        <v>0.27674240490171054</v>
      </c>
      <c r="Q34" s="82">
        <f t="shared" si="5"/>
        <v>0.10462058979259088</v>
      </c>
      <c r="R34" s="83">
        <v>0.12479545247731297</v>
      </c>
      <c r="S34" s="84">
        <f t="shared" si="6"/>
        <v>0.79619527911283394</v>
      </c>
      <c r="T34" s="85">
        <f>分析係数表!F37</f>
        <v>0.72623672623672619</v>
      </c>
      <c r="U34" s="86">
        <f t="shared" si="7"/>
        <v>0.57822625294804098</v>
      </c>
      <c r="V34" s="87">
        <f>分析係数表!D37</f>
        <v>0.14037814037814036</v>
      </c>
      <c r="W34" s="88">
        <f t="shared" si="8"/>
        <v>0</v>
      </c>
      <c r="X34" s="76">
        <f>分析係数表!E37</f>
        <v>0.12535612535612536</v>
      </c>
      <c r="Y34" s="89">
        <f t="shared" si="9"/>
        <v>0</v>
      </c>
    </row>
    <row r="35" spans="1:25" x14ac:dyDescent="0.2">
      <c r="A35" s="6" t="s">
        <v>23</v>
      </c>
      <c r="B35" s="5" t="s">
        <v>193</v>
      </c>
      <c r="C35" s="90"/>
      <c r="D35" s="76">
        <f>投入係数表!J35</f>
        <v>1.0976948408342482E-2</v>
      </c>
      <c r="E35" s="77">
        <f t="shared" si="0"/>
        <v>1.0976948408342482</v>
      </c>
      <c r="F35" s="76">
        <f>分析係数表!C38</f>
        <v>2.6054411976392688E-2</v>
      </c>
      <c r="G35" s="77">
        <f t="shared" si="1"/>
        <v>2.8599793607456302E-2</v>
      </c>
      <c r="H35" s="77">
        <v>3.2896576895657871E-2</v>
      </c>
      <c r="I35" s="77">
        <f t="shared" si="2"/>
        <v>3.2896576895657871E-2</v>
      </c>
      <c r="J35" s="76">
        <f>分析係数表!G38</f>
        <v>0.25641025641025639</v>
      </c>
      <c r="K35" s="78">
        <f t="shared" si="3"/>
        <v>8.43501971683535E-3</v>
      </c>
      <c r="L35" s="79"/>
      <c r="M35" s="80"/>
      <c r="N35" s="81">
        <f>分析係数表!H38</f>
        <v>4.4945177351603076E-2</v>
      </c>
      <c r="O35" s="82">
        <f t="shared" si="4"/>
        <v>0.33476116947891404</v>
      </c>
      <c r="P35" s="76">
        <f>分析係数表!C38</f>
        <v>2.6054411976392688E-2</v>
      </c>
      <c r="Q35" s="82">
        <f t="shared" si="5"/>
        <v>8.7220054233026409E-3</v>
      </c>
      <c r="R35" s="83">
        <v>1.0735756134818791E-2</v>
      </c>
      <c r="S35" s="84">
        <f t="shared" si="6"/>
        <v>4.3632333030476658E-2</v>
      </c>
      <c r="T35" s="85">
        <f>分析係数表!F38</f>
        <v>0.57264957264957261</v>
      </c>
      <c r="U35" s="86">
        <f t="shared" si="7"/>
        <v>2.498603686360629E-2</v>
      </c>
      <c r="V35" s="87">
        <f>分析係数表!D38</f>
        <v>9.4017094017094016E-2</v>
      </c>
      <c r="W35" s="88">
        <f t="shared" si="8"/>
        <v>0</v>
      </c>
      <c r="X35" s="76">
        <f>分析係数表!E38</f>
        <v>6.4102564102564097E-2</v>
      </c>
      <c r="Y35" s="89">
        <f t="shared" si="9"/>
        <v>0</v>
      </c>
    </row>
    <row r="36" spans="1:25" x14ac:dyDescent="0.2">
      <c r="A36" s="6" t="s">
        <v>24</v>
      </c>
      <c r="B36" s="5" t="s">
        <v>39</v>
      </c>
      <c r="C36" s="90"/>
      <c r="D36" s="76">
        <f>投入係数表!J36</f>
        <v>0</v>
      </c>
      <c r="E36" s="77">
        <f t="shared" si="0"/>
        <v>0</v>
      </c>
      <c r="F36" s="76">
        <f>分析係数表!C39</f>
        <v>1</v>
      </c>
      <c r="G36" s="77">
        <f t="shared" si="1"/>
        <v>0</v>
      </c>
      <c r="H36" s="77">
        <v>3.2656814695939985E-2</v>
      </c>
      <c r="I36" s="77">
        <f t="shared" si="2"/>
        <v>3.2656814695939985E-2</v>
      </c>
      <c r="J36" s="76">
        <f>分析係数表!G39</f>
        <v>0.35423311765241955</v>
      </c>
      <c r="K36" s="78">
        <f t="shared" si="3"/>
        <v>1.1568125282340172E-2</v>
      </c>
      <c r="L36" s="79"/>
      <c r="M36" s="80"/>
      <c r="N36" s="81">
        <f>分析係数表!H39</f>
        <v>4.0664045200166418E-3</v>
      </c>
      <c r="O36" s="82">
        <f t="shared" si="4"/>
        <v>3.0287439340731848E-2</v>
      </c>
      <c r="P36" s="76">
        <f>分析係数表!C39</f>
        <v>1</v>
      </c>
      <c r="Q36" s="82">
        <f t="shared" si="5"/>
        <v>3.0287439340731848E-2</v>
      </c>
      <c r="R36" s="83">
        <v>5.3661656210544265E-2</v>
      </c>
      <c r="S36" s="84">
        <f t="shared" si="6"/>
        <v>8.6318470906484257E-2</v>
      </c>
      <c r="T36" s="85">
        <f>分析係数表!F39</f>
        <v>0.70491205686685499</v>
      </c>
      <c r="U36" s="86">
        <f t="shared" si="7"/>
        <v>6.0846930872291601E-2</v>
      </c>
      <c r="V36" s="87">
        <f>分析係数表!D39</f>
        <v>5.4588535496217991E-2</v>
      </c>
      <c r="W36" s="88">
        <f t="shared" si="8"/>
        <v>0</v>
      </c>
      <c r="X36" s="76">
        <f>分析係数表!E39</f>
        <v>6.4886539688325889E-2</v>
      </c>
      <c r="Y36" s="89">
        <f t="shared" si="9"/>
        <v>0</v>
      </c>
    </row>
    <row r="37" spans="1:25" x14ac:dyDescent="0.2">
      <c r="A37" s="6" t="s">
        <v>25</v>
      </c>
      <c r="B37" s="5" t="s">
        <v>40</v>
      </c>
      <c r="C37" s="90"/>
      <c r="D37" s="76">
        <f>投入係数表!J37</f>
        <v>0</v>
      </c>
      <c r="E37" s="77">
        <f t="shared" si="0"/>
        <v>0</v>
      </c>
      <c r="F37" s="76">
        <f>分析係数表!C40</f>
        <v>0.92056168505516545</v>
      </c>
      <c r="G37" s="77">
        <f t="shared" si="1"/>
        <v>0</v>
      </c>
      <c r="H37" s="77">
        <v>8.4046427267908837E-4</v>
      </c>
      <c r="I37" s="77">
        <f t="shared" si="2"/>
        <v>8.4046427267908837E-4</v>
      </c>
      <c r="J37" s="76">
        <f>分析係数表!G40</f>
        <v>0.55393401015228427</v>
      </c>
      <c r="K37" s="78">
        <f t="shared" si="3"/>
        <v>4.6556174495485038E-4</v>
      </c>
      <c r="L37" s="79"/>
      <c r="M37" s="80"/>
      <c r="N37" s="81">
        <f>分析係数表!H40</f>
        <v>3.1632064203561794E-2</v>
      </c>
      <c r="O37" s="82">
        <f t="shared" si="4"/>
        <v>0.23560229216536291</v>
      </c>
      <c r="P37" s="76">
        <f>分析係数表!C40</f>
        <v>0.92056168505516545</v>
      </c>
      <c r="Q37" s="82">
        <f t="shared" si="5"/>
        <v>0.21688644307860588</v>
      </c>
      <c r="R37" s="83">
        <v>0.21711175360305679</v>
      </c>
      <c r="S37" s="84">
        <f t="shared" si="6"/>
        <v>0.21795221787573588</v>
      </c>
      <c r="T37" s="85">
        <f>分析係数表!F40</f>
        <v>0.75190355329949243</v>
      </c>
      <c r="U37" s="86">
        <f t="shared" si="7"/>
        <v>0.16387904707027096</v>
      </c>
      <c r="V37" s="87">
        <f>分析係数表!D40</f>
        <v>8.6747643219724432E-2</v>
      </c>
      <c r="W37" s="88">
        <f t="shared" si="8"/>
        <v>0</v>
      </c>
      <c r="X37" s="76">
        <f>分析係数表!E40</f>
        <v>5.4296591733139957E-2</v>
      </c>
      <c r="Y37" s="89">
        <f t="shared" si="9"/>
        <v>0</v>
      </c>
    </row>
    <row r="38" spans="1:25" x14ac:dyDescent="0.2">
      <c r="A38" s="6" t="s">
        <v>26</v>
      </c>
      <c r="B38" s="5" t="s">
        <v>276</v>
      </c>
      <c r="C38" s="90"/>
      <c r="D38" s="76">
        <f>投入係数表!J38</f>
        <v>0</v>
      </c>
      <c r="E38" s="77">
        <f t="shared" si="0"/>
        <v>0</v>
      </c>
      <c r="F38" s="76">
        <f>分析係数表!C41</f>
        <v>0.63177526518242222</v>
      </c>
      <c r="G38" s="77">
        <f t="shared" si="1"/>
        <v>0</v>
      </c>
      <c r="H38" s="77">
        <v>3.7514452121639567E-4</v>
      </c>
      <c r="I38" s="77">
        <f t="shared" si="2"/>
        <v>3.7514452121639567E-4</v>
      </c>
      <c r="J38" s="76">
        <f>分析係数表!G41</f>
        <v>0.4574653574378269</v>
      </c>
      <c r="K38" s="78">
        <f t="shared" si="3"/>
        <v>1.7161562248910089E-4</v>
      </c>
      <c r="L38" s="79"/>
      <c r="M38" s="80"/>
      <c r="N38" s="81">
        <f>分析係数表!H41</f>
        <v>5.3681907855005165E-2</v>
      </c>
      <c r="O38" s="82">
        <f t="shared" si="4"/>
        <v>0.39983418271593196</v>
      </c>
      <c r="P38" s="76">
        <f>分析係数表!C41</f>
        <v>0.63177526518242222</v>
      </c>
      <c r="Q38" s="82">
        <f t="shared" si="5"/>
        <v>0.25260534681435498</v>
      </c>
      <c r="R38" s="83">
        <v>0.25600385448729734</v>
      </c>
      <c r="S38" s="84">
        <f t="shared" si="6"/>
        <v>0.25637899900851374</v>
      </c>
      <c r="T38" s="85">
        <f>分析係数表!F41</f>
        <v>0.56134715976874372</v>
      </c>
      <c r="U38" s="86">
        <f t="shared" si="7"/>
        <v>0.14391762291778276</v>
      </c>
      <c r="V38" s="87">
        <f>分析係数表!D41</f>
        <v>0.18619803615674038</v>
      </c>
      <c r="W38" s="88">
        <f t="shared" si="8"/>
        <v>0</v>
      </c>
      <c r="X38" s="76">
        <f>分析係数表!E41</f>
        <v>0.17261631641736258</v>
      </c>
      <c r="Y38" s="89">
        <f t="shared" si="9"/>
        <v>0</v>
      </c>
    </row>
    <row r="39" spans="1:25" x14ac:dyDescent="0.2">
      <c r="A39" s="6" t="s">
        <v>51</v>
      </c>
      <c r="B39" s="5" t="s">
        <v>367</v>
      </c>
      <c r="C39" s="90"/>
      <c r="D39" s="76">
        <f>投入係数表!J39</f>
        <v>2.1953896816684962E-3</v>
      </c>
      <c r="E39" s="77">
        <f>$C$12*D39</f>
        <v>0.21953896816684962</v>
      </c>
      <c r="F39" s="76">
        <f>分析係数表!C42</f>
        <v>1</v>
      </c>
      <c r="G39" s="77">
        <f>E39*F39</f>
        <v>0.21953896816684962</v>
      </c>
      <c r="H39" s="77">
        <v>0.22880738458939437</v>
      </c>
      <c r="I39" s="77">
        <f>C39+H39</f>
        <v>0.22880738458939437</v>
      </c>
      <c r="J39" s="76">
        <f>分析係数表!G42</f>
        <v>0.48523748395378691</v>
      </c>
      <c r="K39" s="78">
        <f>I39*J39</f>
        <v>0.1110259196082042</v>
      </c>
      <c r="L39" s="79"/>
      <c r="M39" s="80"/>
      <c r="N39" s="81">
        <f>分析係数表!H42</f>
        <v>1.4319648920322628E-2</v>
      </c>
      <c r="O39" s="82">
        <f t="shared" si="4"/>
        <v>0.10665576823947485</v>
      </c>
      <c r="P39" s="76">
        <f>分析係数表!C42</f>
        <v>1</v>
      </c>
      <c r="Q39" s="82">
        <f>O39*P39</f>
        <v>0.10665576823947485</v>
      </c>
      <c r="R39" s="83">
        <v>0.11115668972144147</v>
      </c>
      <c r="S39" s="84">
        <f>I39+R39</f>
        <v>0.33996407431083586</v>
      </c>
      <c r="T39" s="85">
        <f>分析係数表!F42</f>
        <v>0.55905006418485237</v>
      </c>
      <c r="U39" s="86">
        <f t="shared" si="7"/>
        <v>0.1900569375640167</v>
      </c>
      <c r="V39" s="87">
        <f>分析係数表!D42</f>
        <v>0.23876765083440307</v>
      </c>
      <c r="W39" s="88">
        <f t="shared" si="8"/>
        <v>0</v>
      </c>
      <c r="X39" s="76">
        <f>分析係数表!E42</f>
        <v>0.20410783055198972</v>
      </c>
      <c r="Y39" s="89">
        <f t="shared" si="9"/>
        <v>0</v>
      </c>
    </row>
    <row r="40" spans="1:25" x14ac:dyDescent="0.2">
      <c r="A40" s="6" t="s">
        <v>194</v>
      </c>
      <c r="B40" s="5" t="s">
        <v>41</v>
      </c>
      <c r="C40" s="90"/>
      <c r="D40" s="76">
        <f>投入係数表!J40</f>
        <v>4.5005488474204172E-2</v>
      </c>
      <c r="E40" s="77">
        <f>$C$12*D40</f>
        <v>4.5005488474204176</v>
      </c>
      <c r="F40" s="76">
        <f>分析係数表!C43</f>
        <v>0.2976353666895134</v>
      </c>
      <c r="G40" s="77">
        <f>E40*F40</f>
        <v>1.339522506506043</v>
      </c>
      <c r="H40" s="77">
        <v>1.5048462826147126</v>
      </c>
      <c r="I40" s="77">
        <f>C40+H40</f>
        <v>1.5048462826147126</v>
      </c>
      <c r="J40" s="76">
        <f>分析係数表!G43</f>
        <v>0.36251604621309369</v>
      </c>
      <c r="K40" s="78">
        <f>I40*J40</f>
        <v>0.5455309245319574</v>
      </c>
      <c r="L40" s="79"/>
      <c r="M40" s="80"/>
      <c r="N40" s="81">
        <f>分析係数表!H43</f>
        <v>3.8812019379168734E-2</v>
      </c>
      <c r="O40" s="82">
        <f t="shared" si="4"/>
        <v>0.28908011410361878</v>
      </c>
      <c r="P40" s="76">
        <f>分析係数表!C43</f>
        <v>0.2976353666895134</v>
      </c>
      <c r="Q40" s="82">
        <f>O40*P40</f>
        <v>8.6040465763876944E-2</v>
      </c>
      <c r="R40" s="83">
        <v>0.14587439114102635</v>
      </c>
      <c r="S40" s="84">
        <f>I40+R40</f>
        <v>1.6507206737557389</v>
      </c>
      <c r="T40" s="85">
        <f>分析係数表!F43</f>
        <v>0.59563543003851094</v>
      </c>
      <c r="U40" s="86">
        <f t="shared" si="7"/>
        <v>0.98322771838596013</v>
      </c>
      <c r="V40" s="87">
        <f>分析係数表!D43</f>
        <v>0.26110397946084724</v>
      </c>
      <c r="W40" s="88">
        <f t="shared" si="8"/>
        <v>0</v>
      </c>
      <c r="X40" s="76">
        <f>分析係数表!E43</f>
        <v>0.20154043645699615</v>
      </c>
      <c r="Y40" s="89">
        <f t="shared" si="9"/>
        <v>0</v>
      </c>
    </row>
    <row r="41" spans="1:25" x14ac:dyDescent="0.2">
      <c r="A41" s="6" t="s">
        <v>340</v>
      </c>
      <c r="B41" s="5" t="s">
        <v>42</v>
      </c>
      <c r="C41" s="90"/>
      <c r="D41" s="76">
        <f>投入係数表!J41</f>
        <v>0</v>
      </c>
      <c r="E41" s="77">
        <f>$C$12*D41</f>
        <v>0</v>
      </c>
      <c r="F41" s="76">
        <f>分析係数表!C44</f>
        <v>0.4644187601490114</v>
      </c>
      <c r="G41" s="77">
        <f>E41*F41</f>
        <v>0</v>
      </c>
      <c r="H41" s="77">
        <v>1.757481789808517E-3</v>
      </c>
      <c r="I41" s="77">
        <f>C41+H41</f>
        <v>1.757481789808517E-3</v>
      </c>
      <c r="J41" s="76">
        <f>分析係数表!G44</f>
        <v>0.2664037682111951</v>
      </c>
      <c r="K41" s="78">
        <f>I41*J41</f>
        <v>4.6819977136754447E-4</v>
      </c>
      <c r="L41" s="79"/>
      <c r="M41" s="80"/>
      <c r="N41" s="81">
        <f>分析係数表!H44</f>
        <v>0.11619448955215868</v>
      </c>
      <c r="O41" s="82">
        <f t="shared" si="4"/>
        <v>0.86544108848863466</v>
      </c>
      <c r="P41" s="76">
        <f>分析係数表!C44</f>
        <v>0.4644187601490114</v>
      </c>
      <c r="Q41" s="82">
        <f>O41*P41</f>
        <v>0.40192707729790256</v>
      </c>
      <c r="R41" s="83">
        <v>0.40789723322966792</v>
      </c>
      <c r="S41" s="84">
        <f>I41+R41</f>
        <v>0.40965471501947642</v>
      </c>
      <c r="T41" s="85">
        <f>分析係数表!F44</f>
        <v>0.52053894183371674</v>
      </c>
      <c r="U41" s="86">
        <f t="shared" si="7"/>
        <v>0.21324123187343105</v>
      </c>
      <c r="V41" s="87">
        <f>分析係数表!D44</f>
        <v>0.21141417460839085</v>
      </c>
      <c r="W41" s="88">
        <f t="shared" si="8"/>
        <v>0</v>
      </c>
      <c r="X41" s="76">
        <f>分析係数表!E44</f>
        <v>0.12487676634899771</v>
      </c>
      <c r="Y41" s="89">
        <f t="shared" si="9"/>
        <v>0</v>
      </c>
    </row>
    <row r="42" spans="1:25" x14ac:dyDescent="0.2">
      <c r="A42" s="6" t="s">
        <v>341</v>
      </c>
      <c r="B42" s="5" t="s">
        <v>278</v>
      </c>
      <c r="C42" s="90"/>
      <c r="D42" s="76">
        <f>投入係数表!J42</f>
        <v>1.0976948408342481E-3</v>
      </c>
      <c r="E42" s="77">
        <f>$C$12*D42</f>
        <v>0.10976948408342481</v>
      </c>
      <c r="F42" s="76">
        <f>分析係数表!C45</f>
        <v>1</v>
      </c>
      <c r="G42" s="77">
        <f>E42*F42</f>
        <v>0.10976948408342481</v>
      </c>
      <c r="H42" s="77">
        <v>0.11752971497327701</v>
      </c>
      <c r="I42" s="77">
        <f>C42+H42</f>
        <v>0.11752971497327701</v>
      </c>
      <c r="J42" s="76">
        <f>分析係数表!G45</f>
        <v>0</v>
      </c>
      <c r="K42" s="78">
        <f>I42*J42</f>
        <v>0</v>
      </c>
      <c r="L42" s="79"/>
      <c r="M42" s="80"/>
      <c r="N42" s="81">
        <f>分析係数表!H45</f>
        <v>0</v>
      </c>
      <c r="O42" s="82">
        <f t="shared" si="4"/>
        <v>0</v>
      </c>
      <c r="P42" s="76">
        <f>分析係数表!C45</f>
        <v>1</v>
      </c>
      <c r="Q42" s="82">
        <f>O42*P42</f>
        <v>0</v>
      </c>
      <c r="R42" s="83">
        <v>3.7391778465289639E-3</v>
      </c>
      <c r="S42" s="84">
        <f>I42+R42</f>
        <v>0.12126889281980598</v>
      </c>
      <c r="T42" s="85">
        <f>分析係数表!F45</f>
        <v>0</v>
      </c>
      <c r="U42" s="86">
        <f t="shared" si="7"/>
        <v>0</v>
      </c>
      <c r="V42" s="87">
        <f>分析係数表!D45</f>
        <v>0</v>
      </c>
      <c r="W42" s="88">
        <f t="shared" si="8"/>
        <v>0</v>
      </c>
      <c r="X42" s="76">
        <f>分析係数表!E45</f>
        <v>0</v>
      </c>
      <c r="Y42" s="89">
        <f t="shared" si="9"/>
        <v>0</v>
      </c>
    </row>
    <row r="43" spans="1:25" x14ac:dyDescent="0.2">
      <c r="A43" s="6" t="s">
        <v>342</v>
      </c>
      <c r="B43" s="5" t="s">
        <v>279</v>
      </c>
      <c r="C43" s="90"/>
      <c r="D43" s="76">
        <f>投入係数表!J43</f>
        <v>2.1953896816684962E-3</v>
      </c>
      <c r="E43" s="77">
        <f>$C$12*D43</f>
        <v>0.21953896816684962</v>
      </c>
      <c r="F43" s="76">
        <f>分析係数表!C46</f>
        <v>0.61950882047734346</v>
      </c>
      <c r="G43" s="77">
        <f>E43*F43</f>
        <v>0.13600632721785805</v>
      </c>
      <c r="H43" s="77">
        <v>0.1724087717035655</v>
      </c>
      <c r="I43" s="77">
        <f>C43+H43</f>
        <v>0.1724087717035655</v>
      </c>
      <c r="J43" s="76">
        <f>分析係数表!G46</f>
        <v>9.4707520891364905E-3</v>
      </c>
      <c r="K43" s="78">
        <f>I43*J43</f>
        <v>1.6328407347969993E-3</v>
      </c>
      <c r="L43" s="79"/>
      <c r="M43" s="80"/>
      <c r="N43" s="81">
        <f>分析係数表!H46</f>
        <v>2.3767664702803538E-2</v>
      </c>
      <c r="O43" s="82">
        <f t="shared" si="4"/>
        <v>0.17702658439747887</v>
      </c>
      <c r="P43" s="76">
        <f>分析係数表!C46</f>
        <v>0.61950882047734346</v>
      </c>
      <c r="Q43" s="82">
        <f>O43*P43</f>
        <v>0.10966953049321503</v>
      </c>
      <c r="R43" s="83">
        <v>0.12340211553327435</v>
      </c>
      <c r="S43" s="84">
        <f>I43+R43</f>
        <v>0.29581088723683985</v>
      </c>
      <c r="T43" s="85">
        <f>分析係数表!F46</f>
        <v>0.31364902506963788</v>
      </c>
      <c r="U43" s="86">
        <f t="shared" si="7"/>
        <v>9.2780796386819409E-2</v>
      </c>
      <c r="V43" s="87">
        <f>分析係数表!D46</f>
        <v>1.6713091922005571E-3</v>
      </c>
      <c r="W43" s="88">
        <f t="shared" si="8"/>
        <v>0</v>
      </c>
      <c r="X43" s="76">
        <f>分析係数表!E46</f>
        <v>5.5710306406685237E-3</v>
      </c>
      <c r="Y43" s="89">
        <f t="shared" si="9"/>
        <v>0</v>
      </c>
    </row>
    <row r="44" spans="1:25" x14ac:dyDescent="0.2">
      <c r="A44" s="192">
        <v>40</v>
      </c>
      <c r="B44" s="14" t="s">
        <v>150</v>
      </c>
      <c r="C44" s="197">
        <f>SUM(C5:C43)</f>
        <v>100</v>
      </c>
      <c r="D44" s="92">
        <f>投入係数表!J44</f>
        <v>0.68386388583973656</v>
      </c>
      <c r="E44" s="91">
        <f>SUM(E5:E43)</f>
        <v>68.38638858397367</v>
      </c>
      <c r="F44" s="92">
        <f>分析係数表!C47</f>
        <v>0.46349450395854752</v>
      </c>
      <c r="G44" s="91">
        <f>SUM(G5:G43)</f>
        <v>6.813547029806247</v>
      </c>
      <c r="H44" s="91">
        <f>SUM(H5:H43)</f>
        <v>7.8456253377472862</v>
      </c>
      <c r="I44" s="91">
        <f>SUM(I5:I43)</f>
        <v>107.84562533774728</v>
      </c>
      <c r="J44" s="92">
        <f>分析係数表!G47</f>
        <v>0.28295025107418337</v>
      </c>
      <c r="K44" s="93">
        <f>SUM(K5:K43)</f>
        <v>11.879124584016044</v>
      </c>
      <c r="L44" s="94">
        <f>最終需要_まとめ!$L$33</f>
        <v>0.627</v>
      </c>
      <c r="M44" s="91">
        <f>K44*L44</f>
        <v>7.4482111141780596</v>
      </c>
      <c r="N44" s="95">
        <f>分析係数表!H47</f>
        <v>1</v>
      </c>
      <c r="O44" s="91">
        <f>SUM(O5:O43)</f>
        <v>7.4482111141780596</v>
      </c>
      <c r="P44" s="92">
        <f>分析係数表!C47</f>
        <v>0.46349450395854752</v>
      </c>
      <c r="Q44" s="96">
        <f>SUM(Q5:Q43)</f>
        <v>3.0556702458576894</v>
      </c>
      <c r="R44" s="91">
        <f>SUM(R5:R43)</f>
        <v>3.4517285297672808</v>
      </c>
      <c r="S44" s="97">
        <f>SUM(S5:S43)</f>
        <v>111.29735386751457</v>
      </c>
      <c r="T44" s="98">
        <f>分析係数表!F47</f>
        <v>0.52862763369053167</v>
      </c>
      <c r="U44" s="99">
        <f>SUM(U5:U43)</f>
        <v>36.801176006857872</v>
      </c>
      <c r="V44" s="100">
        <f>分析係数表!D47</f>
        <v>0.12002381322151473</v>
      </c>
      <c r="W44" s="101">
        <f>SUM(W5:W43)</f>
        <v>4</v>
      </c>
      <c r="X44" s="92">
        <f>分析係数表!E47</f>
        <v>9.1234404928301496E-2</v>
      </c>
      <c r="Y44" s="102">
        <f>SUM(Y5:Y43)</f>
        <v>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6" width="9" style="3" bestFit="1" customWidth="1"/>
    <col min="7"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302</v>
      </c>
      <c r="S2" s="3" t="s">
        <v>152</v>
      </c>
      <c r="U2" s="64" t="s">
        <v>209</v>
      </c>
      <c r="W2" s="3" t="s">
        <v>130</v>
      </c>
      <c r="Y2" s="3" t="s">
        <v>153</v>
      </c>
    </row>
    <row r="3" spans="1:25" ht="44" x14ac:dyDescent="0.2">
      <c r="B3" s="65"/>
      <c r="C3" s="66" t="s">
        <v>227</v>
      </c>
      <c r="D3" s="66" t="s">
        <v>243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投入係数表!K5</f>
        <v>0</v>
      </c>
      <c r="E5" s="110">
        <f t="shared" ref="E5:E38" si="0">$C$13*D5</f>
        <v>0</v>
      </c>
      <c r="F5" s="76">
        <f>分析係数表!C8</f>
        <v>0.24593128390596741</v>
      </c>
      <c r="G5" s="110">
        <f t="shared" ref="G5:G38" si="1">E5*F5</f>
        <v>0</v>
      </c>
      <c r="H5" s="110">
        <f t="array" ref="H5:H43">MMULT(逆行列係数!C5:AO43,'9'!G5:G43)</f>
        <v>5.2657519783105822E-4</v>
      </c>
      <c r="I5" s="110">
        <f t="shared" ref="I5:I38" si="2">C5+H5</f>
        <v>5.2657519783105822E-4</v>
      </c>
      <c r="J5" s="107">
        <f>分析係数表!G8</f>
        <v>0.11987270155586988</v>
      </c>
      <c r="K5" s="111">
        <f t="shared" ref="K5:K38" si="3">I5*J5</f>
        <v>6.3121991536325587E-5</v>
      </c>
      <c r="L5" s="79" t="s">
        <v>182</v>
      </c>
      <c r="M5" s="80" t="s">
        <v>182</v>
      </c>
      <c r="N5" s="81">
        <f>分析係数表!H8</f>
        <v>1.2776294069491229E-2</v>
      </c>
      <c r="O5" s="82">
        <f t="shared" ref="O5:O43" si="4">$M$44*N5</f>
        <v>3.3136231073730184E-2</v>
      </c>
      <c r="P5" s="76">
        <f>分析係数表!C8</f>
        <v>0.24593128390596741</v>
      </c>
      <c r="Q5" s="82">
        <f t="shared" ref="Q5:Q38" si="5">O5*P5</f>
        <v>8.1492358517672777E-3</v>
      </c>
      <c r="R5" s="83">
        <f t="array" ref="R5:R43">MMULT(逆行列係数!C5:AO43,'9'!Q5:Q43)</f>
        <v>1.2353676121466824E-2</v>
      </c>
      <c r="S5" s="84">
        <f t="shared" ref="S5:S38" si="6">I5+R5</f>
        <v>1.2880251319297882E-2</v>
      </c>
      <c r="T5" s="85">
        <f>分析係数表!F8</f>
        <v>0.45261669024045259</v>
      </c>
      <c r="U5" s="86">
        <f t="shared" ref="U5:U43" si="7">S5*T5</f>
        <v>5.8298167216058305E-3</v>
      </c>
      <c r="V5" s="87">
        <f>分析係数表!D8</f>
        <v>0.25884016973125884</v>
      </c>
      <c r="W5" s="167">
        <f t="shared" ref="W5:W43" si="8">ROUND(S5*V5,0)</f>
        <v>0</v>
      </c>
      <c r="X5" s="76">
        <f>分析係数表!E8</f>
        <v>0.1623055162659123</v>
      </c>
      <c r="Y5" s="166">
        <f t="shared" ref="Y5:Y43" si="9">ROUND(S5*X5,0)</f>
        <v>0</v>
      </c>
    </row>
    <row r="6" spans="1:25" x14ac:dyDescent="0.2">
      <c r="A6" s="6" t="s">
        <v>219</v>
      </c>
      <c r="B6" s="5" t="s">
        <v>265</v>
      </c>
      <c r="C6" s="90"/>
      <c r="D6" s="107">
        <f>投入係数表!K6</f>
        <v>0</v>
      </c>
      <c r="E6" s="110">
        <f t="shared" si="0"/>
        <v>0</v>
      </c>
      <c r="F6" s="76">
        <f>分析係数表!C9</f>
        <v>0.93252427184466025</v>
      </c>
      <c r="G6" s="110">
        <f t="shared" si="1"/>
        <v>0</v>
      </c>
      <c r="H6" s="110">
        <v>1.6663167970186218E-3</v>
      </c>
      <c r="I6" s="110">
        <f t="shared" si="2"/>
        <v>1.6663167970186218E-3</v>
      </c>
      <c r="J6" s="107">
        <f>分析係数表!G9</f>
        <v>0.24685990338164251</v>
      </c>
      <c r="K6" s="111">
        <f t="shared" si="3"/>
        <v>4.1134680351522499E-4</v>
      </c>
      <c r="L6" s="79"/>
      <c r="M6" s="80"/>
      <c r="N6" s="81">
        <f>分析係数表!H9</f>
        <v>6.7102384818756454E-4</v>
      </c>
      <c r="O6" s="82">
        <f t="shared" si="4"/>
        <v>1.7403482706791062E-3</v>
      </c>
      <c r="P6" s="76">
        <f>分析係数表!C9</f>
        <v>0.93252427184466025</v>
      </c>
      <c r="Q6" s="82">
        <f t="shared" si="5"/>
        <v>1.6229170038711471E-3</v>
      </c>
      <c r="R6" s="83">
        <v>3.3970869101088942E-3</v>
      </c>
      <c r="S6" s="84">
        <f t="shared" si="6"/>
        <v>5.0634037071275156E-3</v>
      </c>
      <c r="T6" s="85">
        <f>分析係数表!F9</f>
        <v>0.67294685990338166</v>
      </c>
      <c r="U6" s="86">
        <f t="shared" si="7"/>
        <v>3.4074016251346034E-3</v>
      </c>
      <c r="V6" s="87">
        <f>分析係数表!D9</f>
        <v>0.15314009661835748</v>
      </c>
      <c r="W6" s="167">
        <f t="shared" si="8"/>
        <v>0</v>
      </c>
      <c r="X6" s="76">
        <f>分析係数表!E9</f>
        <v>0.11884057971014493</v>
      </c>
      <c r="Y6" s="166">
        <f t="shared" si="9"/>
        <v>0</v>
      </c>
    </row>
    <row r="7" spans="1:25" x14ac:dyDescent="0.2">
      <c r="A7" s="6" t="s">
        <v>220</v>
      </c>
      <c r="B7" s="5" t="s">
        <v>266</v>
      </c>
      <c r="C7" s="90"/>
      <c r="D7" s="107">
        <f>投入係数表!K7</f>
        <v>0</v>
      </c>
      <c r="E7" s="110">
        <f t="shared" si="0"/>
        <v>0</v>
      </c>
      <c r="F7" s="76">
        <f>分析係数表!C10</f>
        <v>7.456140350877194E-2</v>
      </c>
      <c r="G7" s="110">
        <f t="shared" si="1"/>
        <v>0</v>
      </c>
      <c r="H7" s="110">
        <v>1.2417829508680407E-4</v>
      </c>
      <c r="I7" s="110">
        <f t="shared" si="2"/>
        <v>1.2417829508680407E-4</v>
      </c>
      <c r="J7" s="107">
        <f>分析係数表!G10</f>
        <v>0.17857142857142858</v>
      </c>
      <c r="K7" s="111">
        <f t="shared" si="3"/>
        <v>2.2174695551215014E-5</v>
      </c>
      <c r="L7" s="79"/>
      <c r="M7" s="80"/>
      <c r="N7" s="81">
        <f>分析係数表!H10</f>
        <v>1.3017862654838752E-3</v>
      </c>
      <c r="O7" s="82">
        <f t="shared" si="4"/>
        <v>3.3762756451174657E-3</v>
      </c>
      <c r="P7" s="76">
        <f>分析係数表!C10</f>
        <v>7.456140350877194E-2</v>
      </c>
      <c r="Q7" s="82">
        <f t="shared" si="5"/>
        <v>2.5173985073244267E-4</v>
      </c>
      <c r="R7" s="83">
        <v>4.7995729541198544E-4</v>
      </c>
      <c r="S7" s="84">
        <f t="shared" si="6"/>
        <v>6.0413559049878952E-4</v>
      </c>
      <c r="T7" s="85">
        <f>分析係数表!F10</f>
        <v>0.52380952380952384</v>
      </c>
      <c r="U7" s="86">
        <f t="shared" si="7"/>
        <v>3.1645197597555643E-4</v>
      </c>
      <c r="V7" s="87">
        <f>分析係数表!D10</f>
        <v>0.10714285714285714</v>
      </c>
      <c r="W7" s="167">
        <f t="shared" si="8"/>
        <v>0</v>
      </c>
      <c r="X7" s="76">
        <f>分析係数表!E10</f>
        <v>0.13095238095238096</v>
      </c>
      <c r="Y7" s="166">
        <f t="shared" si="9"/>
        <v>0</v>
      </c>
    </row>
    <row r="8" spans="1:25" x14ac:dyDescent="0.2">
      <c r="A8" s="6" t="s">
        <v>221</v>
      </c>
      <c r="B8" s="5" t="s">
        <v>27</v>
      </c>
      <c r="C8" s="90"/>
      <c r="D8" s="107">
        <f>投入係数表!K8</f>
        <v>0.58536585365853655</v>
      </c>
      <c r="E8" s="110">
        <f t="shared" si="0"/>
        <v>58.536585365853654</v>
      </c>
      <c r="F8" s="76">
        <f>分析係数表!C11</f>
        <v>4.5351473922902175E-3</v>
      </c>
      <c r="G8" s="110">
        <f t="shared" si="1"/>
        <v>0.26547204247552492</v>
      </c>
      <c r="H8" s="110">
        <v>0.266271847150861</v>
      </c>
      <c r="I8" s="110">
        <f t="shared" si="2"/>
        <v>0.266271847150861</v>
      </c>
      <c r="J8" s="107">
        <f>分析係数表!G11</f>
        <v>0.75</v>
      </c>
      <c r="K8" s="111">
        <f t="shared" si="3"/>
        <v>0.19970388536314576</v>
      </c>
      <c r="L8" s="79"/>
      <c r="M8" s="80"/>
      <c r="N8" s="81">
        <f>分析係数表!H11</f>
        <v>-2.6840953927502582E-5</v>
      </c>
      <c r="O8" s="82">
        <f t="shared" si="4"/>
        <v>-6.9613930827164248E-5</v>
      </c>
      <c r="P8" s="76">
        <f>分析係数表!C11</f>
        <v>4.5351473922902175E-3</v>
      </c>
      <c r="Q8" s="82">
        <f t="shared" si="5"/>
        <v>-3.1570943685788554E-7</v>
      </c>
      <c r="R8" s="83">
        <v>8.9933975975164917E-6</v>
      </c>
      <c r="S8" s="84">
        <f t="shared" si="6"/>
        <v>0.26628084054845852</v>
      </c>
      <c r="T8" s="85">
        <f>分析係数表!F11</f>
        <v>1</v>
      </c>
      <c r="U8" s="86">
        <f t="shared" si="7"/>
        <v>0.26628084054845852</v>
      </c>
      <c r="V8" s="87">
        <f>分析係数表!D11</f>
        <v>0.25</v>
      </c>
      <c r="W8" s="167">
        <f t="shared" si="8"/>
        <v>0</v>
      </c>
      <c r="X8" s="76">
        <f>分析係数表!E11</f>
        <v>0</v>
      </c>
      <c r="Y8" s="166">
        <f t="shared" si="9"/>
        <v>0</v>
      </c>
    </row>
    <row r="9" spans="1:25" x14ac:dyDescent="0.2">
      <c r="A9" s="6" t="s">
        <v>222</v>
      </c>
      <c r="B9" s="5" t="s">
        <v>190</v>
      </c>
      <c r="C9" s="90"/>
      <c r="D9" s="107">
        <f>投入係数表!K9</f>
        <v>0</v>
      </c>
      <c r="E9" s="110">
        <f t="shared" si="0"/>
        <v>0</v>
      </c>
      <c r="F9" s="76">
        <f>分析係数表!C12</f>
        <v>0.20853365384615385</v>
      </c>
      <c r="G9" s="110">
        <f t="shared" si="1"/>
        <v>0</v>
      </c>
      <c r="H9" s="110">
        <v>1.0880673274298511E-3</v>
      </c>
      <c r="I9" s="110">
        <f t="shared" si="2"/>
        <v>1.0880673274298511E-3</v>
      </c>
      <c r="J9" s="107">
        <f>分析係数表!G12</f>
        <v>0.14315275640685521</v>
      </c>
      <c r="K9" s="111">
        <f t="shared" si="3"/>
        <v>1.5575983707782345E-4</v>
      </c>
      <c r="L9" s="79"/>
      <c r="M9" s="80"/>
      <c r="N9" s="81">
        <f>分析係数表!H12</f>
        <v>9.7526606095580642E-2</v>
      </c>
      <c r="O9" s="82">
        <f t="shared" si="4"/>
        <v>0.25294221766050129</v>
      </c>
      <c r="P9" s="76">
        <f>分析係数表!C12</f>
        <v>0.20853365384615385</v>
      </c>
      <c r="Q9" s="82">
        <f t="shared" si="5"/>
        <v>5.2746964860693482E-2</v>
      </c>
      <c r="R9" s="83">
        <v>5.9924734634723663E-2</v>
      </c>
      <c r="S9" s="84">
        <f t="shared" si="6"/>
        <v>6.1012801962153515E-2</v>
      </c>
      <c r="T9" s="85">
        <f>分析係数表!F12</f>
        <v>0.2958030455775455</v>
      </c>
      <c r="U9" s="86">
        <f t="shared" si="7"/>
        <v>1.8047772639624652E-2</v>
      </c>
      <c r="V9" s="87">
        <f>分析係数表!D12</f>
        <v>0.10691356714596488</v>
      </c>
      <c r="W9" s="167">
        <f t="shared" si="8"/>
        <v>0</v>
      </c>
      <c r="X9" s="76">
        <f>分析係数表!E12</f>
        <v>8.866132540987956E-2</v>
      </c>
      <c r="Y9" s="166">
        <f t="shared" si="9"/>
        <v>0</v>
      </c>
    </row>
    <row r="10" spans="1:25" x14ac:dyDescent="0.2">
      <c r="A10" s="6" t="s">
        <v>223</v>
      </c>
      <c r="B10" s="5" t="s">
        <v>28</v>
      </c>
      <c r="C10" s="90"/>
      <c r="D10" s="107">
        <f>投入係数表!K10</f>
        <v>0</v>
      </c>
      <c r="E10" s="110">
        <f t="shared" si="0"/>
        <v>0</v>
      </c>
      <c r="F10" s="76">
        <f>分析係数表!C13</f>
        <v>0</v>
      </c>
      <c r="G10" s="110">
        <f t="shared" si="1"/>
        <v>0</v>
      </c>
      <c r="H10" s="110">
        <v>0</v>
      </c>
      <c r="I10" s="110">
        <f t="shared" si="2"/>
        <v>0</v>
      </c>
      <c r="J10" s="107">
        <f>分析係数表!G13</f>
        <v>0.24552160168598525</v>
      </c>
      <c r="K10" s="111">
        <f t="shared" si="3"/>
        <v>0</v>
      </c>
      <c r="L10" s="79"/>
      <c r="M10" s="80"/>
      <c r="N10" s="81">
        <f>分析係数表!H13</f>
        <v>1.4802786091017674E-2</v>
      </c>
      <c r="O10" s="82">
        <f t="shared" si="4"/>
        <v>3.8392082851181078E-2</v>
      </c>
      <c r="P10" s="76">
        <f>分析係数表!C13</f>
        <v>0</v>
      </c>
      <c r="Q10" s="82">
        <f t="shared" si="5"/>
        <v>0</v>
      </c>
      <c r="R10" s="83">
        <v>0</v>
      </c>
      <c r="S10" s="84">
        <f t="shared" si="6"/>
        <v>0</v>
      </c>
      <c r="T10" s="85">
        <f>分析係数表!F13</f>
        <v>0.38461538461538464</v>
      </c>
      <c r="U10" s="86">
        <f t="shared" si="7"/>
        <v>0</v>
      </c>
      <c r="V10" s="87">
        <f>分析係数表!D13</f>
        <v>0.16965226554267651</v>
      </c>
      <c r="W10" s="167">
        <f t="shared" si="8"/>
        <v>0</v>
      </c>
      <c r="X10" s="76">
        <f>分析係数表!E13</f>
        <v>0.13909378292939936</v>
      </c>
      <c r="Y10" s="166">
        <f t="shared" si="9"/>
        <v>0</v>
      </c>
    </row>
    <row r="11" spans="1:25" x14ac:dyDescent="0.2">
      <c r="A11" s="6" t="s">
        <v>224</v>
      </c>
      <c r="B11" s="5" t="s">
        <v>267</v>
      </c>
      <c r="C11" s="90"/>
      <c r="D11" s="107">
        <f>投入係数表!K11</f>
        <v>0</v>
      </c>
      <c r="E11" s="110">
        <f t="shared" si="0"/>
        <v>0</v>
      </c>
      <c r="F11" s="76">
        <f>分析係数表!C14</f>
        <v>0.56789069171648165</v>
      </c>
      <c r="G11" s="110">
        <f t="shared" si="1"/>
        <v>0</v>
      </c>
      <c r="H11" s="110">
        <v>9.4166731777822216E-3</v>
      </c>
      <c r="I11" s="110">
        <f t="shared" si="2"/>
        <v>9.4166731777822216E-3</v>
      </c>
      <c r="J11" s="107">
        <f>分析係数表!G14</f>
        <v>0.17200100806451613</v>
      </c>
      <c r="K11" s="111">
        <f t="shared" si="3"/>
        <v>1.6196772791926327E-3</v>
      </c>
      <c r="L11" s="79"/>
      <c r="M11" s="80"/>
      <c r="N11" s="81">
        <f>分析係数表!H14</f>
        <v>1.2346838806651188E-3</v>
      </c>
      <c r="O11" s="82">
        <f t="shared" si="4"/>
        <v>3.2022408180495555E-3</v>
      </c>
      <c r="P11" s="76">
        <f>分析係数表!C14</f>
        <v>0.56789069171648165</v>
      </c>
      <c r="Q11" s="82">
        <f t="shared" si="5"/>
        <v>1.8185227532049142E-3</v>
      </c>
      <c r="R11" s="83">
        <v>9.5169999047969907E-3</v>
      </c>
      <c r="S11" s="84">
        <f t="shared" si="6"/>
        <v>1.8933673082579212E-2</v>
      </c>
      <c r="T11" s="85">
        <f>分析係数表!F14</f>
        <v>0.39616935483870969</v>
      </c>
      <c r="U11" s="86">
        <f t="shared" si="7"/>
        <v>7.50094104985245E-3</v>
      </c>
      <c r="V11" s="87">
        <f>分析係数表!D14</f>
        <v>7.7998991935483875E-2</v>
      </c>
      <c r="W11" s="167">
        <f t="shared" si="8"/>
        <v>0</v>
      </c>
      <c r="X11" s="76">
        <f>分析係数表!E14</f>
        <v>6.9052419354838704E-2</v>
      </c>
      <c r="Y11" s="166">
        <f t="shared" si="9"/>
        <v>0</v>
      </c>
    </row>
    <row r="12" spans="1:25" x14ac:dyDescent="0.2">
      <c r="A12" s="6" t="s">
        <v>225</v>
      </c>
      <c r="B12" s="5" t="s">
        <v>29</v>
      </c>
      <c r="C12" s="90"/>
      <c r="D12" s="107">
        <f>投入係数表!K12</f>
        <v>4.0650406504065045E-3</v>
      </c>
      <c r="E12" s="110">
        <f t="shared" si="0"/>
        <v>0.40650406504065045</v>
      </c>
      <c r="F12" s="76">
        <f>分析係数表!C15</f>
        <v>0</v>
      </c>
      <c r="G12" s="110">
        <f t="shared" si="1"/>
        <v>0</v>
      </c>
      <c r="H12" s="110">
        <v>0</v>
      </c>
      <c r="I12" s="110">
        <f t="shared" si="2"/>
        <v>0</v>
      </c>
      <c r="J12" s="107">
        <f>分析係数表!G15</f>
        <v>9.5499451152579587E-2</v>
      </c>
      <c r="K12" s="111">
        <f t="shared" si="3"/>
        <v>0</v>
      </c>
      <c r="L12" s="79"/>
      <c r="M12" s="80"/>
      <c r="N12" s="81">
        <f>分析係数表!H15</f>
        <v>9.0185605196408686E-3</v>
      </c>
      <c r="O12" s="82">
        <f t="shared" si="4"/>
        <v>2.3390280757927189E-2</v>
      </c>
      <c r="P12" s="76">
        <f>分析係数表!C15</f>
        <v>0</v>
      </c>
      <c r="Q12" s="82">
        <f t="shared" si="5"/>
        <v>0</v>
      </c>
      <c r="R12" s="83">
        <v>0</v>
      </c>
      <c r="S12" s="84">
        <f t="shared" si="6"/>
        <v>0</v>
      </c>
      <c r="T12" s="85">
        <f>分析係数表!F15</f>
        <v>0.30406147091108671</v>
      </c>
      <c r="U12" s="86">
        <f t="shared" si="7"/>
        <v>0</v>
      </c>
      <c r="V12" s="87">
        <f>分析係数表!D15</f>
        <v>4.2810098792535674E-2</v>
      </c>
      <c r="W12" s="167">
        <f t="shared" si="8"/>
        <v>0</v>
      </c>
      <c r="X12" s="76">
        <f>分析係数表!E15</f>
        <v>3.4028540065861687E-2</v>
      </c>
      <c r="Y12" s="166">
        <f t="shared" si="9"/>
        <v>0</v>
      </c>
    </row>
    <row r="13" spans="1:25" x14ac:dyDescent="0.2">
      <c r="A13" s="6" t="s">
        <v>226</v>
      </c>
      <c r="B13" s="5" t="s">
        <v>30</v>
      </c>
      <c r="C13" s="75">
        <f>最終需要_まとめ!C14</f>
        <v>100</v>
      </c>
      <c r="D13" s="107">
        <f>投入係数表!K13</f>
        <v>6.097560975609756E-2</v>
      </c>
      <c r="E13" s="110">
        <f t="shared" si="0"/>
        <v>6.0975609756097562</v>
      </c>
      <c r="F13" s="76">
        <f>分析係数表!C16</f>
        <v>4.7619047619047672E-2</v>
      </c>
      <c r="G13" s="110">
        <f t="shared" si="1"/>
        <v>0.29036004645760777</v>
      </c>
      <c r="H13" s="110">
        <v>0.2926947658430491</v>
      </c>
      <c r="I13" s="110">
        <f t="shared" si="2"/>
        <v>100.29269476584305</v>
      </c>
      <c r="J13" s="107">
        <f>分析係数表!G16</f>
        <v>3.2520325203252036E-2</v>
      </c>
      <c r="K13" s="111">
        <f t="shared" si="3"/>
        <v>3.2615510492957092</v>
      </c>
      <c r="L13" s="79"/>
      <c r="M13" s="80"/>
      <c r="N13" s="81">
        <f>分析係数表!H16</f>
        <v>1.7741870546079206E-2</v>
      </c>
      <c r="O13" s="82">
        <f t="shared" si="4"/>
        <v>4.601480827675556E-2</v>
      </c>
      <c r="P13" s="76">
        <f>分析係数表!C16</f>
        <v>4.7619047619047672E-2</v>
      </c>
      <c r="Q13" s="82">
        <f t="shared" si="5"/>
        <v>2.1911813465121718E-3</v>
      </c>
      <c r="R13" s="83">
        <v>2.4783653862931257E-3</v>
      </c>
      <c r="S13" s="84">
        <f t="shared" si="6"/>
        <v>100.29517313122935</v>
      </c>
      <c r="T13" s="85">
        <f>分析係数表!F16</f>
        <v>0.28455284552845528</v>
      </c>
      <c r="U13" s="86">
        <f t="shared" si="7"/>
        <v>28.539276907260383</v>
      </c>
      <c r="V13" s="87">
        <f>分析係数表!D16</f>
        <v>8.943089430894309E-2</v>
      </c>
      <c r="W13" s="167">
        <f t="shared" si="8"/>
        <v>9</v>
      </c>
      <c r="X13" s="76">
        <f>分析係数表!E16</f>
        <v>6.5040650406504072E-2</v>
      </c>
      <c r="Y13" s="166">
        <f t="shared" si="9"/>
        <v>7</v>
      </c>
    </row>
    <row r="14" spans="1:25" x14ac:dyDescent="0.2">
      <c r="A14" s="6" t="s">
        <v>2</v>
      </c>
      <c r="B14" s="5" t="s">
        <v>364</v>
      </c>
      <c r="C14" s="90"/>
      <c r="D14" s="107">
        <f>投入係数表!K14</f>
        <v>0</v>
      </c>
      <c r="E14" s="110">
        <f t="shared" si="0"/>
        <v>0</v>
      </c>
      <c r="F14" s="76">
        <f>分析係数表!C17</f>
        <v>0.10486608826857791</v>
      </c>
      <c r="G14" s="110">
        <f t="shared" si="1"/>
        <v>0</v>
      </c>
      <c r="H14" s="110">
        <v>2.7724171840005098E-3</v>
      </c>
      <c r="I14" s="110">
        <f t="shared" si="2"/>
        <v>2.7724171840005098E-3</v>
      </c>
      <c r="J14" s="107">
        <f>分析係数表!G17</f>
        <v>0.21282973621103118</v>
      </c>
      <c r="K14" s="111">
        <f t="shared" si="3"/>
        <v>5.9005281793775841E-4</v>
      </c>
      <c r="L14" s="79"/>
      <c r="M14" s="80"/>
      <c r="N14" s="81">
        <f>分析係数表!H17</f>
        <v>2.9793458859527868E-3</v>
      </c>
      <c r="O14" s="82">
        <f t="shared" si="4"/>
        <v>7.7271463218152314E-3</v>
      </c>
      <c r="P14" s="76">
        <f>分析係数表!C17</f>
        <v>0.10486608826857791</v>
      </c>
      <c r="Q14" s="82">
        <f t="shared" si="5"/>
        <v>8.1031560824769313E-4</v>
      </c>
      <c r="R14" s="83">
        <v>1.786791154267909E-3</v>
      </c>
      <c r="S14" s="84">
        <f t="shared" si="6"/>
        <v>4.5592083382684188E-3</v>
      </c>
      <c r="T14" s="85">
        <f>分析係数表!F17</f>
        <v>0.32553956834532372</v>
      </c>
      <c r="U14" s="86">
        <f t="shared" si="7"/>
        <v>1.4842027144363018E-3</v>
      </c>
      <c r="V14" s="87">
        <f>分析係数表!D17</f>
        <v>0.14268585131894485</v>
      </c>
      <c r="W14" s="167">
        <f t="shared" si="8"/>
        <v>0</v>
      </c>
      <c r="X14" s="76">
        <f>分析係数表!E17</f>
        <v>0.13908872901678657</v>
      </c>
      <c r="Y14" s="166">
        <f t="shared" si="9"/>
        <v>0</v>
      </c>
    </row>
    <row r="15" spans="1:25" x14ac:dyDescent="0.2">
      <c r="A15" s="6" t="s">
        <v>3</v>
      </c>
      <c r="B15" s="5" t="s">
        <v>31</v>
      </c>
      <c r="C15" s="90"/>
      <c r="D15" s="107">
        <f>投入係数表!K15</f>
        <v>0</v>
      </c>
      <c r="E15" s="110">
        <f t="shared" si="0"/>
        <v>0</v>
      </c>
      <c r="F15" s="76">
        <f>分析係数表!C18</f>
        <v>0.13600000000000001</v>
      </c>
      <c r="G15" s="110">
        <f t="shared" si="1"/>
        <v>0</v>
      </c>
      <c r="H15" s="110">
        <v>3.2410961096169817E-4</v>
      </c>
      <c r="I15" s="110">
        <f t="shared" si="2"/>
        <v>3.2410961096169817E-4</v>
      </c>
      <c r="J15" s="107">
        <f>分析係数表!G18</f>
        <v>0.21499013806706113</v>
      </c>
      <c r="K15" s="111">
        <f t="shared" si="3"/>
        <v>6.968037000951696E-5</v>
      </c>
      <c r="L15" s="79"/>
      <c r="M15" s="80"/>
      <c r="N15" s="81">
        <f>分析係数表!H18</f>
        <v>4.6971669373129519E-4</v>
      </c>
      <c r="O15" s="82">
        <f t="shared" si="4"/>
        <v>1.2182437894753743E-3</v>
      </c>
      <c r="P15" s="76">
        <f>分析係数表!C18</f>
        <v>0.13600000000000001</v>
      </c>
      <c r="Q15" s="82">
        <f t="shared" si="5"/>
        <v>1.6568115536865093E-4</v>
      </c>
      <c r="R15" s="83">
        <v>4.0224315307991516E-4</v>
      </c>
      <c r="S15" s="84">
        <f t="shared" si="6"/>
        <v>7.2635276404161338E-4</v>
      </c>
      <c r="T15" s="85">
        <f>分析係数表!F18</f>
        <v>0.45759368836291914</v>
      </c>
      <c r="U15" s="86">
        <f t="shared" si="7"/>
        <v>3.3237444035040298E-4</v>
      </c>
      <c r="V15" s="87">
        <f>分析係数表!D18</f>
        <v>7.3964497041420121E-2</v>
      </c>
      <c r="W15" s="167">
        <f t="shared" si="8"/>
        <v>0</v>
      </c>
      <c r="X15" s="76">
        <f>分析係数表!E18</f>
        <v>5.0295857988165681E-2</v>
      </c>
      <c r="Y15" s="166">
        <f t="shared" si="9"/>
        <v>0</v>
      </c>
    </row>
    <row r="16" spans="1:25" x14ac:dyDescent="0.2">
      <c r="A16" s="6" t="s">
        <v>4</v>
      </c>
      <c r="B16" s="5" t="s">
        <v>32</v>
      </c>
      <c r="C16" s="90"/>
      <c r="D16" s="107">
        <f>投入係数表!K16</f>
        <v>0</v>
      </c>
      <c r="E16" s="110">
        <f t="shared" si="0"/>
        <v>0</v>
      </c>
      <c r="F16" s="76">
        <f>分析係数表!C19</f>
        <v>5.7963709677419373E-2</v>
      </c>
      <c r="G16" s="110">
        <f t="shared" si="1"/>
        <v>0</v>
      </c>
      <c r="H16" s="110">
        <v>1.1246884553563614E-4</v>
      </c>
      <c r="I16" s="110">
        <f t="shared" si="2"/>
        <v>1.1246884553563614E-4</v>
      </c>
      <c r="J16" s="107">
        <f>分析係数表!G19</f>
        <v>5.6640625E-2</v>
      </c>
      <c r="K16" s="111">
        <f t="shared" si="3"/>
        <v>6.3703057041668911E-6</v>
      </c>
      <c r="L16" s="79"/>
      <c r="M16" s="80"/>
      <c r="N16" s="81">
        <f>分析係数表!H19</f>
        <v>-1.2078429267376162E-4</v>
      </c>
      <c r="O16" s="82">
        <f t="shared" si="4"/>
        <v>-3.1326268872223909E-4</v>
      </c>
      <c r="P16" s="76">
        <f>分析係数表!C19</f>
        <v>5.7963709677419373E-2</v>
      </c>
      <c r="Q16" s="82">
        <f t="shared" si="5"/>
        <v>-1.8157867541863664E-5</v>
      </c>
      <c r="R16" s="83">
        <v>8.2862769175600973E-5</v>
      </c>
      <c r="S16" s="84">
        <f t="shared" si="6"/>
        <v>1.9533161471123713E-4</v>
      </c>
      <c r="T16" s="85">
        <f>分析係数表!F19</f>
        <v>0.23828125</v>
      </c>
      <c r="U16" s="86">
        <f t="shared" si="7"/>
        <v>4.654386131791197E-5</v>
      </c>
      <c r="V16" s="87">
        <f>分析係数表!D19</f>
        <v>2.1484375E-2</v>
      </c>
      <c r="W16" s="167">
        <f t="shared" si="8"/>
        <v>0</v>
      </c>
      <c r="X16" s="76">
        <f>分析係数表!E19</f>
        <v>3.90625E-3</v>
      </c>
      <c r="Y16" s="166">
        <f t="shared" si="9"/>
        <v>0</v>
      </c>
    </row>
    <row r="17" spans="1:25" x14ac:dyDescent="0.2">
      <c r="A17" s="6" t="s">
        <v>5</v>
      </c>
      <c r="B17" s="5" t="s">
        <v>33</v>
      </c>
      <c r="C17" s="90"/>
      <c r="D17" s="107">
        <f>投入係数表!K17</f>
        <v>0</v>
      </c>
      <c r="E17" s="110">
        <f t="shared" si="0"/>
        <v>0</v>
      </c>
      <c r="F17" s="76">
        <f>分析係数表!C20</f>
        <v>5.8436815193571912E-2</v>
      </c>
      <c r="G17" s="110">
        <f t="shared" si="1"/>
        <v>0</v>
      </c>
      <c r="H17" s="110">
        <v>2.7037266986029907E-4</v>
      </c>
      <c r="I17" s="110">
        <f t="shared" si="2"/>
        <v>2.7037266986029907E-4</v>
      </c>
      <c r="J17" s="107">
        <f>分析係数表!G20</f>
        <v>0.10123456790123457</v>
      </c>
      <c r="K17" s="111">
        <f t="shared" si="3"/>
        <v>2.7371060405610523E-5</v>
      </c>
      <c r="L17" s="79"/>
      <c r="M17" s="80"/>
      <c r="N17" s="81">
        <f>分析係数表!H20</f>
        <v>5.905009864050568E-4</v>
      </c>
      <c r="O17" s="82">
        <f t="shared" si="4"/>
        <v>1.5315064781976134E-3</v>
      </c>
      <c r="P17" s="76">
        <f>分析係数表!C20</f>
        <v>5.8436815193571912E-2</v>
      </c>
      <c r="Q17" s="82">
        <f t="shared" si="5"/>
        <v>8.949636103419211E-5</v>
      </c>
      <c r="R17" s="83">
        <v>2.2603150261381365E-4</v>
      </c>
      <c r="S17" s="84">
        <f t="shared" si="6"/>
        <v>4.9640417247411267E-4</v>
      </c>
      <c r="T17" s="85">
        <f>分析係数表!F20</f>
        <v>0.22469135802469137</v>
      </c>
      <c r="U17" s="86">
        <f t="shared" si="7"/>
        <v>1.1153772764233149E-4</v>
      </c>
      <c r="V17" s="87">
        <f>分析係数表!D20</f>
        <v>8.1481481481481488E-2</v>
      </c>
      <c r="W17" s="167">
        <f t="shared" si="8"/>
        <v>0</v>
      </c>
      <c r="X17" s="76">
        <f>分析係数表!E20</f>
        <v>7.9012345679012344E-2</v>
      </c>
      <c r="Y17" s="166">
        <f t="shared" si="9"/>
        <v>0</v>
      </c>
    </row>
    <row r="18" spans="1:25" x14ac:dyDescent="0.2">
      <c r="A18" s="6" t="s">
        <v>6</v>
      </c>
      <c r="B18" s="5" t="s">
        <v>34</v>
      </c>
      <c r="C18" s="90"/>
      <c r="D18" s="107">
        <f>投入係数表!K18</f>
        <v>0</v>
      </c>
      <c r="E18" s="110">
        <f t="shared" si="0"/>
        <v>0</v>
      </c>
      <c r="F18" s="76">
        <f>分析係数表!C21</f>
        <v>0.13836239575435938</v>
      </c>
      <c r="G18" s="110">
        <f t="shared" si="1"/>
        <v>0</v>
      </c>
      <c r="H18" s="110">
        <v>1.036932045807836E-3</v>
      </c>
      <c r="I18" s="110">
        <f t="shared" si="2"/>
        <v>1.036932045807836E-3</v>
      </c>
      <c r="J18" s="107">
        <f>分析係数表!G21</f>
        <v>0.28436555891238668</v>
      </c>
      <c r="K18" s="111">
        <f t="shared" si="3"/>
        <v>2.9486776076030982E-4</v>
      </c>
      <c r="L18" s="79"/>
      <c r="M18" s="80"/>
      <c r="N18" s="81">
        <f>分析係数表!H21</f>
        <v>9.7969481835384425E-4</v>
      </c>
      <c r="O18" s="82">
        <f t="shared" si="4"/>
        <v>2.5409084751914948E-3</v>
      </c>
      <c r="P18" s="76">
        <f>分析係数表!C21</f>
        <v>0.13836239575435938</v>
      </c>
      <c r="Q18" s="82">
        <f t="shared" si="5"/>
        <v>3.5156618402005146E-4</v>
      </c>
      <c r="R18" s="83">
        <v>8.3225410007958984E-4</v>
      </c>
      <c r="S18" s="84">
        <f t="shared" si="6"/>
        <v>1.8691861458874259E-3</v>
      </c>
      <c r="T18" s="85">
        <f>分析係数表!F21</f>
        <v>0.42484894259818728</v>
      </c>
      <c r="U18" s="86">
        <f t="shared" si="7"/>
        <v>7.9412175759945394E-4</v>
      </c>
      <c r="V18" s="87">
        <f>分析係数表!D21</f>
        <v>8.0060422960725075E-2</v>
      </c>
      <c r="W18" s="167">
        <f t="shared" si="8"/>
        <v>0</v>
      </c>
      <c r="X18" s="76">
        <f>分析係数表!E21</f>
        <v>6.9108761329305129E-2</v>
      </c>
      <c r="Y18" s="166">
        <f t="shared" si="9"/>
        <v>0</v>
      </c>
    </row>
    <row r="19" spans="1:25" x14ac:dyDescent="0.2">
      <c r="A19" s="6" t="s">
        <v>7</v>
      </c>
      <c r="B19" s="5" t="s">
        <v>268</v>
      </c>
      <c r="C19" s="90"/>
      <c r="D19" s="107">
        <f>投入係数表!K19</f>
        <v>0</v>
      </c>
      <c r="E19" s="110">
        <f t="shared" si="0"/>
        <v>0</v>
      </c>
      <c r="F19" s="76">
        <f>分析係数表!C22</f>
        <v>4.2718446601941795E-2</v>
      </c>
      <c r="G19" s="110">
        <f t="shared" si="1"/>
        <v>0</v>
      </c>
      <c r="H19" s="110">
        <v>1.8325130023030077E-4</v>
      </c>
      <c r="I19" s="110">
        <f t="shared" si="2"/>
        <v>1.8325130023030077E-4</v>
      </c>
      <c r="J19" s="107">
        <f>分析係数表!G22</f>
        <v>0.195578231292517</v>
      </c>
      <c r="K19" s="111">
        <f t="shared" si="3"/>
        <v>3.583996518109624E-5</v>
      </c>
      <c r="L19" s="79"/>
      <c r="M19" s="80"/>
      <c r="N19" s="81">
        <f>分析係数表!H22</f>
        <v>4.0261430891253877E-5</v>
      </c>
      <c r="O19" s="82">
        <f t="shared" si="4"/>
        <v>1.0442089624074638E-4</v>
      </c>
      <c r="P19" s="76">
        <f>分析係数表!C22</f>
        <v>4.2718446601941795E-2</v>
      </c>
      <c r="Q19" s="82">
        <f t="shared" si="5"/>
        <v>4.4606984801872289E-6</v>
      </c>
      <c r="R19" s="83">
        <v>6.1058570380089863E-5</v>
      </c>
      <c r="S19" s="84">
        <f t="shared" si="6"/>
        <v>2.4430987061039065E-4</v>
      </c>
      <c r="T19" s="85">
        <f>分析係数表!F22</f>
        <v>0.41411564625850339</v>
      </c>
      <c r="U19" s="86">
        <f t="shared" si="7"/>
        <v>1.0117253995515326E-4</v>
      </c>
      <c r="V19" s="87">
        <f>分析係数表!D22</f>
        <v>4.1666666666666664E-2</v>
      </c>
      <c r="W19" s="167">
        <f t="shared" si="8"/>
        <v>0</v>
      </c>
      <c r="X19" s="76">
        <f>分析係数表!E22</f>
        <v>3.5714285714285712E-2</v>
      </c>
      <c r="Y19" s="166">
        <f t="shared" si="9"/>
        <v>0</v>
      </c>
    </row>
    <row r="20" spans="1:25" x14ac:dyDescent="0.2">
      <c r="A20" s="6" t="s">
        <v>8</v>
      </c>
      <c r="B20" s="5" t="s">
        <v>269</v>
      </c>
      <c r="C20" s="90"/>
      <c r="D20" s="107">
        <f>投入係数表!K20</f>
        <v>0</v>
      </c>
      <c r="E20" s="110">
        <f t="shared" si="0"/>
        <v>0</v>
      </c>
      <c r="F20" s="76">
        <f>分析係数表!C23</f>
        <v>0</v>
      </c>
      <c r="G20" s="110">
        <f t="shared" si="1"/>
        <v>0</v>
      </c>
      <c r="H20" s="110">
        <v>0</v>
      </c>
      <c r="I20" s="110">
        <f t="shared" si="2"/>
        <v>0</v>
      </c>
      <c r="J20" s="107">
        <f>分析係数表!G23</f>
        <v>0.21392190152801357</v>
      </c>
      <c r="K20" s="111">
        <f t="shared" si="3"/>
        <v>0</v>
      </c>
      <c r="L20" s="79"/>
      <c r="M20" s="80"/>
      <c r="N20" s="81">
        <f>分析係数表!H23</f>
        <v>2.6840953927502582E-5</v>
      </c>
      <c r="O20" s="82">
        <f t="shared" si="4"/>
        <v>6.9613930827164248E-5</v>
      </c>
      <c r="P20" s="76">
        <f>分析係数表!C23</f>
        <v>0</v>
      </c>
      <c r="Q20" s="82">
        <f t="shared" si="5"/>
        <v>0</v>
      </c>
      <c r="R20" s="83">
        <v>0</v>
      </c>
      <c r="S20" s="84">
        <f t="shared" si="6"/>
        <v>0</v>
      </c>
      <c r="T20" s="85">
        <f>分析係数表!F23</f>
        <v>0.43803056027164688</v>
      </c>
      <c r="U20" s="86">
        <f t="shared" si="7"/>
        <v>0</v>
      </c>
      <c r="V20" s="87">
        <f>分析係数表!D23</f>
        <v>9.3378607809847206E-2</v>
      </c>
      <c r="W20" s="167">
        <f t="shared" si="8"/>
        <v>0</v>
      </c>
      <c r="X20" s="76">
        <f>分析係数表!E23</f>
        <v>9.3378607809847206E-2</v>
      </c>
      <c r="Y20" s="166">
        <f t="shared" si="9"/>
        <v>0</v>
      </c>
    </row>
    <row r="21" spans="1:25" x14ac:dyDescent="0.2">
      <c r="A21" s="6" t="s">
        <v>9</v>
      </c>
      <c r="B21" s="5" t="s">
        <v>270</v>
      </c>
      <c r="C21" s="90"/>
      <c r="D21" s="107">
        <f>投入係数表!K21</f>
        <v>0</v>
      </c>
      <c r="E21" s="110">
        <f t="shared" si="0"/>
        <v>0</v>
      </c>
      <c r="F21" s="76">
        <f>分析係数表!C24</f>
        <v>0.46503178928247046</v>
      </c>
      <c r="G21" s="110">
        <f t="shared" si="1"/>
        <v>0</v>
      </c>
      <c r="H21" s="110">
        <v>1.2604577369410704E-3</v>
      </c>
      <c r="I21" s="110">
        <f t="shared" si="2"/>
        <v>1.2604577369410704E-3</v>
      </c>
      <c r="J21" s="107">
        <f>分析係数表!G24</f>
        <v>0.20803782505910165</v>
      </c>
      <c r="K21" s="111">
        <f t="shared" si="3"/>
        <v>2.6222288617213757E-4</v>
      </c>
      <c r="L21" s="79"/>
      <c r="M21" s="80"/>
      <c r="N21" s="81">
        <f>分析係数表!H24</f>
        <v>3.7577335498503619E-4</v>
      </c>
      <c r="O21" s="82">
        <f t="shared" si="4"/>
        <v>9.7459503158029955E-4</v>
      </c>
      <c r="P21" s="76">
        <f>分析係数表!C24</f>
        <v>0.46503178928247046</v>
      </c>
      <c r="Q21" s="82">
        <f t="shared" si="5"/>
        <v>4.5321767136159252E-4</v>
      </c>
      <c r="R21" s="83">
        <v>1.5328620136202823E-3</v>
      </c>
      <c r="S21" s="84">
        <f t="shared" si="6"/>
        <v>2.7933197505613525E-3</v>
      </c>
      <c r="T21" s="85">
        <f>分析係数表!F24</f>
        <v>0.39125295508274233</v>
      </c>
      <c r="U21" s="86">
        <f t="shared" si="7"/>
        <v>1.0928946068981178E-3</v>
      </c>
      <c r="V21" s="87">
        <f>分析係数表!D24</f>
        <v>8.1560283687943269E-2</v>
      </c>
      <c r="W21" s="167">
        <f t="shared" si="8"/>
        <v>0</v>
      </c>
      <c r="X21" s="76">
        <f>分析係数表!E24</f>
        <v>8.0378250591016553E-2</v>
      </c>
      <c r="Y21" s="166">
        <f t="shared" si="9"/>
        <v>0</v>
      </c>
    </row>
    <row r="22" spans="1:25" x14ac:dyDescent="0.2">
      <c r="A22" s="6" t="s">
        <v>10</v>
      </c>
      <c r="B22" s="5" t="s">
        <v>271</v>
      </c>
      <c r="C22" s="90"/>
      <c r="D22" s="107">
        <f>投入係数表!K22</f>
        <v>0</v>
      </c>
      <c r="E22" s="110">
        <f t="shared" si="0"/>
        <v>0</v>
      </c>
      <c r="F22" s="76">
        <f>分析係数表!C25</f>
        <v>9.2250922509224953E-3</v>
      </c>
      <c r="G22" s="110">
        <f t="shared" si="1"/>
        <v>0</v>
      </c>
      <c r="H22" s="110">
        <v>8.1798782137361366E-5</v>
      </c>
      <c r="I22" s="110">
        <f t="shared" si="2"/>
        <v>8.1798782137361366E-5</v>
      </c>
      <c r="J22" s="107">
        <f>分析係数表!G25</f>
        <v>0.19617224880382775</v>
      </c>
      <c r="K22" s="111">
        <f t="shared" si="3"/>
        <v>1.6046651041300553E-5</v>
      </c>
      <c r="L22" s="79"/>
      <c r="M22" s="80"/>
      <c r="N22" s="81">
        <f>分析係数表!H25</f>
        <v>5.5023955551380293E-4</v>
      </c>
      <c r="O22" s="82">
        <f t="shared" si="4"/>
        <v>1.4270855819568671E-3</v>
      </c>
      <c r="P22" s="76">
        <f>分析係数表!C25</f>
        <v>9.2250922509224953E-3</v>
      </c>
      <c r="Q22" s="82">
        <f t="shared" si="5"/>
        <v>1.3164996143513513E-5</v>
      </c>
      <c r="R22" s="83">
        <v>5.6526649317542748E-5</v>
      </c>
      <c r="S22" s="84">
        <f t="shared" si="6"/>
        <v>1.383254314549041E-4</v>
      </c>
      <c r="T22" s="85">
        <f>分析係数表!F25</f>
        <v>0.34928229665071769</v>
      </c>
      <c r="U22" s="86">
        <f t="shared" si="7"/>
        <v>4.8314624383770332E-5</v>
      </c>
      <c r="V22" s="87">
        <f>分析係数表!D25</f>
        <v>6.2200956937799042E-2</v>
      </c>
      <c r="W22" s="167">
        <f t="shared" si="8"/>
        <v>0</v>
      </c>
      <c r="X22" s="76">
        <f>分析係数表!E25</f>
        <v>3.8277511961722487E-2</v>
      </c>
      <c r="Y22" s="166">
        <f t="shared" si="9"/>
        <v>0</v>
      </c>
    </row>
    <row r="23" spans="1:25" x14ac:dyDescent="0.2">
      <c r="A23" s="6" t="s">
        <v>11</v>
      </c>
      <c r="B23" s="5" t="s">
        <v>35</v>
      </c>
      <c r="C23" s="90"/>
      <c r="D23" s="107">
        <f>投入係数表!K23</f>
        <v>0</v>
      </c>
      <c r="E23" s="110">
        <f t="shared" si="0"/>
        <v>0</v>
      </c>
      <c r="F23" s="76">
        <f>分析係数表!C26</f>
        <v>0.48980322003577814</v>
      </c>
      <c r="G23" s="110">
        <f t="shared" si="1"/>
        <v>0</v>
      </c>
      <c r="H23" s="110">
        <v>2.0961073643314451E-3</v>
      </c>
      <c r="I23" s="110">
        <f t="shared" si="2"/>
        <v>2.0961073643314451E-3</v>
      </c>
      <c r="J23" s="107">
        <f>分析係数表!G26</f>
        <v>0.19635890767230169</v>
      </c>
      <c r="K23" s="111">
        <f t="shared" si="3"/>
        <v>4.1158935242398986E-4</v>
      </c>
      <c r="L23" s="79"/>
      <c r="M23" s="80"/>
      <c r="N23" s="81">
        <f>分析係数表!H26</f>
        <v>1.1729496866318629E-2</v>
      </c>
      <c r="O23" s="82">
        <f t="shared" si="4"/>
        <v>3.0421287771470774E-2</v>
      </c>
      <c r="P23" s="76">
        <f>分析係数表!C26</f>
        <v>0.48980322003577814</v>
      </c>
      <c r="Q23" s="82">
        <f t="shared" si="5"/>
        <v>1.4900444708101427E-2</v>
      </c>
      <c r="R23" s="83">
        <v>1.6349189436649623E-2</v>
      </c>
      <c r="S23" s="84">
        <f t="shared" si="6"/>
        <v>1.8445296800981066E-2</v>
      </c>
      <c r="T23" s="85">
        <f>分析係数表!F26</f>
        <v>0.33511053315994799</v>
      </c>
      <c r="U23" s="86">
        <f t="shared" si="7"/>
        <v>6.1812132452702482E-3</v>
      </c>
      <c r="V23" s="87">
        <f>分析係数表!D26</f>
        <v>7.3862158647594281E-2</v>
      </c>
      <c r="W23" s="167">
        <f t="shared" si="8"/>
        <v>0</v>
      </c>
      <c r="X23" s="76">
        <f>分析係数表!E26</f>
        <v>7.8673602080624183E-2</v>
      </c>
      <c r="Y23" s="166">
        <f t="shared" si="9"/>
        <v>0</v>
      </c>
    </row>
    <row r="24" spans="1:25" x14ac:dyDescent="0.2">
      <c r="A24" s="6" t="s">
        <v>12</v>
      </c>
      <c r="B24" s="5" t="s">
        <v>365</v>
      </c>
      <c r="C24" s="90"/>
      <c r="D24" s="107">
        <f>投入係数表!K24</f>
        <v>0</v>
      </c>
      <c r="E24" s="110">
        <f t="shared" si="0"/>
        <v>0</v>
      </c>
      <c r="F24" s="76">
        <f>分析係数表!C27</f>
        <v>1.6403046280023426E-2</v>
      </c>
      <c r="G24" s="110">
        <f t="shared" si="1"/>
        <v>0</v>
      </c>
      <c r="H24" s="110">
        <v>8.0087445700028331E-6</v>
      </c>
      <c r="I24" s="110">
        <f t="shared" si="2"/>
        <v>8.0087445700028331E-6</v>
      </c>
      <c r="J24" s="107">
        <f>分析係数表!G27</f>
        <v>0.18421052631578946</v>
      </c>
      <c r="K24" s="111">
        <f t="shared" si="3"/>
        <v>1.4752950523689429E-6</v>
      </c>
      <c r="L24" s="79"/>
      <c r="M24" s="80"/>
      <c r="N24" s="81">
        <f>分析係数表!H27</f>
        <v>1.1420825896152349E-2</v>
      </c>
      <c r="O24" s="82">
        <f t="shared" si="4"/>
        <v>2.9620727566958386E-2</v>
      </c>
      <c r="P24" s="76">
        <f>分析係数表!C27</f>
        <v>1.6403046280023426E-2</v>
      </c>
      <c r="Q24" s="82">
        <f t="shared" si="5"/>
        <v>4.8587016512878408E-4</v>
      </c>
      <c r="R24" s="83">
        <v>4.8962354502980093E-4</v>
      </c>
      <c r="S24" s="84">
        <f t="shared" si="6"/>
        <v>4.976322895998038E-4</v>
      </c>
      <c r="T24" s="85">
        <f>分析係数表!F27</f>
        <v>0.35526315789473684</v>
      </c>
      <c r="U24" s="86">
        <f t="shared" si="7"/>
        <v>1.7679041867361451E-4</v>
      </c>
      <c r="V24" s="87">
        <f>分析係数表!D27</f>
        <v>0</v>
      </c>
      <c r="W24" s="167">
        <f t="shared" si="8"/>
        <v>0</v>
      </c>
      <c r="X24" s="76">
        <f>分析係数表!E27</f>
        <v>0</v>
      </c>
      <c r="Y24" s="166">
        <f t="shared" si="9"/>
        <v>0</v>
      </c>
    </row>
    <row r="25" spans="1:25" x14ac:dyDescent="0.2">
      <c r="A25" s="6" t="s">
        <v>13</v>
      </c>
      <c r="B25" s="5" t="s">
        <v>191</v>
      </c>
      <c r="C25" s="90"/>
      <c r="D25" s="107">
        <f>投入係数表!K25</f>
        <v>0</v>
      </c>
      <c r="E25" s="110">
        <f t="shared" si="0"/>
        <v>0</v>
      </c>
      <c r="F25" s="76">
        <f>分析係数表!C28</f>
        <v>5.7942340305257245E-2</v>
      </c>
      <c r="G25" s="110">
        <f t="shared" si="1"/>
        <v>0</v>
      </c>
      <c r="H25" s="110">
        <v>9.6926808927321254E-4</v>
      </c>
      <c r="I25" s="110">
        <f t="shared" si="2"/>
        <v>9.6926808927321254E-4</v>
      </c>
      <c r="J25" s="107">
        <f>分析係数表!G28</f>
        <v>0.12508686587908269</v>
      </c>
      <c r="K25" s="111">
        <f t="shared" si="3"/>
        <v>1.2124270748379308E-4</v>
      </c>
      <c r="L25" s="79"/>
      <c r="M25" s="80"/>
      <c r="N25" s="81">
        <f>分析係数表!H28</f>
        <v>2.2586662729993424E-2</v>
      </c>
      <c r="O25" s="82">
        <f t="shared" si="4"/>
        <v>5.858012279105871E-2</v>
      </c>
      <c r="P25" s="76">
        <f>分析係数表!C28</f>
        <v>5.7942340305257245E-2</v>
      </c>
      <c r="Q25" s="82">
        <f t="shared" si="5"/>
        <v>3.3942694098832798E-3</v>
      </c>
      <c r="R25" s="83">
        <v>3.6611831674681463E-3</v>
      </c>
      <c r="S25" s="84">
        <f t="shared" si="6"/>
        <v>4.6304512567413589E-3</v>
      </c>
      <c r="T25" s="85">
        <f>分析係数表!F28</f>
        <v>0.21334259902710215</v>
      </c>
      <c r="U25" s="86">
        <f t="shared" si="7"/>
        <v>9.8787250578151291E-4</v>
      </c>
      <c r="V25" s="87">
        <f>分析係数表!D28</f>
        <v>0.12091730368311328</v>
      </c>
      <c r="W25" s="167">
        <f t="shared" si="8"/>
        <v>0</v>
      </c>
      <c r="X25" s="76">
        <f>分析係数表!E28</f>
        <v>0.12161223071577484</v>
      </c>
      <c r="Y25" s="166">
        <f t="shared" si="9"/>
        <v>0</v>
      </c>
    </row>
    <row r="26" spans="1:25" x14ac:dyDescent="0.2">
      <c r="A26" s="6" t="s">
        <v>14</v>
      </c>
      <c r="B26" s="5" t="s">
        <v>50</v>
      </c>
      <c r="C26" s="90"/>
      <c r="D26" s="107">
        <f>投入係数表!K26</f>
        <v>4.0650406504065045E-3</v>
      </c>
      <c r="E26" s="110">
        <f t="shared" si="0"/>
        <v>0.40650406504065045</v>
      </c>
      <c r="F26" s="76">
        <f>分析係数表!C29</f>
        <v>0.49478563151796062</v>
      </c>
      <c r="G26" s="110">
        <f t="shared" si="1"/>
        <v>0.20113237053575636</v>
      </c>
      <c r="H26" s="110">
        <v>0.21683953200514913</v>
      </c>
      <c r="I26" s="110">
        <f t="shared" si="2"/>
        <v>0.21683953200514913</v>
      </c>
      <c r="J26" s="107">
        <f>分析係数表!G29</f>
        <v>0.24894917844860528</v>
      </c>
      <c r="K26" s="111">
        <f t="shared" si="3"/>
        <v>5.3982023347861931E-2</v>
      </c>
      <c r="L26" s="79"/>
      <c r="M26" s="80"/>
      <c r="N26" s="81">
        <f>分析係数表!H29</f>
        <v>1.0347187739052245E-2</v>
      </c>
      <c r="O26" s="82">
        <f t="shared" si="4"/>
        <v>2.6836170333871815E-2</v>
      </c>
      <c r="P26" s="76">
        <f>分析係数表!C29</f>
        <v>0.49478563151796062</v>
      </c>
      <c r="Q26" s="82">
        <f t="shared" si="5"/>
        <v>1.3278151486168326E-2</v>
      </c>
      <c r="R26" s="83">
        <v>1.923276249970966E-2</v>
      </c>
      <c r="S26" s="84">
        <f t="shared" si="6"/>
        <v>0.23607229450485878</v>
      </c>
      <c r="T26" s="85">
        <f>分析係数表!F29</f>
        <v>0.37141765380206343</v>
      </c>
      <c r="U26" s="86">
        <f t="shared" si="7"/>
        <v>8.7681417752664401E-2</v>
      </c>
      <c r="V26" s="87">
        <f>分析係数表!D29</f>
        <v>7.241115781429118E-2</v>
      </c>
      <c r="W26" s="167">
        <f t="shared" si="8"/>
        <v>0</v>
      </c>
      <c r="X26" s="76">
        <f>分析係数表!E29</f>
        <v>5.0630492930836837E-2</v>
      </c>
      <c r="Y26" s="166">
        <f t="shared" si="9"/>
        <v>0</v>
      </c>
    </row>
    <row r="27" spans="1:25" x14ac:dyDescent="0.2">
      <c r="A27" s="6" t="s">
        <v>15</v>
      </c>
      <c r="B27" s="5" t="s">
        <v>36</v>
      </c>
      <c r="C27" s="90"/>
      <c r="D27" s="107">
        <f>投入係数表!K27</f>
        <v>0</v>
      </c>
      <c r="E27" s="110">
        <f t="shared" si="0"/>
        <v>0</v>
      </c>
      <c r="F27" s="76">
        <f>分析係数表!C30</f>
        <v>1</v>
      </c>
      <c r="G27" s="110">
        <f t="shared" si="1"/>
        <v>0</v>
      </c>
      <c r="H27" s="110">
        <v>3.7146992421812114E-3</v>
      </c>
      <c r="I27" s="110">
        <f t="shared" si="2"/>
        <v>3.7146992421812114E-3</v>
      </c>
      <c r="J27" s="107">
        <f>分析係数表!G30</f>
        <v>0.34459690081234212</v>
      </c>
      <c r="K27" s="111">
        <f t="shared" si="3"/>
        <v>1.2800738463056014E-3</v>
      </c>
      <c r="L27" s="79"/>
      <c r="M27" s="80"/>
      <c r="N27" s="81">
        <f>分析係数表!H30</f>
        <v>0</v>
      </c>
      <c r="O27" s="82">
        <f t="shared" si="4"/>
        <v>0</v>
      </c>
      <c r="P27" s="76">
        <f>分析係数表!C30</f>
        <v>1</v>
      </c>
      <c r="Q27" s="82">
        <f t="shared" si="5"/>
        <v>0</v>
      </c>
      <c r="R27" s="83">
        <v>5.2679091253696056E-3</v>
      </c>
      <c r="S27" s="84">
        <f t="shared" si="6"/>
        <v>8.9826083675508175E-3</v>
      </c>
      <c r="T27" s="85">
        <f>分析係数表!F30</f>
        <v>0.44091746876919924</v>
      </c>
      <c r="U27" s="86">
        <f t="shared" si="7"/>
        <v>3.9605889443655356E-3</v>
      </c>
      <c r="V27" s="87">
        <f>分析係数表!D30</f>
        <v>0.12847293330602771</v>
      </c>
      <c r="W27" s="167">
        <f t="shared" si="8"/>
        <v>0</v>
      </c>
      <c r="X27" s="76">
        <f>分析係数表!E30</f>
        <v>7.0107174551163901E-2</v>
      </c>
      <c r="Y27" s="166">
        <f t="shared" si="9"/>
        <v>0</v>
      </c>
    </row>
    <row r="28" spans="1:25" x14ac:dyDescent="0.2">
      <c r="A28" s="6" t="s">
        <v>16</v>
      </c>
      <c r="B28" s="5" t="s">
        <v>192</v>
      </c>
      <c r="C28" s="90"/>
      <c r="D28" s="107">
        <f>投入係数表!K28</f>
        <v>8.130081300813009E-3</v>
      </c>
      <c r="E28" s="110">
        <f t="shared" si="0"/>
        <v>0.81300813008130091</v>
      </c>
      <c r="F28" s="76">
        <f>分析係数表!C31</f>
        <v>1.9207967749584998E-2</v>
      </c>
      <c r="G28" s="110">
        <f t="shared" si="1"/>
        <v>1.5616233942752033E-2</v>
      </c>
      <c r="H28" s="110">
        <v>1.6062680746675263E-2</v>
      </c>
      <c r="I28" s="110">
        <f t="shared" si="2"/>
        <v>1.6062680746675263E-2</v>
      </c>
      <c r="J28" s="107">
        <f>分析係数表!G31</f>
        <v>6.1728395061728392E-2</v>
      </c>
      <c r="K28" s="111">
        <f t="shared" si="3"/>
        <v>9.9152350288118896E-4</v>
      </c>
      <c r="L28" s="79"/>
      <c r="M28" s="80"/>
      <c r="N28" s="81">
        <f>分析係数表!H31</f>
        <v>2.4076335672969816E-2</v>
      </c>
      <c r="O28" s="82">
        <f t="shared" si="4"/>
        <v>6.2443695951966326E-2</v>
      </c>
      <c r="P28" s="76">
        <f>分析係数表!C31</f>
        <v>1.9207967749584998E-2</v>
      </c>
      <c r="Q28" s="82">
        <f t="shared" si="5"/>
        <v>1.1994164980102604E-3</v>
      </c>
      <c r="R28" s="83">
        <v>1.5554534152036688E-3</v>
      </c>
      <c r="S28" s="84">
        <f t="shared" si="6"/>
        <v>1.7618134161878931E-2</v>
      </c>
      <c r="T28" s="85">
        <f>分析係数表!F31</f>
        <v>0.33333333333333331</v>
      </c>
      <c r="U28" s="86">
        <f t="shared" si="7"/>
        <v>5.8727113872929764E-3</v>
      </c>
      <c r="V28" s="87">
        <f>分析係数表!D31</f>
        <v>0.20987654320987653</v>
      </c>
      <c r="W28" s="167">
        <f t="shared" si="8"/>
        <v>0</v>
      </c>
      <c r="X28" s="76">
        <f>分析係数表!E31</f>
        <v>0.18518518518518517</v>
      </c>
      <c r="Y28" s="166">
        <f t="shared" si="9"/>
        <v>0</v>
      </c>
    </row>
    <row r="29" spans="1:25" x14ac:dyDescent="0.2">
      <c r="A29" s="6" t="s">
        <v>17</v>
      </c>
      <c r="B29" s="5" t="s">
        <v>272</v>
      </c>
      <c r="C29" s="90"/>
      <c r="D29" s="107">
        <f>投入係数表!K29</f>
        <v>0</v>
      </c>
      <c r="E29" s="110">
        <f t="shared" si="0"/>
        <v>0</v>
      </c>
      <c r="F29" s="76">
        <f>分析係数表!C32</f>
        <v>1</v>
      </c>
      <c r="G29" s="110">
        <f t="shared" si="1"/>
        <v>0</v>
      </c>
      <c r="H29" s="110">
        <v>2.48737686056289E-3</v>
      </c>
      <c r="I29" s="110">
        <f t="shared" si="2"/>
        <v>2.48737686056289E-3</v>
      </c>
      <c r="J29" s="107">
        <f>分析係数表!G32</f>
        <v>0.14010507880910683</v>
      </c>
      <c r="K29" s="111">
        <f t="shared" si="3"/>
        <v>3.4849413107711241E-4</v>
      </c>
      <c r="L29" s="79"/>
      <c r="M29" s="80"/>
      <c r="N29" s="81">
        <f>分析係数表!H32</f>
        <v>7.0054889750781743E-3</v>
      </c>
      <c r="O29" s="82">
        <f t="shared" si="4"/>
        <v>1.8169235945889869E-2</v>
      </c>
      <c r="P29" s="76">
        <f>分析係数表!C32</f>
        <v>1</v>
      </c>
      <c r="Q29" s="82">
        <f t="shared" si="5"/>
        <v>1.8169235945889869E-2</v>
      </c>
      <c r="R29" s="83">
        <v>2.4014426925231119E-2</v>
      </c>
      <c r="S29" s="84">
        <f t="shared" si="6"/>
        <v>2.6501803785794011E-2</v>
      </c>
      <c r="T29" s="85">
        <f>分析係数表!F32</f>
        <v>0.48248686514886163</v>
      </c>
      <c r="U29" s="86">
        <f t="shared" si="7"/>
        <v>1.2786772229397985E-2</v>
      </c>
      <c r="V29" s="87">
        <f>分析係数表!D32</f>
        <v>1.5761821366024518E-2</v>
      </c>
      <c r="W29" s="167">
        <f t="shared" si="8"/>
        <v>0</v>
      </c>
      <c r="X29" s="76">
        <f>分析係数表!E32</f>
        <v>2.1891418563922942E-2</v>
      </c>
      <c r="Y29" s="166">
        <f t="shared" si="9"/>
        <v>0</v>
      </c>
    </row>
    <row r="30" spans="1:25" x14ac:dyDescent="0.2">
      <c r="A30" s="6" t="s">
        <v>18</v>
      </c>
      <c r="B30" s="5" t="s">
        <v>273</v>
      </c>
      <c r="C30" s="90"/>
      <c r="D30" s="107">
        <f>投入係数表!K30</f>
        <v>0</v>
      </c>
      <c r="E30" s="110">
        <f t="shared" si="0"/>
        <v>0</v>
      </c>
      <c r="F30" s="76">
        <f>分析係数表!C33</f>
        <v>0.97338792221084958</v>
      </c>
      <c r="G30" s="110">
        <f t="shared" si="1"/>
        <v>0</v>
      </c>
      <c r="H30" s="110">
        <v>3.5981909603873103E-3</v>
      </c>
      <c r="I30" s="110">
        <f t="shared" si="2"/>
        <v>3.5981909603873103E-3</v>
      </c>
      <c r="J30" s="107">
        <f>分析係数表!G33</f>
        <v>0.50577124868835255</v>
      </c>
      <c r="K30" s="111">
        <f t="shared" si="3"/>
        <v>1.8198615350542323E-3</v>
      </c>
      <c r="L30" s="79"/>
      <c r="M30" s="80"/>
      <c r="N30" s="81">
        <f>分析係数表!H33</f>
        <v>1.0199562492450981E-3</v>
      </c>
      <c r="O30" s="82">
        <f t="shared" si="4"/>
        <v>2.6453293714322414E-3</v>
      </c>
      <c r="P30" s="76">
        <f>分析係数表!C33</f>
        <v>0.97338792221084958</v>
      </c>
      <c r="Q30" s="82">
        <f t="shared" si="5"/>
        <v>2.5749316604217623E-3</v>
      </c>
      <c r="R30" s="83">
        <v>7.7111116544974351E-3</v>
      </c>
      <c r="S30" s="84">
        <f t="shared" si="6"/>
        <v>1.1309302614884746E-2</v>
      </c>
      <c r="T30" s="85">
        <f>分析係数表!F33</f>
        <v>0.64428121720881426</v>
      </c>
      <c r="U30" s="86">
        <f t="shared" si="7"/>
        <v>7.2863712545007701E-3</v>
      </c>
      <c r="V30" s="87">
        <f>分析係数表!D33</f>
        <v>6.2959076600209857E-2</v>
      </c>
      <c r="W30" s="167">
        <f t="shared" si="8"/>
        <v>0</v>
      </c>
      <c r="X30" s="76">
        <f>分析係数表!E33</f>
        <v>4.7219307450157399E-2</v>
      </c>
      <c r="Y30" s="166">
        <f t="shared" si="9"/>
        <v>0</v>
      </c>
    </row>
    <row r="31" spans="1:25" x14ac:dyDescent="0.2">
      <c r="A31" s="6" t="s">
        <v>19</v>
      </c>
      <c r="B31" s="5" t="s">
        <v>274</v>
      </c>
      <c r="C31" s="90"/>
      <c r="D31" s="107">
        <f>投入係数表!K31</f>
        <v>1.2195121951219513E-2</v>
      </c>
      <c r="E31" s="110">
        <f t="shared" si="0"/>
        <v>1.2195121951219512</v>
      </c>
      <c r="F31" s="76">
        <f>分析係数表!C34</f>
        <v>0.27354580534514794</v>
      </c>
      <c r="G31" s="110">
        <f t="shared" si="1"/>
        <v>0.33359244554286333</v>
      </c>
      <c r="H31" s="110">
        <v>0.34577997730761051</v>
      </c>
      <c r="I31" s="110">
        <f t="shared" si="2"/>
        <v>0.34577997730761051</v>
      </c>
      <c r="J31" s="107">
        <f>分析係数表!G34</f>
        <v>0.42476937758456157</v>
      </c>
      <c r="K31" s="111">
        <f t="shared" si="3"/>
        <v>0.14687674574215753</v>
      </c>
      <c r="L31" s="79"/>
      <c r="M31" s="80"/>
      <c r="N31" s="81">
        <f>分析係数表!H34</f>
        <v>0.17207735562921905</v>
      </c>
      <c r="O31" s="82">
        <f t="shared" si="4"/>
        <v>0.44629491053294995</v>
      </c>
      <c r="P31" s="76">
        <f>分析係数表!C34</f>
        <v>0.27354580534514794</v>
      </c>
      <c r="Q31" s="82">
        <f t="shared" si="5"/>
        <v>0.12208210072317655</v>
      </c>
      <c r="R31" s="83">
        <v>0.13224055381257155</v>
      </c>
      <c r="S31" s="84">
        <f t="shared" si="6"/>
        <v>0.47802053112018206</v>
      </c>
      <c r="T31" s="85">
        <f>分析係数表!F34</f>
        <v>0.70045594316615423</v>
      </c>
      <c r="U31" s="86">
        <f t="shared" si="7"/>
        <v>0.3348323219785731</v>
      </c>
      <c r="V31" s="87">
        <f>分析係数表!D34</f>
        <v>0.30431555508429647</v>
      </c>
      <c r="W31" s="167">
        <f t="shared" si="8"/>
        <v>0</v>
      </c>
      <c r="X31" s="76">
        <f>分析係数表!E34</f>
        <v>0.19870639380765559</v>
      </c>
      <c r="Y31" s="166">
        <f t="shared" si="9"/>
        <v>0</v>
      </c>
    </row>
    <row r="32" spans="1:25" x14ac:dyDescent="0.2">
      <c r="A32" s="6" t="s">
        <v>20</v>
      </c>
      <c r="B32" s="5" t="s">
        <v>37</v>
      </c>
      <c r="C32" s="90"/>
      <c r="D32" s="107">
        <f>投入係数表!K32</f>
        <v>4.0650406504065045E-3</v>
      </c>
      <c r="E32" s="110">
        <f t="shared" si="0"/>
        <v>0.40650406504065045</v>
      </c>
      <c r="F32" s="76">
        <f>分析係数表!C35</f>
        <v>0.43910510987556262</v>
      </c>
      <c r="G32" s="110">
        <f t="shared" si="1"/>
        <v>0.17849801214453767</v>
      </c>
      <c r="H32" s="110">
        <v>0.19236427548905807</v>
      </c>
      <c r="I32" s="110">
        <f t="shared" si="2"/>
        <v>0.19236427548905807</v>
      </c>
      <c r="J32" s="107">
        <f>分析係数表!G35</f>
        <v>0.31421305453517945</v>
      </c>
      <c r="K32" s="111">
        <f t="shared" si="3"/>
        <v>6.0443366584863691E-2</v>
      </c>
      <c r="L32" s="79"/>
      <c r="M32" s="80"/>
      <c r="N32" s="81">
        <f>分析係数表!H35</f>
        <v>6.5760337122381329E-2</v>
      </c>
      <c r="O32" s="82">
        <f t="shared" si="4"/>
        <v>0.17055413052655241</v>
      </c>
      <c r="P32" s="76">
        <f>分析係数表!C35</f>
        <v>0.43910510987556262</v>
      </c>
      <c r="Q32" s="82">
        <f t="shared" si="5"/>
        <v>7.4891190224592841E-2</v>
      </c>
      <c r="R32" s="83">
        <v>9.1553647530076734E-2</v>
      </c>
      <c r="S32" s="84">
        <f t="shared" si="6"/>
        <v>0.28391792301913482</v>
      </c>
      <c r="T32" s="85">
        <f>分析係数表!F35</f>
        <v>0.64651031364792311</v>
      </c>
      <c r="U32" s="86">
        <f t="shared" si="7"/>
        <v>0.18355586546136773</v>
      </c>
      <c r="V32" s="87">
        <f>分析係数表!D35</f>
        <v>9.7202599604408024E-2</v>
      </c>
      <c r="W32" s="167">
        <f t="shared" si="8"/>
        <v>0</v>
      </c>
      <c r="X32" s="76">
        <f>分析係数表!E35</f>
        <v>8.3356880474710376E-2</v>
      </c>
      <c r="Y32" s="166">
        <f t="shared" si="9"/>
        <v>0</v>
      </c>
    </row>
    <row r="33" spans="1:25" x14ac:dyDescent="0.2">
      <c r="A33" s="6" t="s">
        <v>21</v>
      </c>
      <c r="B33" s="5" t="s">
        <v>38</v>
      </c>
      <c r="C33" s="90"/>
      <c r="D33" s="107">
        <f>投入係数表!K33</f>
        <v>0</v>
      </c>
      <c r="E33" s="110">
        <f t="shared" si="0"/>
        <v>0</v>
      </c>
      <c r="F33" s="76">
        <f>分析係数表!C36</f>
        <v>0.81669408606805782</v>
      </c>
      <c r="G33" s="110">
        <f t="shared" si="1"/>
        <v>0</v>
      </c>
      <c r="H33" s="110">
        <v>1.8356947469339621E-2</v>
      </c>
      <c r="I33" s="110">
        <f t="shared" si="2"/>
        <v>1.8356947469339621E-2</v>
      </c>
      <c r="J33" s="107">
        <f>分析係数表!G36</f>
        <v>6.9340477503742809E-2</v>
      </c>
      <c r="K33" s="111">
        <f t="shared" si="3"/>
        <v>1.2728795030351324E-3</v>
      </c>
      <c r="L33" s="79"/>
      <c r="M33" s="80"/>
      <c r="N33" s="81">
        <f>分析係数表!H36</f>
        <v>0.13486237300873674</v>
      </c>
      <c r="O33" s="82">
        <f t="shared" si="4"/>
        <v>0.34977519544108676</v>
      </c>
      <c r="P33" s="76">
        <f>分析係数表!C36</f>
        <v>0.81669408606805782</v>
      </c>
      <c r="Q33" s="82">
        <f t="shared" si="5"/>
        <v>0.28565933357003465</v>
      </c>
      <c r="R33" s="83">
        <v>0.30028909246981023</v>
      </c>
      <c r="S33" s="84">
        <f t="shared" si="6"/>
        <v>0.31864603993914986</v>
      </c>
      <c r="T33" s="85">
        <f>分析係数表!F36</f>
        <v>0.82767315420376641</v>
      </c>
      <c r="U33" s="86">
        <f t="shared" si="7"/>
        <v>0.26373477295097547</v>
      </c>
      <c r="V33" s="87">
        <f>分析係数表!D36</f>
        <v>6.0672917815774961E-3</v>
      </c>
      <c r="W33" s="167">
        <f t="shared" si="8"/>
        <v>0</v>
      </c>
      <c r="X33" s="76">
        <f>分析係数表!E36</f>
        <v>1.3395319517768497E-3</v>
      </c>
      <c r="Y33" s="166">
        <f t="shared" si="9"/>
        <v>0</v>
      </c>
    </row>
    <row r="34" spans="1:25" x14ac:dyDescent="0.2">
      <c r="A34" s="6" t="s">
        <v>22</v>
      </c>
      <c r="B34" s="5" t="s">
        <v>377</v>
      </c>
      <c r="C34" s="90"/>
      <c r="D34" s="107">
        <f>投入係数表!K34</f>
        <v>2.032520325203252E-2</v>
      </c>
      <c r="E34" s="110">
        <f t="shared" si="0"/>
        <v>2.0325203252032518</v>
      </c>
      <c r="F34" s="76">
        <f>分析係数表!C37</f>
        <v>0.27674240490171054</v>
      </c>
      <c r="G34" s="110">
        <f t="shared" si="1"/>
        <v>0.56248456280835468</v>
      </c>
      <c r="H34" s="110">
        <v>0.58533579785497691</v>
      </c>
      <c r="I34" s="110">
        <f t="shared" si="2"/>
        <v>0.58533579785497691</v>
      </c>
      <c r="J34" s="107">
        <f>分析係数表!G37</f>
        <v>0.51230251230251234</v>
      </c>
      <c r="K34" s="111">
        <f t="shared" si="3"/>
        <v>0.29986899978170017</v>
      </c>
      <c r="L34" s="79"/>
      <c r="M34" s="80"/>
      <c r="N34" s="81">
        <f>分析係数表!H37</f>
        <v>5.0756243876907386E-2</v>
      </c>
      <c r="O34" s="82">
        <f t="shared" si="4"/>
        <v>0.13163994319416761</v>
      </c>
      <c r="P34" s="76">
        <f>分析係数表!C37</f>
        <v>0.27674240490171054</v>
      </c>
      <c r="Q34" s="82">
        <f t="shared" si="5"/>
        <v>3.6430354460678507E-2</v>
      </c>
      <c r="R34" s="83">
        <v>4.3455524173992365E-2</v>
      </c>
      <c r="S34" s="84">
        <f t="shared" si="6"/>
        <v>0.62879132202896926</v>
      </c>
      <c r="T34" s="85">
        <f>分析係数表!F37</f>
        <v>0.72623672623672619</v>
      </c>
      <c r="U34" s="86">
        <f t="shared" si="7"/>
        <v>0.45665135119638167</v>
      </c>
      <c r="V34" s="87">
        <f>分析係数表!D37</f>
        <v>0.14037814037814036</v>
      </c>
      <c r="W34" s="167">
        <f t="shared" si="8"/>
        <v>0</v>
      </c>
      <c r="X34" s="76">
        <f>分析係数表!E37</f>
        <v>0.12535612535612536</v>
      </c>
      <c r="Y34" s="166">
        <f t="shared" si="9"/>
        <v>0</v>
      </c>
    </row>
    <row r="35" spans="1:25" x14ac:dyDescent="0.2">
      <c r="A35" s="6" t="s">
        <v>23</v>
      </c>
      <c r="B35" s="5" t="s">
        <v>193</v>
      </c>
      <c r="C35" s="90"/>
      <c r="D35" s="107">
        <f>投入係数表!K35</f>
        <v>0</v>
      </c>
      <c r="E35" s="110">
        <f t="shared" si="0"/>
        <v>0</v>
      </c>
      <c r="F35" s="76">
        <f>分析係数表!C38</f>
        <v>2.6054411976392688E-2</v>
      </c>
      <c r="G35" s="110">
        <f t="shared" si="1"/>
        <v>0</v>
      </c>
      <c r="H35" s="110">
        <v>1.0269167013022896E-3</v>
      </c>
      <c r="I35" s="110">
        <f t="shared" si="2"/>
        <v>1.0269167013022896E-3</v>
      </c>
      <c r="J35" s="107">
        <f>分析係数表!G38</f>
        <v>0.25641025641025639</v>
      </c>
      <c r="K35" s="111">
        <f t="shared" si="3"/>
        <v>2.6331197469289471E-4</v>
      </c>
      <c r="L35" s="79"/>
      <c r="M35" s="80"/>
      <c r="N35" s="81">
        <f>分析係数表!H38</f>
        <v>4.4945177351603076E-2</v>
      </c>
      <c r="O35" s="82">
        <f t="shared" si="4"/>
        <v>0.11656852717008653</v>
      </c>
      <c r="P35" s="76">
        <f>分析係数表!C38</f>
        <v>2.6054411976392688E-2</v>
      </c>
      <c r="Q35" s="82">
        <f t="shared" si="5"/>
        <v>3.037124430370759E-3</v>
      </c>
      <c r="R35" s="83">
        <v>3.7383406284577274E-3</v>
      </c>
      <c r="S35" s="84">
        <f t="shared" si="6"/>
        <v>4.7652573297600172E-3</v>
      </c>
      <c r="T35" s="85">
        <f>分析係数表!F38</f>
        <v>0.57264957264957261</v>
      </c>
      <c r="U35" s="86">
        <f t="shared" si="7"/>
        <v>2.7288225734523174E-3</v>
      </c>
      <c r="V35" s="87">
        <f>分析係数表!D38</f>
        <v>9.4017094017094016E-2</v>
      </c>
      <c r="W35" s="167">
        <f t="shared" si="8"/>
        <v>0</v>
      </c>
      <c r="X35" s="76">
        <f>分析係数表!E38</f>
        <v>6.4102564102564097E-2</v>
      </c>
      <c r="Y35" s="166">
        <f t="shared" si="9"/>
        <v>0</v>
      </c>
    </row>
    <row r="36" spans="1:25" x14ac:dyDescent="0.2">
      <c r="A36" s="6" t="s">
        <v>24</v>
      </c>
      <c r="B36" s="5" t="s">
        <v>39</v>
      </c>
      <c r="C36" s="90"/>
      <c r="D36" s="107">
        <f>投入係数表!K36</f>
        <v>0</v>
      </c>
      <c r="E36" s="110">
        <f t="shared" si="0"/>
        <v>0</v>
      </c>
      <c r="F36" s="76">
        <f>分析係数表!C39</f>
        <v>1</v>
      </c>
      <c r="G36" s="110">
        <f t="shared" si="1"/>
        <v>0</v>
      </c>
      <c r="H36" s="110">
        <v>1.7082373799702057E-3</v>
      </c>
      <c r="I36" s="110">
        <f t="shared" si="2"/>
        <v>1.7082373799702057E-3</v>
      </c>
      <c r="J36" s="107">
        <f>分析係数表!G39</f>
        <v>0.35423311765241955</v>
      </c>
      <c r="K36" s="111">
        <f t="shared" si="3"/>
        <v>6.0511425279724681E-4</v>
      </c>
      <c r="L36" s="79"/>
      <c r="M36" s="80"/>
      <c r="N36" s="81">
        <f>分析係数表!H39</f>
        <v>4.0664045200166418E-3</v>
      </c>
      <c r="O36" s="82">
        <f t="shared" si="4"/>
        <v>1.0546510520315385E-2</v>
      </c>
      <c r="P36" s="76">
        <f>分析係数表!C39</f>
        <v>1</v>
      </c>
      <c r="Q36" s="82">
        <f t="shared" si="5"/>
        <v>1.0546510520315385E-2</v>
      </c>
      <c r="R36" s="83">
        <v>1.8685740164271585E-2</v>
      </c>
      <c r="S36" s="84">
        <f t="shared" si="6"/>
        <v>2.0393977544241791E-2</v>
      </c>
      <c r="T36" s="85">
        <f>分析係数表!F39</f>
        <v>0.70491205686685499</v>
      </c>
      <c r="U36" s="86">
        <f t="shared" si="7"/>
        <v>1.4375960658407932E-2</v>
      </c>
      <c r="V36" s="87">
        <f>分析係数表!D39</f>
        <v>5.4588535496217991E-2</v>
      </c>
      <c r="W36" s="167">
        <f t="shared" si="8"/>
        <v>0</v>
      </c>
      <c r="X36" s="76">
        <f>分析係数表!E39</f>
        <v>6.4886539688325889E-2</v>
      </c>
      <c r="Y36" s="166">
        <f t="shared" si="9"/>
        <v>0</v>
      </c>
    </row>
    <row r="37" spans="1:25" x14ac:dyDescent="0.2">
      <c r="A37" s="6" t="s">
        <v>25</v>
      </c>
      <c r="B37" s="5" t="s">
        <v>40</v>
      </c>
      <c r="C37" s="90"/>
      <c r="D37" s="107">
        <f>投入係数表!K37</f>
        <v>0</v>
      </c>
      <c r="E37" s="110">
        <f t="shared" si="0"/>
        <v>0</v>
      </c>
      <c r="F37" s="76">
        <f>分析係数表!C40</f>
        <v>0.92056168505516545</v>
      </c>
      <c r="G37" s="110">
        <f t="shared" si="1"/>
        <v>0</v>
      </c>
      <c r="H37" s="110">
        <v>2.6016997298808906E-4</v>
      </c>
      <c r="I37" s="110">
        <f t="shared" si="2"/>
        <v>2.6016997298808906E-4</v>
      </c>
      <c r="J37" s="107">
        <f>分析係数表!G40</f>
        <v>0.55393401015228427</v>
      </c>
      <c r="K37" s="111">
        <f t="shared" si="3"/>
        <v>1.4411699645850364E-4</v>
      </c>
      <c r="L37" s="79"/>
      <c r="M37" s="80"/>
      <c r="N37" s="81">
        <f>分析係数表!H40</f>
        <v>3.1632064203561794E-2</v>
      </c>
      <c r="O37" s="82">
        <f t="shared" si="4"/>
        <v>8.2040017479813057E-2</v>
      </c>
      <c r="P37" s="76">
        <f>分析係数表!C40</f>
        <v>0.92056168505516545</v>
      </c>
      <c r="Q37" s="82">
        <f t="shared" si="5"/>
        <v>7.5522896733171932E-2</v>
      </c>
      <c r="R37" s="83">
        <v>7.5601353013008826E-2</v>
      </c>
      <c r="S37" s="84">
        <f t="shared" si="6"/>
        <v>7.586152298599691E-2</v>
      </c>
      <c r="T37" s="85">
        <f>分析係数表!F40</f>
        <v>0.75190355329949243</v>
      </c>
      <c r="U37" s="86">
        <f t="shared" si="7"/>
        <v>5.7040548691882201E-2</v>
      </c>
      <c r="V37" s="87">
        <f>分析係数表!D40</f>
        <v>8.6747643219724432E-2</v>
      </c>
      <c r="W37" s="167">
        <f t="shared" si="8"/>
        <v>0</v>
      </c>
      <c r="X37" s="76">
        <f>分析係数表!E40</f>
        <v>5.4296591733139957E-2</v>
      </c>
      <c r="Y37" s="166">
        <f t="shared" si="9"/>
        <v>0</v>
      </c>
    </row>
    <row r="38" spans="1:25" x14ac:dyDescent="0.2">
      <c r="A38" s="6" t="s">
        <v>26</v>
      </c>
      <c r="B38" s="5" t="s">
        <v>276</v>
      </c>
      <c r="C38" s="90"/>
      <c r="D38" s="107">
        <f>投入係数表!K38</f>
        <v>0</v>
      </c>
      <c r="E38" s="110">
        <f t="shared" si="0"/>
        <v>0</v>
      </c>
      <c r="F38" s="76">
        <f>分析係数表!C41</f>
        <v>0.63177526518242222</v>
      </c>
      <c r="G38" s="110">
        <f t="shared" si="1"/>
        <v>0</v>
      </c>
      <c r="H38" s="110">
        <v>1.0745862555396334E-4</v>
      </c>
      <c r="I38" s="110">
        <f t="shared" si="2"/>
        <v>1.0745862555396334E-4</v>
      </c>
      <c r="J38" s="107">
        <f>分析係数表!G41</f>
        <v>0.4574653574378269</v>
      </c>
      <c r="K38" s="111">
        <f t="shared" si="3"/>
        <v>4.9158598548821441E-5</v>
      </c>
      <c r="L38" s="79"/>
      <c r="M38" s="80"/>
      <c r="N38" s="81">
        <f>分析係数表!H41</f>
        <v>5.3681907855005165E-2</v>
      </c>
      <c r="O38" s="82">
        <f t="shared" si="4"/>
        <v>0.13922786165432849</v>
      </c>
      <c r="P38" s="76">
        <f>分析係数表!C41</f>
        <v>0.63177526518242222</v>
      </c>
      <c r="Q38" s="82">
        <f t="shared" si="5"/>
        <v>8.7960719217444971E-2</v>
      </c>
      <c r="R38" s="83">
        <v>8.9144127181480307E-2</v>
      </c>
      <c r="S38" s="84">
        <f t="shared" si="6"/>
        <v>8.9251585807034267E-2</v>
      </c>
      <c r="T38" s="85">
        <f>分析係数表!F41</f>
        <v>0.56134715976874372</v>
      </c>
      <c r="U38" s="86">
        <f t="shared" si="7"/>
        <v>5.0101124197635002E-2</v>
      </c>
      <c r="V38" s="87">
        <f>分析係数表!D41</f>
        <v>0.18619803615674038</v>
      </c>
      <c r="W38" s="167">
        <f t="shared" si="8"/>
        <v>0</v>
      </c>
      <c r="X38" s="76">
        <f>分析係数表!E41</f>
        <v>0.17261631641736258</v>
      </c>
      <c r="Y38" s="166">
        <f t="shared" si="9"/>
        <v>0</v>
      </c>
    </row>
    <row r="39" spans="1:25" x14ac:dyDescent="0.2">
      <c r="A39" s="6" t="s">
        <v>51</v>
      </c>
      <c r="B39" s="5" t="s">
        <v>367</v>
      </c>
      <c r="C39" s="90"/>
      <c r="D39" s="107">
        <f>投入係数表!K39</f>
        <v>0</v>
      </c>
      <c r="E39" s="110">
        <f>$C$13*D39</f>
        <v>0</v>
      </c>
      <c r="F39" s="76">
        <f>分析係数表!C42</f>
        <v>1</v>
      </c>
      <c r="G39" s="110">
        <f>E39*F39</f>
        <v>0</v>
      </c>
      <c r="H39" s="110">
        <v>2.002527634000975E-3</v>
      </c>
      <c r="I39" s="110">
        <f>C39+H39</f>
        <v>2.002527634000975E-3</v>
      </c>
      <c r="J39" s="107">
        <f>分析係数表!G42</f>
        <v>0.48523748395378691</v>
      </c>
      <c r="K39" s="111">
        <f>I39*J39</f>
        <v>9.7170147067056302E-4</v>
      </c>
      <c r="L39" s="79"/>
      <c r="M39" s="80"/>
      <c r="N39" s="81">
        <f>分析係数表!H42</f>
        <v>1.4319648920322628E-2</v>
      </c>
      <c r="O39" s="82">
        <f t="shared" si="4"/>
        <v>3.7139032096292122E-2</v>
      </c>
      <c r="P39" s="76">
        <f>分析係数表!C42</f>
        <v>1</v>
      </c>
      <c r="Q39" s="82">
        <f>O39*P39</f>
        <v>3.7139032096292122E-2</v>
      </c>
      <c r="R39" s="83">
        <v>3.8706315986707908E-2</v>
      </c>
      <c r="S39" s="84">
        <f>I39+R39</f>
        <v>4.0708843620708882E-2</v>
      </c>
      <c r="T39" s="85">
        <f>分析係数表!F42</f>
        <v>0.55905006418485237</v>
      </c>
      <c r="U39" s="86">
        <f t="shared" si="7"/>
        <v>2.2758281639048417E-2</v>
      </c>
      <c r="V39" s="87">
        <f>分析係数表!D42</f>
        <v>0.23876765083440307</v>
      </c>
      <c r="W39" s="167">
        <f t="shared" si="8"/>
        <v>0</v>
      </c>
      <c r="X39" s="76">
        <f>分析係数表!E42</f>
        <v>0.20410783055198972</v>
      </c>
      <c r="Y39" s="166">
        <f t="shared" si="9"/>
        <v>0</v>
      </c>
    </row>
    <row r="40" spans="1:25" x14ac:dyDescent="0.2">
      <c r="A40" s="6" t="s">
        <v>194</v>
      </c>
      <c r="B40" s="5" t="s">
        <v>41</v>
      </c>
      <c r="C40" s="90"/>
      <c r="D40" s="107">
        <f>投入係数表!K40</f>
        <v>8.130081300813009E-3</v>
      </c>
      <c r="E40" s="110">
        <f>$C$13*D40</f>
        <v>0.81300813008130091</v>
      </c>
      <c r="F40" s="76">
        <f>分析係数表!C43</f>
        <v>0.2976353666895134</v>
      </c>
      <c r="G40" s="110">
        <f>E40*F40</f>
        <v>0.24197997291830362</v>
      </c>
      <c r="H40" s="110">
        <v>0.28134830135982863</v>
      </c>
      <c r="I40" s="110">
        <f>C40+H40</f>
        <v>0.28134830135982863</v>
      </c>
      <c r="J40" s="107">
        <f>分析係数表!G43</f>
        <v>0.36251604621309369</v>
      </c>
      <c r="K40" s="111">
        <f>I40*J40</f>
        <v>0.10199327381773504</v>
      </c>
      <c r="L40" s="79"/>
      <c r="M40" s="80"/>
      <c r="N40" s="81">
        <f>分析係数表!H43</f>
        <v>3.8812019379168734E-2</v>
      </c>
      <c r="O40" s="82">
        <f t="shared" si="4"/>
        <v>0.10066174397607949</v>
      </c>
      <c r="P40" s="76">
        <f>分析係数表!C43</f>
        <v>0.2976353666895134</v>
      </c>
      <c r="Q40" s="82">
        <f>O40*P40</f>
        <v>2.9960495079926337E-2</v>
      </c>
      <c r="R40" s="83">
        <v>5.0795505803768654E-2</v>
      </c>
      <c r="S40" s="84">
        <f>I40+R40</f>
        <v>0.33214380716359726</v>
      </c>
      <c r="T40" s="85">
        <f>分析係数表!F43</f>
        <v>0.59563543003851094</v>
      </c>
      <c r="U40" s="86">
        <f t="shared" si="7"/>
        <v>0.19783661941451749</v>
      </c>
      <c r="V40" s="87">
        <f>分析係数表!D43</f>
        <v>0.26110397946084724</v>
      </c>
      <c r="W40" s="167">
        <f t="shared" si="8"/>
        <v>0</v>
      </c>
      <c r="X40" s="76">
        <f>分析係数表!E43</f>
        <v>0.20154043645699615</v>
      </c>
      <c r="Y40" s="166">
        <f t="shared" si="9"/>
        <v>0</v>
      </c>
    </row>
    <row r="41" spans="1:25" x14ac:dyDescent="0.2">
      <c r="A41" s="6" t="s">
        <v>340</v>
      </c>
      <c r="B41" s="5" t="s">
        <v>42</v>
      </c>
      <c r="C41" s="90"/>
      <c r="D41" s="107">
        <f>投入係数表!K41</f>
        <v>0</v>
      </c>
      <c r="E41" s="110">
        <f>$C$13*D41</f>
        <v>0</v>
      </c>
      <c r="F41" s="76">
        <f>分析係数表!C44</f>
        <v>0.4644187601490114</v>
      </c>
      <c r="G41" s="110">
        <f>E41*F41</f>
        <v>0</v>
      </c>
      <c r="H41" s="110">
        <v>4.4182061919228636E-4</v>
      </c>
      <c r="I41" s="110">
        <f>C41+H41</f>
        <v>4.4182061919228636E-4</v>
      </c>
      <c r="J41" s="107">
        <f>分析係数表!G44</f>
        <v>0.2664037682111951</v>
      </c>
      <c r="K41" s="111">
        <f>I41*J41</f>
        <v>1.1770267782622856E-4</v>
      </c>
      <c r="L41" s="79"/>
      <c r="M41" s="80"/>
      <c r="N41" s="81">
        <f>分析係数表!H44</f>
        <v>0.11619448955215868</v>
      </c>
      <c r="O41" s="82">
        <f t="shared" si="4"/>
        <v>0.301358706550794</v>
      </c>
      <c r="P41" s="76">
        <f>分析係数表!C44</f>
        <v>0.4644187601490114</v>
      </c>
      <c r="Q41" s="82">
        <f>O41*P41</f>
        <v>0.13995663685642951</v>
      </c>
      <c r="R41" s="83">
        <v>0.14203552875725817</v>
      </c>
      <c r="S41" s="84">
        <f>I41+R41</f>
        <v>0.14247734937645046</v>
      </c>
      <c r="T41" s="85">
        <f>分析係数表!F44</f>
        <v>0.52053894183371674</v>
      </c>
      <c r="U41" s="86">
        <f t="shared" si="7"/>
        <v>7.4165008679690281E-2</v>
      </c>
      <c r="V41" s="87">
        <f>分析係数表!D44</f>
        <v>0.21141417460839085</v>
      </c>
      <c r="W41" s="167">
        <f t="shared" si="8"/>
        <v>0</v>
      </c>
      <c r="X41" s="76">
        <f>分析係数表!E44</f>
        <v>0.12487676634899771</v>
      </c>
      <c r="Y41" s="166">
        <f t="shared" si="9"/>
        <v>0</v>
      </c>
    </row>
    <row r="42" spans="1:25" x14ac:dyDescent="0.2">
      <c r="A42" s="6" t="s">
        <v>341</v>
      </c>
      <c r="B42" s="5" t="s">
        <v>278</v>
      </c>
      <c r="C42" s="90"/>
      <c r="D42" s="107">
        <f>投入係数表!K42</f>
        <v>0</v>
      </c>
      <c r="E42" s="110">
        <f>$C$13*D42</f>
        <v>0</v>
      </c>
      <c r="F42" s="76">
        <f>分析係数表!C45</f>
        <v>1</v>
      </c>
      <c r="G42" s="110">
        <f>E42*F42</f>
        <v>0</v>
      </c>
      <c r="H42" s="110">
        <v>2.1284318226006517E-3</v>
      </c>
      <c r="I42" s="110">
        <f>C42+H42</f>
        <v>2.1284318226006517E-3</v>
      </c>
      <c r="J42" s="107">
        <f>分析係数表!G45</f>
        <v>0</v>
      </c>
      <c r="K42" s="111">
        <f>I42*J42</f>
        <v>0</v>
      </c>
      <c r="L42" s="79"/>
      <c r="M42" s="80"/>
      <c r="N42" s="81">
        <f>分析係数表!H45</f>
        <v>0</v>
      </c>
      <c r="O42" s="82">
        <f t="shared" si="4"/>
        <v>0</v>
      </c>
      <c r="P42" s="76">
        <f>分析係数表!C45</f>
        <v>1</v>
      </c>
      <c r="Q42" s="82">
        <f>O42*P42</f>
        <v>0</v>
      </c>
      <c r="R42" s="83">
        <v>1.302034089184743E-3</v>
      </c>
      <c r="S42" s="84">
        <f>I42+R42</f>
        <v>3.4304659117853947E-3</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107">
        <f>投入係数表!K43</f>
        <v>0</v>
      </c>
      <c r="E43" s="110">
        <f>$C$13*D43</f>
        <v>0</v>
      </c>
      <c r="F43" s="76">
        <f>分析係数表!C46</f>
        <v>0.61950882047734346</v>
      </c>
      <c r="G43" s="110">
        <f>E43*F43</f>
        <v>0</v>
      </c>
      <c r="H43" s="110">
        <v>9.0184885207250584E-3</v>
      </c>
      <c r="I43" s="110">
        <f>C43+H43</f>
        <v>9.0184885207250584E-3</v>
      </c>
      <c r="J43" s="107">
        <f>分析係数表!G46</f>
        <v>9.4707520891364905E-3</v>
      </c>
      <c r="K43" s="111">
        <f>I43*J43</f>
        <v>8.5411868998510303E-5</v>
      </c>
      <c r="L43" s="79"/>
      <c r="M43" s="80"/>
      <c r="N43" s="81">
        <f>分析係数表!H46</f>
        <v>2.3767664702803538E-2</v>
      </c>
      <c r="O43" s="82">
        <f t="shared" si="4"/>
        <v>6.1643135747453941E-2</v>
      </c>
      <c r="P43" s="76">
        <f>分析係数表!C46</f>
        <v>0.61950882047734346</v>
      </c>
      <c r="Q43" s="82">
        <f>O43*P43</f>
        <v>3.8188466317429955E-2</v>
      </c>
      <c r="R43" s="83">
        <v>4.297034473794524E-2</v>
      </c>
      <c r="S43" s="84">
        <f>I43+R43</f>
        <v>5.1988833258670299E-2</v>
      </c>
      <c r="T43" s="85">
        <f>分析係数表!F46</f>
        <v>0.31364902506963788</v>
      </c>
      <c r="U43" s="86">
        <f t="shared" si="7"/>
        <v>1.6306246866089905E-2</v>
      </c>
      <c r="V43" s="87">
        <f>分析係数表!D46</f>
        <v>1.6713091922005571E-3</v>
      </c>
      <c r="W43" s="167">
        <f t="shared" si="8"/>
        <v>0</v>
      </c>
      <c r="X43" s="76">
        <f>分析係数表!E46</f>
        <v>5.5710306406685237E-3</v>
      </c>
      <c r="Y43" s="166">
        <f t="shared" si="9"/>
        <v>0</v>
      </c>
    </row>
    <row r="44" spans="1:25" x14ac:dyDescent="0.2">
      <c r="A44" s="192">
        <v>40</v>
      </c>
      <c r="B44" s="14" t="s">
        <v>150</v>
      </c>
      <c r="C44" s="197">
        <f>SUM(C5:C43)</f>
        <v>100</v>
      </c>
      <c r="D44" s="108">
        <f>投入係数表!K44</f>
        <v>0.70731707317073167</v>
      </c>
      <c r="E44" s="91">
        <f>SUM(E5:E43)</f>
        <v>70.731707317073159</v>
      </c>
      <c r="F44" s="92">
        <f>分析係数表!C47</f>
        <v>0.46349450395854752</v>
      </c>
      <c r="G44" s="91">
        <f>SUM(G5:G43)</f>
        <v>2.0891356868257001</v>
      </c>
      <c r="H44" s="91">
        <f>SUM(H5:H43)</f>
        <v>2.2634854467348111</v>
      </c>
      <c r="I44" s="91">
        <f>SUM(I5:I43)</f>
        <v>102.26348544673482</v>
      </c>
      <c r="J44" s="108">
        <f>分析係数表!G47</f>
        <v>0.28295025107418337</v>
      </c>
      <c r="K44" s="93">
        <f>SUM(K5:K43)</f>
        <v>4.1364775340705657</v>
      </c>
      <c r="L44" s="94">
        <f>最終需要_まとめ!$L$33</f>
        <v>0.627</v>
      </c>
      <c r="M44" s="91">
        <f>K44*L44</f>
        <v>2.5935714138622448</v>
      </c>
      <c r="N44" s="95">
        <f>分析係数表!H47</f>
        <v>1</v>
      </c>
      <c r="O44" s="96">
        <f>SUM(O5:O43)</f>
        <v>2.5935714138622443</v>
      </c>
      <c r="P44" s="92">
        <f>分析係数表!C47</f>
        <v>0.46349450395854752</v>
      </c>
      <c r="Q44" s="96">
        <f>SUM(Q5:Q43)</f>
        <v>1.0640271708679259</v>
      </c>
      <c r="R44" s="91">
        <f>SUM(R5:R43)</f>
        <v>1.2019402116806268</v>
      </c>
      <c r="S44" s="97">
        <f>SUM(S5:S43)</f>
        <v>103.46542565841547</v>
      </c>
      <c r="T44" s="98">
        <f>分析係数表!F47</f>
        <v>0.52862763369053167</v>
      </c>
      <c r="U44" s="99">
        <f>SUM(U5:U43)</f>
        <v>30.643691956139595</v>
      </c>
      <c r="V44" s="100">
        <f>分析係数表!D47</f>
        <v>0.12002381322151473</v>
      </c>
      <c r="W44" s="164">
        <f>SUM(W5:W43)</f>
        <v>9</v>
      </c>
      <c r="X44" s="92">
        <f>分析係数表!E47</f>
        <v>9.1234404928301496E-2</v>
      </c>
      <c r="Y44" s="165">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364</v>
      </c>
      <c r="S2" s="3" t="s">
        <v>152</v>
      </c>
      <c r="U2" s="64" t="s">
        <v>209</v>
      </c>
      <c r="W2" s="3" t="s">
        <v>130</v>
      </c>
      <c r="Y2" s="3" t="s">
        <v>153</v>
      </c>
    </row>
    <row r="3" spans="1:25" ht="44" x14ac:dyDescent="0.2">
      <c r="B3" s="65"/>
      <c r="C3" s="66" t="s">
        <v>227</v>
      </c>
      <c r="D3" s="66" t="s">
        <v>378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投入係数表!L5</f>
        <v>1.7985611510791368E-3</v>
      </c>
      <c r="E5" s="77">
        <f t="shared" ref="E5:E38" si="0">$C$14*D5</f>
        <v>0.17985611510791369</v>
      </c>
      <c r="F5" s="76">
        <f>分析係数表!C8</f>
        <v>0.24593128390596741</v>
      </c>
      <c r="G5" s="77">
        <f t="shared" ref="G5:G38" si="1">E5*F5</f>
        <v>4.4232245306828677E-2</v>
      </c>
      <c r="H5" s="77">
        <f t="array" ref="H5:H43">MMULT(逆行列係数!C5:AO43,'10'!G5:G43)</f>
        <v>4.778113342504392E-2</v>
      </c>
      <c r="I5" s="77">
        <f t="shared" ref="I5:I38" si="2">C5+H5</f>
        <v>4.778113342504392E-2</v>
      </c>
      <c r="J5" s="76">
        <f>分析係数表!G8</f>
        <v>0.11987270155586988</v>
      </c>
      <c r="K5" s="78">
        <f t="shared" ref="K5:K38" si="3">I5*J5</f>
        <v>5.7276535470614882E-3</v>
      </c>
      <c r="L5" s="79" t="s">
        <v>182</v>
      </c>
      <c r="M5" s="80" t="s">
        <v>182</v>
      </c>
      <c r="N5" s="81">
        <f>分析係数表!H8</f>
        <v>1.2776294069491229E-2</v>
      </c>
      <c r="O5" s="82">
        <f t="shared" ref="O5:O43" si="4">$M$44*N5</f>
        <v>0.19039062823324013</v>
      </c>
      <c r="P5" s="76">
        <f>分析係数表!C8</f>
        <v>0.24593128390596741</v>
      </c>
      <c r="Q5" s="82">
        <f t="shared" ref="Q5:Q38" si="5">O5*P5</f>
        <v>4.6823011645064472E-2</v>
      </c>
      <c r="R5" s="83">
        <f t="array" ref="R5:R43">MMULT(逆行列係数!C5:AO43,'10'!Q5:Q43)</f>
        <v>7.0980436867507476E-2</v>
      </c>
      <c r="S5" s="84">
        <f t="shared" ref="S5:S38" si="6">I5+R5</f>
        <v>0.1187615702925514</v>
      </c>
      <c r="T5" s="85">
        <f>分析係数表!F8</f>
        <v>0.45261669024045259</v>
      </c>
      <c r="U5" s="86">
        <f t="shared" ref="U5:U43" si="7">S5*T5</f>
        <v>5.3753468873573469E-2</v>
      </c>
      <c r="V5" s="87">
        <f>分析係数表!D8</f>
        <v>0.25884016973125884</v>
      </c>
      <c r="W5" s="167">
        <f t="shared" ref="W5:W43" si="8">ROUND(S5*V5,0)</f>
        <v>0</v>
      </c>
      <c r="X5" s="76">
        <f>分析係数表!E8</f>
        <v>0.1623055162659123</v>
      </c>
      <c r="Y5" s="166">
        <f t="shared" ref="Y5:Y43" si="9">ROUND(S5*X5,0)</f>
        <v>0</v>
      </c>
    </row>
    <row r="6" spans="1:25" x14ac:dyDescent="0.2">
      <c r="A6" s="6" t="s">
        <v>219</v>
      </c>
      <c r="B6" s="5" t="s">
        <v>265</v>
      </c>
      <c r="C6" s="90"/>
      <c r="D6" s="76">
        <f>投入係数表!L6</f>
        <v>0</v>
      </c>
      <c r="E6" s="77">
        <f t="shared" si="0"/>
        <v>0</v>
      </c>
      <c r="F6" s="76">
        <f>分析係数表!C9</f>
        <v>0.93252427184466025</v>
      </c>
      <c r="G6" s="77">
        <f t="shared" si="1"/>
        <v>0</v>
      </c>
      <c r="H6" s="77">
        <v>6.6700741690018009E-2</v>
      </c>
      <c r="I6" s="77">
        <f t="shared" si="2"/>
        <v>6.6700741690018009E-2</v>
      </c>
      <c r="J6" s="76">
        <f>分析係数表!G9</f>
        <v>0.24685990338164251</v>
      </c>
      <c r="K6" s="78">
        <f t="shared" si="3"/>
        <v>1.646573864908174E-2</v>
      </c>
      <c r="L6" s="79"/>
      <c r="M6" s="80"/>
      <c r="N6" s="81">
        <f>分析係数表!H9</f>
        <v>6.7102384818756454E-4</v>
      </c>
      <c r="O6" s="82">
        <f t="shared" si="4"/>
        <v>9.9995077853592493E-3</v>
      </c>
      <c r="P6" s="76">
        <f>分析係数表!C9</f>
        <v>0.93252427184466025</v>
      </c>
      <c r="Q6" s="82">
        <f t="shared" si="5"/>
        <v>9.3247837163471445E-3</v>
      </c>
      <c r="R6" s="83">
        <v>1.9518620254048741E-2</v>
      </c>
      <c r="S6" s="84">
        <f t="shared" si="6"/>
        <v>8.621936194406675E-2</v>
      </c>
      <c r="T6" s="85">
        <f>分析係数表!F9</f>
        <v>0.67294685990338166</v>
      </c>
      <c r="U6" s="86">
        <f t="shared" si="7"/>
        <v>5.8021048883132843E-2</v>
      </c>
      <c r="V6" s="87">
        <f>分析係数表!D9</f>
        <v>0.15314009661835748</v>
      </c>
      <c r="W6" s="167">
        <f t="shared" si="8"/>
        <v>0</v>
      </c>
      <c r="X6" s="76">
        <f>分析係数表!E9</f>
        <v>0.11884057971014493</v>
      </c>
      <c r="Y6" s="166">
        <f t="shared" si="9"/>
        <v>0</v>
      </c>
    </row>
    <row r="7" spans="1:25" x14ac:dyDescent="0.2">
      <c r="A7" s="6" t="s">
        <v>220</v>
      </c>
      <c r="B7" s="5" t="s">
        <v>266</v>
      </c>
      <c r="C7" s="90"/>
      <c r="D7" s="76">
        <f>投入係数表!L7</f>
        <v>0</v>
      </c>
      <c r="E7" s="77">
        <f t="shared" si="0"/>
        <v>0</v>
      </c>
      <c r="F7" s="76">
        <f>分析係数表!C10</f>
        <v>7.456140350877194E-2</v>
      </c>
      <c r="G7" s="77">
        <f t="shared" si="1"/>
        <v>0</v>
      </c>
      <c r="H7" s="77">
        <v>9.210910354701075E-5</v>
      </c>
      <c r="I7" s="77">
        <f t="shared" si="2"/>
        <v>9.210910354701075E-5</v>
      </c>
      <c r="J7" s="76">
        <f>分析係数表!G10</f>
        <v>0.17857142857142858</v>
      </c>
      <c r="K7" s="78">
        <f t="shared" si="3"/>
        <v>1.6448054204823348E-5</v>
      </c>
      <c r="L7" s="79"/>
      <c r="M7" s="80"/>
      <c r="N7" s="81">
        <f>分析係数表!H10</f>
        <v>1.3017862654838752E-3</v>
      </c>
      <c r="O7" s="82">
        <f t="shared" si="4"/>
        <v>1.9399045103596944E-2</v>
      </c>
      <c r="P7" s="76">
        <f>分析係数表!C10</f>
        <v>7.456140350877194E-2</v>
      </c>
      <c r="Q7" s="82">
        <f t="shared" si="5"/>
        <v>1.4464200296541584E-3</v>
      </c>
      <c r="R7" s="83">
        <v>2.7576875232216331E-3</v>
      </c>
      <c r="S7" s="84">
        <f t="shared" si="6"/>
        <v>2.8497966267686439E-3</v>
      </c>
      <c r="T7" s="85">
        <f>分析係数表!F10</f>
        <v>0.52380952380952384</v>
      </c>
      <c r="U7" s="86">
        <f t="shared" si="7"/>
        <v>1.4927506140216707E-3</v>
      </c>
      <c r="V7" s="87">
        <f>分析係数表!D10</f>
        <v>0.10714285714285714</v>
      </c>
      <c r="W7" s="167">
        <f t="shared" si="8"/>
        <v>0</v>
      </c>
      <c r="X7" s="76">
        <f>分析係数表!E10</f>
        <v>0.13095238095238096</v>
      </c>
      <c r="Y7" s="166">
        <f t="shared" si="9"/>
        <v>0</v>
      </c>
    </row>
    <row r="8" spans="1:25" x14ac:dyDescent="0.2">
      <c r="A8" s="6" t="s">
        <v>221</v>
      </c>
      <c r="B8" s="5" t="s">
        <v>27</v>
      </c>
      <c r="C8" s="90"/>
      <c r="D8" s="76">
        <f>投入係数表!L8</f>
        <v>0</v>
      </c>
      <c r="E8" s="77">
        <f t="shared" si="0"/>
        <v>0</v>
      </c>
      <c r="F8" s="76">
        <f>分析係数表!C11</f>
        <v>4.5351473922902175E-3</v>
      </c>
      <c r="G8" s="77">
        <f t="shared" si="1"/>
        <v>0</v>
      </c>
      <c r="H8" s="77">
        <v>1.671752840802107E-4</v>
      </c>
      <c r="I8" s="77">
        <f t="shared" si="2"/>
        <v>1.671752840802107E-4</v>
      </c>
      <c r="J8" s="76">
        <f>分析係数表!G11</f>
        <v>0.75</v>
      </c>
      <c r="K8" s="78">
        <f t="shared" si="3"/>
        <v>1.2538146306015802E-4</v>
      </c>
      <c r="L8" s="79"/>
      <c r="M8" s="80"/>
      <c r="N8" s="81">
        <f>分析係数表!H11</f>
        <v>-2.6840953927502582E-5</v>
      </c>
      <c r="O8" s="82">
        <f t="shared" si="4"/>
        <v>-3.9998031141437002E-4</v>
      </c>
      <c r="P8" s="76">
        <f>分析係数表!C11</f>
        <v>4.5351473922902175E-3</v>
      </c>
      <c r="Q8" s="82">
        <f t="shared" si="5"/>
        <v>-1.8139696662783092E-6</v>
      </c>
      <c r="R8" s="83">
        <v>5.167330631937576E-5</v>
      </c>
      <c r="S8" s="84">
        <f t="shared" si="6"/>
        <v>2.1884859039958645E-4</v>
      </c>
      <c r="T8" s="85">
        <f>分析係数表!F11</f>
        <v>1</v>
      </c>
      <c r="U8" s="86">
        <f t="shared" si="7"/>
        <v>2.1884859039958645E-4</v>
      </c>
      <c r="V8" s="87">
        <f>分析係数表!D11</f>
        <v>0.25</v>
      </c>
      <c r="W8" s="167">
        <f t="shared" si="8"/>
        <v>0</v>
      </c>
      <c r="X8" s="76">
        <f>分析係数表!E11</f>
        <v>0</v>
      </c>
      <c r="Y8" s="166">
        <f t="shared" si="9"/>
        <v>0</v>
      </c>
    </row>
    <row r="9" spans="1:25" x14ac:dyDescent="0.2">
      <c r="A9" s="6" t="s">
        <v>222</v>
      </c>
      <c r="B9" s="5" t="s">
        <v>190</v>
      </c>
      <c r="C9" s="90"/>
      <c r="D9" s="76">
        <f>投入係数表!L9</f>
        <v>0</v>
      </c>
      <c r="E9" s="77">
        <f t="shared" si="0"/>
        <v>0</v>
      </c>
      <c r="F9" s="76">
        <f>分析係数表!C12</f>
        <v>0.20853365384615385</v>
      </c>
      <c r="G9" s="77">
        <f t="shared" si="1"/>
        <v>0</v>
      </c>
      <c r="H9" s="77">
        <v>2.8510644039904998E-3</v>
      </c>
      <c r="I9" s="77">
        <f t="shared" si="2"/>
        <v>2.8510644039904998E-3</v>
      </c>
      <c r="J9" s="76">
        <f>分析係数表!G12</f>
        <v>0.14315275640685521</v>
      </c>
      <c r="K9" s="78">
        <f t="shared" si="3"/>
        <v>4.0813772812470787E-4</v>
      </c>
      <c r="L9" s="79"/>
      <c r="M9" s="80"/>
      <c r="N9" s="81">
        <f>分析係数表!H12</f>
        <v>9.7526606095580642E-2</v>
      </c>
      <c r="O9" s="82">
        <f t="shared" si="4"/>
        <v>1.4533284615241135</v>
      </c>
      <c r="P9" s="76">
        <f>分析係数表!C12</f>
        <v>0.20853365384615385</v>
      </c>
      <c r="Q9" s="82">
        <f t="shared" si="5"/>
        <v>0.30306789432023284</v>
      </c>
      <c r="R9" s="83">
        <v>0.34430915961532454</v>
      </c>
      <c r="S9" s="84">
        <f t="shared" si="6"/>
        <v>0.34716022401931507</v>
      </c>
      <c r="T9" s="85">
        <f>分析係数表!F12</f>
        <v>0.2958030455775455</v>
      </c>
      <c r="U9" s="86">
        <f t="shared" si="7"/>
        <v>0.10269105156829636</v>
      </c>
      <c r="V9" s="87">
        <f>分析係数表!D12</f>
        <v>0.10691356714596488</v>
      </c>
      <c r="W9" s="167">
        <f t="shared" si="8"/>
        <v>0</v>
      </c>
      <c r="X9" s="76">
        <f>分析係数表!E12</f>
        <v>8.866132540987956E-2</v>
      </c>
      <c r="Y9" s="166">
        <f t="shared" si="9"/>
        <v>0</v>
      </c>
    </row>
    <row r="10" spans="1:25" x14ac:dyDescent="0.2">
      <c r="A10" s="6" t="s">
        <v>223</v>
      </c>
      <c r="B10" s="5" t="s">
        <v>28</v>
      </c>
      <c r="C10" s="90"/>
      <c r="D10" s="76">
        <f>投入係数表!L10</f>
        <v>1.7985611510791368E-3</v>
      </c>
      <c r="E10" s="77">
        <f t="shared" si="0"/>
        <v>0.17985611510791369</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0.22058914174502506</v>
      </c>
      <c r="P10" s="76">
        <f>分析係数表!C13</f>
        <v>0</v>
      </c>
      <c r="Q10" s="82">
        <f t="shared" si="5"/>
        <v>0</v>
      </c>
      <c r="R10" s="83">
        <v>0</v>
      </c>
      <c r="S10" s="84">
        <f t="shared" si="6"/>
        <v>0</v>
      </c>
      <c r="T10" s="85">
        <f>分析係数表!F13</f>
        <v>0.38461538461538464</v>
      </c>
      <c r="U10" s="86">
        <f t="shared" si="7"/>
        <v>0</v>
      </c>
      <c r="V10" s="87">
        <f>分析係数表!D13</f>
        <v>0.16965226554267651</v>
      </c>
      <c r="W10" s="167">
        <f t="shared" si="8"/>
        <v>0</v>
      </c>
      <c r="X10" s="76">
        <f>分析係数表!E13</f>
        <v>0.13909378292939936</v>
      </c>
      <c r="Y10" s="166">
        <f t="shared" si="9"/>
        <v>0</v>
      </c>
    </row>
    <row r="11" spans="1:25" x14ac:dyDescent="0.2">
      <c r="A11" s="6" t="s">
        <v>224</v>
      </c>
      <c r="B11" s="5" t="s">
        <v>267</v>
      </c>
      <c r="C11" s="90"/>
      <c r="D11" s="76">
        <f>投入係数表!L11</f>
        <v>6.594724220623501E-3</v>
      </c>
      <c r="E11" s="77">
        <f t="shared" si="0"/>
        <v>0.65947242206235013</v>
      </c>
      <c r="F11" s="76">
        <f>分析係数表!C14</f>
        <v>0.56789069171648165</v>
      </c>
      <c r="G11" s="77">
        <f t="shared" si="1"/>
        <v>0.37450824993293153</v>
      </c>
      <c r="H11" s="77">
        <v>0.47667859565372989</v>
      </c>
      <c r="I11" s="77">
        <f t="shared" si="2"/>
        <v>0.47667859565372989</v>
      </c>
      <c r="J11" s="76">
        <f>分析係数表!G14</f>
        <v>0.17200100806451613</v>
      </c>
      <c r="K11" s="78">
        <f t="shared" si="3"/>
        <v>8.1989198975219418E-2</v>
      </c>
      <c r="L11" s="79"/>
      <c r="M11" s="80"/>
      <c r="N11" s="81">
        <f>分析係数表!H14</f>
        <v>1.2346838806651188E-3</v>
      </c>
      <c r="O11" s="82">
        <f t="shared" si="4"/>
        <v>1.8399094325061021E-2</v>
      </c>
      <c r="P11" s="76">
        <f>分析係数表!C14</f>
        <v>0.56789069171648165</v>
      </c>
      <c r="Q11" s="82">
        <f t="shared" si="5"/>
        <v>1.0448674403215695E-2</v>
      </c>
      <c r="R11" s="83">
        <v>5.4681764704570333E-2</v>
      </c>
      <c r="S11" s="84">
        <f t="shared" si="6"/>
        <v>0.53136036035830025</v>
      </c>
      <c r="T11" s="85">
        <f>分析係数表!F14</f>
        <v>0.39616935483870969</v>
      </c>
      <c r="U11" s="86">
        <f t="shared" si="7"/>
        <v>0.21050869115001211</v>
      </c>
      <c r="V11" s="87">
        <f>分析係数表!D14</f>
        <v>7.7998991935483875E-2</v>
      </c>
      <c r="W11" s="167">
        <f t="shared" si="8"/>
        <v>0</v>
      </c>
      <c r="X11" s="76">
        <f>分析係数表!E14</f>
        <v>6.9052419354838704E-2</v>
      </c>
      <c r="Y11" s="166">
        <f t="shared" si="9"/>
        <v>0</v>
      </c>
    </row>
    <row r="12" spans="1:25" x14ac:dyDescent="0.2">
      <c r="A12" s="6" t="s">
        <v>225</v>
      </c>
      <c r="B12" s="5" t="s">
        <v>29</v>
      </c>
      <c r="C12" s="90"/>
      <c r="D12" s="76">
        <f>投入係数表!L12</f>
        <v>0.20983213429256595</v>
      </c>
      <c r="E12" s="77">
        <f t="shared" si="0"/>
        <v>20.983213429256594</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0.13439338463522835</v>
      </c>
      <c r="P12" s="76">
        <f>分析係数表!C15</f>
        <v>0</v>
      </c>
      <c r="Q12" s="82">
        <f t="shared" si="5"/>
        <v>0</v>
      </c>
      <c r="R12" s="83">
        <v>0</v>
      </c>
      <c r="S12" s="84">
        <f t="shared" si="6"/>
        <v>0</v>
      </c>
      <c r="T12" s="85">
        <f>分析係数表!F15</f>
        <v>0.30406147091108671</v>
      </c>
      <c r="U12" s="86">
        <f t="shared" si="7"/>
        <v>0</v>
      </c>
      <c r="V12" s="87">
        <f>分析係数表!D15</f>
        <v>4.2810098792535674E-2</v>
      </c>
      <c r="W12" s="167">
        <f t="shared" si="8"/>
        <v>0</v>
      </c>
      <c r="X12" s="76">
        <f>分析係数表!E15</f>
        <v>3.4028540065861687E-2</v>
      </c>
      <c r="Y12" s="166">
        <f t="shared" si="9"/>
        <v>0</v>
      </c>
    </row>
    <row r="13" spans="1:25" x14ac:dyDescent="0.2">
      <c r="A13" s="6" t="s">
        <v>226</v>
      </c>
      <c r="B13" s="5" t="s">
        <v>30</v>
      </c>
      <c r="C13" s="90"/>
      <c r="D13" s="76">
        <f>投入係数表!L13</f>
        <v>1.7985611510791368E-3</v>
      </c>
      <c r="E13" s="77">
        <f t="shared" si="0"/>
        <v>0.17985611510791369</v>
      </c>
      <c r="F13" s="76">
        <f>分析係数表!C16</f>
        <v>4.7619047619047672E-2</v>
      </c>
      <c r="G13" s="77">
        <f t="shared" si="1"/>
        <v>8.5645769099006609E-3</v>
      </c>
      <c r="H13" s="77">
        <v>1.1131529255243697E-2</v>
      </c>
      <c r="I13" s="77">
        <f t="shared" si="2"/>
        <v>1.1131529255243697E-2</v>
      </c>
      <c r="J13" s="76">
        <f>分析係数表!G16</f>
        <v>3.2520325203252036E-2</v>
      </c>
      <c r="K13" s="78">
        <f t="shared" si="3"/>
        <v>3.6200095139003898E-4</v>
      </c>
      <c r="L13" s="79"/>
      <c r="M13" s="80"/>
      <c r="N13" s="81">
        <f>分析係数表!H16</f>
        <v>1.7741870546079206E-2</v>
      </c>
      <c r="O13" s="82">
        <f t="shared" si="4"/>
        <v>0.26438698584489856</v>
      </c>
      <c r="P13" s="76">
        <f>分析係数表!C16</f>
        <v>4.7619047619047672E-2</v>
      </c>
      <c r="Q13" s="82">
        <f t="shared" si="5"/>
        <v>1.2589856468804707E-2</v>
      </c>
      <c r="R13" s="83">
        <v>1.4239927945877504E-2</v>
      </c>
      <c r="S13" s="84">
        <f t="shared" si="6"/>
        <v>2.5371457201121203E-2</v>
      </c>
      <c r="T13" s="85">
        <f>分析係数表!F16</f>
        <v>0.28455284552845528</v>
      </c>
      <c r="U13" s="86">
        <f t="shared" si="7"/>
        <v>7.2195203417824557E-3</v>
      </c>
      <c r="V13" s="87">
        <f>分析係数表!D16</f>
        <v>8.943089430894309E-2</v>
      </c>
      <c r="W13" s="167">
        <f t="shared" si="8"/>
        <v>0</v>
      </c>
      <c r="X13" s="76">
        <f>分析係数表!E16</f>
        <v>6.5040650406504072E-2</v>
      </c>
      <c r="Y13" s="166">
        <f t="shared" si="9"/>
        <v>0</v>
      </c>
    </row>
    <row r="14" spans="1:25" x14ac:dyDescent="0.2">
      <c r="A14" s="6" t="s">
        <v>2</v>
      </c>
      <c r="B14" s="5" t="s">
        <v>364</v>
      </c>
      <c r="C14" s="75">
        <f>最終需要_まとめ!C15</f>
        <v>100</v>
      </c>
      <c r="D14" s="76">
        <f>投入係数表!L14</f>
        <v>0.25599520383693047</v>
      </c>
      <c r="E14" s="77">
        <f t="shared" si="0"/>
        <v>25.599520383693047</v>
      </c>
      <c r="F14" s="76">
        <f>分析係数表!C17</f>
        <v>0.10486608826857791</v>
      </c>
      <c r="G14" s="77">
        <f t="shared" si="1"/>
        <v>2.6845215641896143</v>
      </c>
      <c r="H14" s="77">
        <v>2.7658531935845829</v>
      </c>
      <c r="I14" s="77">
        <f t="shared" si="2"/>
        <v>102.76585319358458</v>
      </c>
      <c r="J14" s="76">
        <f>分析係数表!G17</f>
        <v>0.21282973621103118</v>
      </c>
      <c r="K14" s="78">
        <f t="shared" si="3"/>
        <v>21.871629426692163</v>
      </c>
      <c r="L14" s="79"/>
      <c r="M14" s="80"/>
      <c r="N14" s="81">
        <f>分析係数表!H17</f>
        <v>2.9793458859527868E-3</v>
      </c>
      <c r="O14" s="82">
        <f t="shared" si="4"/>
        <v>4.4397814566995077E-2</v>
      </c>
      <c r="P14" s="76">
        <f>分析係数表!C17</f>
        <v>0.10486608826857791</v>
      </c>
      <c r="Q14" s="82">
        <f t="shared" si="5"/>
        <v>4.6558251413144599E-3</v>
      </c>
      <c r="R14" s="83">
        <v>1.026635436075163E-2</v>
      </c>
      <c r="S14" s="84">
        <f t="shared" si="6"/>
        <v>102.77611954794533</v>
      </c>
      <c r="T14" s="85">
        <f>分析係数表!F17</f>
        <v>0.32553956834532372</v>
      </c>
      <c r="U14" s="86">
        <f t="shared" si="7"/>
        <v>33.457693593845512</v>
      </c>
      <c r="V14" s="87">
        <f>分析係数表!D17</f>
        <v>0.14268585131894485</v>
      </c>
      <c r="W14" s="167">
        <f t="shared" si="8"/>
        <v>15</v>
      </c>
      <c r="X14" s="76">
        <f>分析係数表!E17</f>
        <v>0.13908872901678657</v>
      </c>
      <c r="Y14" s="166">
        <f t="shared" si="9"/>
        <v>14</v>
      </c>
    </row>
    <row r="15" spans="1:25" x14ac:dyDescent="0.2">
      <c r="A15" s="6" t="s">
        <v>3</v>
      </c>
      <c r="B15" s="5" t="s">
        <v>31</v>
      </c>
      <c r="C15" s="90"/>
      <c r="D15" s="76">
        <f>投入係数表!L15</f>
        <v>3.5971223021582736E-3</v>
      </c>
      <c r="E15" s="77">
        <f t="shared" si="0"/>
        <v>0.35971223021582738</v>
      </c>
      <c r="F15" s="76">
        <f>分析係数表!C18</f>
        <v>0.13600000000000001</v>
      </c>
      <c r="G15" s="77">
        <f t="shared" si="1"/>
        <v>4.8920863309352525E-2</v>
      </c>
      <c r="H15" s="77">
        <v>5.4809086886717012E-2</v>
      </c>
      <c r="I15" s="77">
        <f t="shared" si="2"/>
        <v>5.4809086886717012E-2</v>
      </c>
      <c r="J15" s="76">
        <f>分析係数表!G18</f>
        <v>0.21499013806706113</v>
      </c>
      <c r="K15" s="78">
        <f t="shared" si="3"/>
        <v>1.1783413157104841E-2</v>
      </c>
      <c r="L15" s="79"/>
      <c r="M15" s="80"/>
      <c r="N15" s="81">
        <f>分析係数表!H18</f>
        <v>4.6971669373129519E-4</v>
      </c>
      <c r="O15" s="82">
        <f t="shared" si="4"/>
        <v>6.9996554497514752E-3</v>
      </c>
      <c r="P15" s="76">
        <f>分析係数表!C18</f>
        <v>0.13600000000000001</v>
      </c>
      <c r="Q15" s="82">
        <f t="shared" si="5"/>
        <v>9.5195314116620065E-4</v>
      </c>
      <c r="R15" s="83">
        <v>2.3111658790343943E-3</v>
      </c>
      <c r="S15" s="84">
        <f t="shared" si="6"/>
        <v>5.7120252765751403E-2</v>
      </c>
      <c r="T15" s="85">
        <f>分析係数表!F18</f>
        <v>0.45759368836291914</v>
      </c>
      <c r="U15" s="86">
        <f t="shared" si="7"/>
        <v>2.6137867143302417E-2</v>
      </c>
      <c r="V15" s="87">
        <f>分析係数表!D18</f>
        <v>7.3964497041420121E-2</v>
      </c>
      <c r="W15" s="167">
        <f t="shared" si="8"/>
        <v>0</v>
      </c>
      <c r="X15" s="76">
        <f>分析係数表!E18</f>
        <v>5.0295857988165681E-2</v>
      </c>
      <c r="Y15" s="166">
        <f t="shared" si="9"/>
        <v>0</v>
      </c>
    </row>
    <row r="16" spans="1:25" x14ac:dyDescent="0.2">
      <c r="A16" s="6" t="s">
        <v>4</v>
      </c>
      <c r="B16" s="5" t="s">
        <v>32</v>
      </c>
      <c r="C16" s="90"/>
      <c r="D16" s="76">
        <f>投入係数表!L16</f>
        <v>1.199040767386091E-3</v>
      </c>
      <c r="E16" s="77">
        <f t="shared" si="0"/>
        <v>0.1199040767386091</v>
      </c>
      <c r="F16" s="76">
        <f>分析係数表!C19</f>
        <v>5.7963709677419373E-2</v>
      </c>
      <c r="G16" s="77">
        <f t="shared" si="1"/>
        <v>6.9500850932157519E-3</v>
      </c>
      <c r="H16" s="77">
        <v>9.1346619630011377E-3</v>
      </c>
      <c r="I16" s="77">
        <f t="shared" si="2"/>
        <v>9.1346619630011377E-3</v>
      </c>
      <c r="J16" s="76">
        <f>分析係数表!G19</f>
        <v>5.6640625E-2</v>
      </c>
      <c r="K16" s="78">
        <f t="shared" si="3"/>
        <v>5.1739296274811136E-4</v>
      </c>
      <c r="L16" s="79"/>
      <c r="M16" s="80"/>
      <c r="N16" s="81">
        <f>分析係数表!H19</f>
        <v>-1.2078429267376162E-4</v>
      </c>
      <c r="O16" s="82">
        <f t="shared" si="4"/>
        <v>-1.7999114013646652E-3</v>
      </c>
      <c r="P16" s="76">
        <f>分析係数表!C19</f>
        <v>5.7963709677419373E-2</v>
      </c>
      <c r="Q16" s="82">
        <f t="shared" si="5"/>
        <v>-1.0432954191377851E-4</v>
      </c>
      <c r="R16" s="83">
        <v>4.7610407609077196E-4</v>
      </c>
      <c r="S16" s="84">
        <f t="shared" si="6"/>
        <v>9.61076603909191E-3</v>
      </c>
      <c r="T16" s="85">
        <f>分析係数表!F19</f>
        <v>0.23828125</v>
      </c>
      <c r="U16" s="86">
        <f t="shared" si="7"/>
        <v>2.2900653452523692E-3</v>
      </c>
      <c r="V16" s="87">
        <f>分析係数表!D19</f>
        <v>2.1484375E-2</v>
      </c>
      <c r="W16" s="167">
        <f t="shared" si="8"/>
        <v>0</v>
      </c>
      <c r="X16" s="76">
        <f>分析係数表!E19</f>
        <v>3.90625E-3</v>
      </c>
      <c r="Y16" s="166">
        <f t="shared" si="9"/>
        <v>0</v>
      </c>
    </row>
    <row r="17" spans="1:25" x14ac:dyDescent="0.2">
      <c r="A17" s="6" t="s">
        <v>5</v>
      </c>
      <c r="B17" s="5" t="s">
        <v>33</v>
      </c>
      <c r="C17" s="90"/>
      <c r="D17" s="76">
        <f>投入係数表!L17</f>
        <v>2.3980815347721821E-3</v>
      </c>
      <c r="E17" s="77">
        <f t="shared" si="0"/>
        <v>0.23980815347721821</v>
      </c>
      <c r="F17" s="76">
        <f>分析係数表!C20</f>
        <v>5.8436815193571912E-2</v>
      </c>
      <c r="G17" s="77">
        <f t="shared" si="1"/>
        <v>1.4013624746659929E-2</v>
      </c>
      <c r="H17" s="77">
        <v>1.5635784121596361E-2</v>
      </c>
      <c r="I17" s="77">
        <f t="shared" si="2"/>
        <v>1.5635784121596361E-2</v>
      </c>
      <c r="J17" s="76">
        <f>分析係数表!G20</f>
        <v>0.10123456790123457</v>
      </c>
      <c r="K17" s="78">
        <f t="shared" si="3"/>
        <v>1.5828818493467921E-3</v>
      </c>
      <c r="L17" s="79"/>
      <c r="M17" s="80"/>
      <c r="N17" s="81">
        <f>分析係数表!H20</f>
        <v>5.905009864050568E-4</v>
      </c>
      <c r="O17" s="82">
        <f t="shared" si="4"/>
        <v>8.7995668511161394E-3</v>
      </c>
      <c r="P17" s="76">
        <f>分析係数表!C20</f>
        <v>5.8436815193571912E-2</v>
      </c>
      <c r="Q17" s="82">
        <f t="shared" si="5"/>
        <v>5.1421866186215535E-4</v>
      </c>
      <c r="R17" s="83">
        <v>1.2987077404003277E-3</v>
      </c>
      <c r="S17" s="84">
        <f t="shared" si="6"/>
        <v>1.6934491861996689E-2</v>
      </c>
      <c r="T17" s="85">
        <f>分析係数表!F20</f>
        <v>0.22469135802469137</v>
      </c>
      <c r="U17" s="86">
        <f t="shared" si="7"/>
        <v>3.8050339739301203E-3</v>
      </c>
      <c r="V17" s="87">
        <f>分析係数表!D20</f>
        <v>8.1481481481481488E-2</v>
      </c>
      <c r="W17" s="167">
        <f t="shared" si="8"/>
        <v>0</v>
      </c>
      <c r="X17" s="76">
        <f>分析係数表!E20</f>
        <v>7.9012345679012344E-2</v>
      </c>
      <c r="Y17" s="166">
        <f t="shared" si="9"/>
        <v>0</v>
      </c>
    </row>
    <row r="18" spans="1:25" x14ac:dyDescent="0.2">
      <c r="A18" s="6" t="s">
        <v>6</v>
      </c>
      <c r="B18" s="5" t="s">
        <v>34</v>
      </c>
      <c r="C18" s="90"/>
      <c r="D18" s="76">
        <f>投入係数表!L18</f>
        <v>2.9976019184652278E-3</v>
      </c>
      <c r="E18" s="77">
        <f t="shared" si="0"/>
        <v>0.29976019184652281</v>
      </c>
      <c r="F18" s="76">
        <f>分析係数表!C21</f>
        <v>0.13836239575435938</v>
      </c>
      <c r="G18" s="77">
        <f t="shared" si="1"/>
        <v>4.1475538295671278E-2</v>
      </c>
      <c r="H18" s="77">
        <v>5.1573069876609562E-2</v>
      </c>
      <c r="I18" s="77">
        <f t="shared" si="2"/>
        <v>5.1573069876609562E-2</v>
      </c>
      <c r="J18" s="76">
        <f>分析係数表!G21</f>
        <v>0.28436555891238668</v>
      </c>
      <c r="K18" s="78">
        <f t="shared" si="3"/>
        <v>1.4665604840289651E-2</v>
      </c>
      <c r="L18" s="79"/>
      <c r="M18" s="80"/>
      <c r="N18" s="81">
        <f>分析係数表!H21</f>
        <v>9.7969481835384425E-4</v>
      </c>
      <c r="O18" s="82">
        <f t="shared" si="4"/>
        <v>1.4599281366624505E-2</v>
      </c>
      <c r="P18" s="76">
        <f>分析係数表!C21</f>
        <v>0.13836239575435938</v>
      </c>
      <c r="Q18" s="82">
        <f t="shared" si="5"/>
        <v>2.0199915461781444E-3</v>
      </c>
      <c r="R18" s="83">
        <v>4.7818769917216709E-3</v>
      </c>
      <c r="S18" s="84">
        <f t="shared" si="6"/>
        <v>5.6354946868331229E-2</v>
      </c>
      <c r="T18" s="85">
        <f>分析係数表!F21</f>
        <v>0.42484894259818728</v>
      </c>
      <c r="U18" s="86">
        <f t="shared" si="7"/>
        <v>2.3942339587187549E-2</v>
      </c>
      <c r="V18" s="87">
        <f>分析係数表!D21</f>
        <v>8.0060422960725075E-2</v>
      </c>
      <c r="W18" s="167">
        <f t="shared" si="8"/>
        <v>0</v>
      </c>
      <c r="X18" s="76">
        <f>分析係数表!E21</f>
        <v>6.9108761329305129E-2</v>
      </c>
      <c r="Y18" s="166">
        <f t="shared" si="9"/>
        <v>0</v>
      </c>
    </row>
    <row r="19" spans="1:25" x14ac:dyDescent="0.2">
      <c r="A19" s="6" t="s">
        <v>7</v>
      </c>
      <c r="B19" s="5" t="s">
        <v>268</v>
      </c>
      <c r="C19" s="90"/>
      <c r="D19" s="76">
        <f>投入係数表!L19</f>
        <v>5.9952038369304552E-4</v>
      </c>
      <c r="E19" s="77">
        <f t="shared" si="0"/>
        <v>5.9952038369304551E-2</v>
      </c>
      <c r="F19" s="76">
        <f>分析係数表!C22</f>
        <v>4.2718446601941795E-2</v>
      </c>
      <c r="G19" s="77">
        <f t="shared" si="1"/>
        <v>2.5610579497567019E-3</v>
      </c>
      <c r="H19" s="77">
        <v>3.6374888495257483E-3</v>
      </c>
      <c r="I19" s="77">
        <f t="shared" si="2"/>
        <v>3.6374888495257483E-3</v>
      </c>
      <c r="J19" s="76">
        <f>分析係数表!G22</f>
        <v>0.195578231292517</v>
      </c>
      <c r="K19" s="78">
        <f t="shared" si="3"/>
        <v>7.1141363553649836E-4</v>
      </c>
      <c r="L19" s="79"/>
      <c r="M19" s="80"/>
      <c r="N19" s="81">
        <f>分析係数表!H22</f>
        <v>4.0261430891253877E-5</v>
      </c>
      <c r="O19" s="82">
        <f t="shared" si="4"/>
        <v>5.999704671215551E-4</v>
      </c>
      <c r="P19" s="76">
        <f>分析係数表!C22</f>
        <v>4.2718446601941795E-2</v>
      </c>
      <c r="Q19" s="82">
        <f t="shared" si="5"/>
        <v>2.5629806362474227E-5</v>
      </c>
      <c r="R19" s="83">
        <v>3.5082383231280933E-4</v>
      </c>
      <c r="S19" s="84">
        <f t="shared" si="6"/>
        <v>3.9883126818385578E-3</v>
      </c>
      <c r="T19" s="85">
        <f>分析係数表!F22</f>
        <v>0.41411564625850339</v>
      </c>
      <c r="U19" s="86">
        <f t="shared" si="7"/>
        <v>1.6516226837205591E-3</v>
      </c>
      <c r="V19" s="87">
        <f>分析係数表!D22</f>
        <v>4.1666666666666664E-2</v>
      </c>
      <c r="W19" s="167">
        <f t="shared" si="8"/>
        <v>0</v>
      </c>
      <c r="X19" s="76">
        <f>分析係数表!E22</f>
        <v>3.5714285714285712E-2</v>
      </c>
      <c r="Y19" s="166">
        <f t="shared" si="9"/>
        <v>0</v>
      </c>
    </row>
    <row r="20" spans="1:25" x14ac:dyDescent="0.2">
      <c r="A20" s="6" t="s">
        <v>8</v>
      </c>
      <c r="B20" s="5" t="s">
        <v>269</v>
      </c>
      <c r="C20" s="90"/>
      <c r="D20" s="76">
        <f>投入係数表!L20</f>
        <v>2.9976019184652278E-3</v>
      </c>
      <c r="E20" s="77">
        <f t="shared" si="0"/>
        <v>0.29976019184652281</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3.9998031141437002E-4</v>
      </c>
      <c r="P20" s="76">
        <f>分析係数表!C23</f>
        <v>0</v>
      </c>
      <c r="Q20" s="82">
        <f t="shared" si="5"/>
        <v>0</v>
      </c>
      <c r="R20" s="83">
        <v>0</v>
      </c>
      <c r="S20" s="84">
        <f t="shared" si="6"/>
        <v>0</v>
      </c>
      <c r="T20" s="85">
        <f>分析係数表!F23</f>
        <v>0.43803056027164688</v>
      </c>
      <c r="U20" s="86">
        <f t="shared" si="7"/>
        <v>0</v>
      </c>
      <c r="V20" s="87">
        <f>分析係数表!D23</f>
        <v>9.3378607809847206E-2</v>
      </c>
      <c r="W20" s="167">
        <f t="shared" si="8"/>
        <v>0</v>
      </c>
      <c r="X20" s="76">
        <f>分析係数表!E23</f>
        <v>9.3378607809847206E-2</v>
      </c>
      <c r="Y20" s="166">
        <f t="shared" si="9"/>
        <v>0</v>
      </c>
    </row>
    <row r="21" spans="1:25" x14ac:dyDescent="0.2">
      <c r="A21" s="6" t="s">
        <v>9</v>
      </c>
      <c r="B21" s="5" t="s">
        <v>270</v>
      </c>
      <c r="C21" s="90"/>
      <c r="D21" s="76">
        <f>投入係数表!L21</f>
        <v>0</v>
      </c>
      <c r="E21" s="77">
        <f t="shared" si="0"/>
        <v>0</v>
      </c>
      <c r="F21" s="76">
        <f>分析係数表!C24</f>
        <v>0.46503178928247046</v>
      </c>
      <c r="G21" s="77">
        <f t="shared" si="1"/>
        <v>0</v>
      </c>
      <c r="H21" s="77">
        <v>5.9508592789842031E-3</v>
      </c>
      <c r="I21" s="77">
        <f t="shared" si="2"/>
        <v>5.9508592789842031E-3</v>
      </c>
      <c r="J21" s="76">
        <f>分析係数表!G24</f>
        <v>0.20803782505910165</v>
      </c>
      <c r="K21" s="78">
        <f t="shared" si="3"/>
        <v>1.2380038216326474E-3</v>
      </c>
      <c r="L21" s="79"/>
      <c r="M21" s="80"/>
      <c r="N21" s="81">
        <f>分析係数表!H24</f>
        <v>3.7577335498503619E-4</v>
      </c>
      <c r="O21" s="82">
        <f t="shared" si="4"/>
        <v>5.5997243598011805E-3</v>
      </c>
      <c r="P21" s="76">
        <f>分析係数表!C24</f>
        <v>0.46503178928247046</v>
      </c>
      <c r="Q21" s="82">
        <f t="shared" si="5"/>
        <v>2.6040498385269794E-3</v>
      </c>
      <c r="R21" s="83">
        <v>8.8073553422133959E-3</v>
      </c>
      <c r="S21" s="84">
        <f t="shared" si="6"/>
        <v>1.4758214621197599E-2</v>
      </c>
      <c r="T21" s="85">
        <f>分析係数表!F24</f>
        <v>0.39125295508274233</v>
      </c>
      <c r="U21" s="86">
        <f t="shared" si="7"/>
        <v>5.7741950822888955E-3</v>
      </c>
      <c r="V21" s="87">
        <f>分析係数表!D24</f>
        <v>8.1560283687943269E-2</v>
      </c>
      <c r="W21" s="167">
        <f t="shared" si="8"/>
        <v>0</v>
      </c>
      <c r="X21" s="76">
        <f>分析係数表!E24</f>
        <v>8.0378250591016553E-2</v>
      </c>
      <c r="Y21" s="166">
        <f t="shared" si="9"/>
        <v>0</v>
      </c>
    </row>
    <row r="22" spans="1:25" x14ac:dyDescent="0.2">
      <c r="A22" s="6" t="s">
        <v>10</v>
      </c>
      <c r="B22" s="5" t="s">
        <v>271</v>
      </c>
      <c r="C22" s="90"/>
      <c r="D22" s="76">
        <f>投入係数表!L22</f>
        <v>0</v>
      </c>
      <c r="E22" s="77">
        <f t="shared" si="0"/>
        <v>0</v>
      </c>
      <c r="F22" s="76">
        <f>分析係数表!C25</f>
        <v>9.2250922509224953E-3</v>
      </c>
      <c r="G22" s="77">
        <f t="shared" si="1"/>
        <v>0</v>
      </c>
      <c r="H22" s="77">
        <v>2.9988320781915373E-4</v>
      </c>
      <c r="I22" s="77">
        <f t="shared" si="2"/>
        <v>2.9988320781915373E-4</v>
      </c>
      <c r="J22" s="76">
        <f>分析係数表!G25</f>
        <v>0.19617224880382775</v>
      </c>
      <c r="K22" s="78">
        <f t="shared" si="3"/>
        <v>5.8828763256389006E-5</v>
      </c>
      <c r="L22" s="79"/>
      <c r="M22" s="80"/>
      <c r="N22" s="81">
        <f>分析係数表!H25</f>
        <v>5.5023955551380293E-4</v>
      </c>
      <c r="O22" s="82">
        <f t="shared" si="4"/>
        <v>8.1995963839945844E-3</v>
      </c>
      <c r="P22" s="76">
        <f>分析係数表!C25</f>
        <v>9.2250922509224953E-3</v>
      </c>
      <c r="Q22" s="82">
        <f t="shared" si="5"/>
        <v>7.5642033062680555E-5</v>
      </c>
      <c r="R22" s="83">
        <v>3.2478480282022962E-4</v>
      </c>
      <c r="S22" s="84">
        <f t="shared" si="6"/>
        <v>6.2466801063938335E-4</v>
      </c>
      <c r="T22" s="85">
        <f>分析係数表!F25</f>
        <v>0.34928229665071769</v>
      </c>
      <c r="U22" s="86">
        <f t="shared" si="7"/>
        <v>2.1818547740035877E-4</v>
      </c>
      <c r="V22" s="87">
        <f>分析係数表!D25</f>
        <v>6.2200956937799042E-2</v>
      </c>
      <c r="W22" s="167">
        <f t="shared" si="8"/>
        <v>0</v>
      </c>
      <c r="X22" s="76">
        <f>分析係数表!E25</f>
        <v>3.8277511961722487E-2</v>
      </c>
      <c r="Y22" s="166">
        <f t="shared" si="9"/>
        <v>0</v>
      </c>
    </row>
    <row r="23" spans="1:25" x14ac:dyDescent="0.2">
      <c r="A23" s="6" t="s">
        <v>11</v>
      </c>
      <c r="B23" s="5" t="s">
        <v>35</v>
      </c>
      <c r="C23" s="90"/>
      <c r="D23" s="76">
        <f>投入係数表!L23</f>
        <v>0</v>
      </c>
      <c r="E23" s="77">
        <f t="shared" si="0"/>
        <v>0</v>
      </c>
      <c r="F23" s="76">
        <f>分析係数表!C26</f>
        <v>0.48980322003577814</v>
      </c>
      <c r="G23" s="77">
        <f t="shared" si="1"/>
        <v>0</v>
      </c>
      <c r="H23" s="77">
        <v>1.0236040641225875E-2</v>
      </c>
      <c r="I23" s="77">
        <f t="shared" si="2"/>
        <v>1.0236040641225875E-2</v>
      </c>
      <c r="J23" s="76">
        <f>分析係数表!G26</f>
        <v>0.19635890767230169</v>
      </c>
      <c r="K23" s="78">
        <f t="shared" si="3"/>
        <v>2.0099377592003994E-3</v>
      </c>
      <c r="L23" s="79"/>
      <c r="M23" s="80"/>
      <c r="N23" s="81">
        <f>分析係数表!H26</f>
        <v>1.1729496866318629E-2</v>
      </c>
      <c r="O23" s="82">
        <f t="shared" si="4"/>
        <v>0.1747913960880797</v>
      </c>
      <c r="P23" s="76">
        <f>分析係数表!C26</f>
        <v>0.48980322003577814</v>
      </c>
      <c r="Q23" s="82">
        <f t="shared" si="5"/>
        <v>8.5613388638490551E-2</v>
      </c>
      <c r="R23" s="83">
        <v>9.3937431840753177E-2</v>
      </c>
      <c r="S23" s="84">
        <f t="shared" si="6"/>
        <v>0.10417347248197906</v>
      </c>
      <c r="T23" s="85">
        <f>分析係数表!F26</f>
        <v>0.33511053315994799</v>
      </c>
      <c r="U23" s="86">
        <f t="shared" si="7"/>
        <v>3.4909627904559169E-2</v>
      </c>
      <c r="V23" s="87">
        <f>分析係数表!D26</f>
        <v>7.3862158647594281E-2</v>
      </c>
      <c r="W23" s="167">
        <f t="shared" si="8"/>
        <v>0</v>
      </c>
      <c r="X23" s="76">
        <f>分析係数表!E26</f>
        <v>7.8673602080624183E-2</v>
      </c>
      <c r="Y23" s="166">
        <f t="shared" si="9"/>
        <v>0</v>
      </c>
    </row>
    <row r="24" spans="1:25" x14ac:dyDescent="0.2">
      <c r="A24" s="6" t="s">
        <v>12</v>
      </c>
      <c r="B24" s="5" t="s">
        <v>365</v>
      </c>
      <c r="C24" s="90"/>
      <c r="D24" s="76">
        <f>投入係数表!L24</f>
        <v>0</v>
      </c>
      <c r="E24" s="77">
        <f t="shared" si="0"/>
        <v>0</v>
      </c>
      <c r="F24" s="76">
        <f>分析係数表!C27</f>
        <v>1.6403046280023426E-2</v>
      </c>
      <c r="G24" s="77">
        <f t="shared" si="1"/>
        <v>0</v>
      </c>
      <c r="H24" s="77">
        <v>4.762272677299944E-5</v>
      </c>
      <c r="I24" s="77">
        <f t="shared" si="2"/>
        <v>4.762272677299944E-5</v>
      </c>
      <c r="J24" s="76">
        <f>分析係数表!G27</f>
        <v>0.18421052631578946</v>
      </c>
      <c r="K24" s="78">
        <f t="shared" si="3"/>
        <v>8.7726075634472657E-6</v>
      </c>
      <c r="L24" s="79"/>
      <c r="M24" s="80"/>
      <c r="N24" s="81">
        <f>分析係数表!H27</f>
        <v>1.1420825896152349E-2</v>
      </c>
      <c r="O24" s="82">
        <f t="shared" si="4"/>
        <v>0.17019162250681444</v>
      </c>
      <c r="P24" s="76">
        <f>分析係数表!C27</f>
        <v>1.6403046280023426E-2</v>
      </c>
      <c r="Q24" s="82">
        <f t="shared" si="5"/>
        <v>2.7916610604515539E-3</v>
      </c>
      <c r="R24" s="83">
        <v>2.8132268310354972E-3</v>
      </c>
      <c r="S24" s="84">
        <f t="shared" si="6"/>
        <v>2.8608495578084968E-3</v>
      </c>
      <c r="T24" s="85">
        <f>分析係数表!F27</f>
        <v>0.35526315789473684</v>
      </c>
      <c r="U24" s="86">
        <f t="shared" si="7"/>
        <v>1.016354448168808E-3</v>
      </c>
      <c r="V24" s="87">
        <f>分析係数表!D27</f>
        <v>0</v>
      </c>
      <c r="W24" s="167">
        <f t="shared" si="8"/>
        <v>0</v>
      </c>
      <c r="X24" s="76">
        <f>分析係数表!E27</f>
        <v>0</v>
      </c>
      <c r="Y24" s="166">
        <f t="shared" si="9"/>
        <v>0</v>
      </c>
    </row>
    <row r="25" spans="1:25" x14ac:dyDescent="0.2">
      <c r="A25" s="6" t="s">
        <v>13</v>
      </c>
      <c r="B25" s="5" t="s">
        <v>191</v>
      </c>
      <c r="C25" s="90"/>
      <c r="D25" s="76">
        <f>投入係数表!L25</f>
        <v>0</v>
      </c>
      <c r="E25" s="77">
        <f t="shared" si="0"/>
        <v>0</v>
      </c>
      <c r="F25" s="76">
        <f>分析係数表!C28</f>
        <v>5.7942340305257245E-2</v>
      </c>
      <c r="G25" s="77">
        <f t="shared" si="1"/>
        <v>0</v>
      </c>
      <c r="H25" s="77">
        <v>3.9757358699432635E-3</v>
      </c>
      <c r="I25" s="77">
        <f t="shared" si="2"/>
        <v>3.9757358699432635E-3</v>
      </c>
      <c r="J25" s="76">
        <f>分析係数表!G28</f>
        <v>0.12508686587908269</v>
      </c>
      <c r="K25" s="78">
        <f t="shared" si="3"/>
        <v>4.9731233953425116E-4</v>
      </c>
      <c r="L25" s="79"/>
      <c r="M25" s="80"/>
      <c r="N25" s="81">
        <f>分析係数表!H28</f>
        <v>2.2586662729993424E-2</v>
      </c>
      <c r="O25" s="82">
        <f t="shared" si="4"/>
        <v>0.33658343205519237</v>
      </c>
      <c r="P25" s="76">
        <f>分析係数表!C28</f>
        <v>5.7942340305257245E-2</v>
      </c>
      <c r="Q25" s="82">
        <f t="shared" si="5"/>
        <v>1.9502431761253387E-2</v>
      </c>
      <c r="R25" s="83">
        <v>2.1036036409217258E-2</v>
      </c>
      <c r="S25" s="84">
        <f t="shared" si="6"/>
        <v>2.5011772279160523E-2</v>
      </c>
      <c r="T25" s="85">
        <f>分析係数表!F28</f>
        <v>0.21334259902710215</v>
      </c>
      <c r="U25" s="86">
        <f t="shared" si="7"/>
        <v>5.3360765043101322E-3</v>
      </c>
      <c r="V25" s="87">
        <f>分析係数表!D28</f>
        <v>0.12091730368311328</v>
      </c>
      <c r="W25" s="167">
        <f t="shared" si="8"/>
        <v>0</v>
      </c>
      <c r="X25" s="76">
        <f>分析係数表!E28</f>
        <v>0.12161223071577484</v>
      </c>
      <c r="Y25" s="166">
        <f t="shared" si="9"/>
        <v>0</v>
      </c>
    </row>
    <row r="26" spans="1:25" x14ac:dyDescent="0.2">
      <c r="A26" s="6" t="s">
        <v>14</v>
      </c>
      <c r="B26" s="5" t="s">
        <v>50</v>
      </c>
      <c r="C26" s="90"/>
      <c r="D26" s="76">
        <f>投入係数表!L26</f>
        <v>2.3980815347721821E-3</v>
      </c>
      <c r="E26" s="77">
        <f t="shared" si="0"/>
        <v>0.23980815347721821</v>
      </c>
      <c r="F26" s="76">
        <f>分析係数表!C29</f>
        <v>0.49478563151796062</v>
      </c>
      <c r="G26" s="77">
        <f t="shared" si="1"/>
        <v>0.11865362866138143</v>
      </c>
      <c r="H26" s="77">
        <v>0.14959017733621072</v>
      </c>
      <c r="I26" s="77">
        <f t="shared" si="2"/>
        <v>0.14959017733621072</v>
      </c>
      <c r="J26" s="76">
        <f>分析係数表!G29</f>
        <v>0.24894917844860528</v>
      </c>
      <c r="K26" s="78">
        <f t="shared" si="3"/>
        <v>3.7240351751830832E-2</v>
      </c>
      <c r="L26" s="79"/>
      <c r="M26" s="80"/>
      <c r="N26" s="81">
        <f>分析係数表!H29</f>
        <v>1.0347187739052245E-2</v>
      </c>
      <c r="O26" s="82">
        <f t="shared" si="4"/>
        <v>0.15419241005023965</v>
      </c>
      <c r="P26" s="76">
        <f>分析係数表!C29</f>
        <v>0.49478563151796062</v>
      </c>
      <c r="Q26" s="82">
        <f t="shared" si="5"/>
        <v>7.6292188981984158E-2</v>
      </c>
      <c r="R26" s="83">
        <v>0.11050555891021004</v>
      </c>
      <c r="S26" s="84">
        <f t="shared" si="6"/>
        <v>0.26009573624642074</v>
      </c>
      <c r="T26" s="85">
        <f>分析係数表!F29</f>
        <v>0.37141765380206343</v>
      </c>
      <c r="U26" s="86">
        <f t="shared" si="7"/>
        <v>9.6604148120565905E-2</v>
      </c>
      <c r="V26" s="87">
        <f>分析係数表!D29</f>
        <v>7.241115781429118E-2</v>
      </c>
      <c r="W26" s="167">
        <f t="shared" si="8"/>
        <v>0</v>
      </c>
      <c r="X26" s="76">
        <f>分析係数表!E29</f>
        <v>5.0630492930836837E-2</v>
      </c>
      <c r="Y26" s="166">
        <f t="shared" si="9"/>
        <v>0</v>
      </c>
    </row>
    <row r="27" spans="1:25" x14ac:dyDescent="0.2">
      <c r="A27" s="6" t="s">
        <v>15</v>
      </c>
      <c r="B27" s="5" t="s">
        <v>36</v>
      </c>
      <c r="C27" s="90"/>
      <c r="D27" s="76">
        <f>投入係数表!L27</f>
        <v>3.5971223021582736E-3</v>
      </c>
      <c r="E27" s="77">
        <f t="shared" si="0"/>
        <v>0.35971223021582738</v>
      </c>
      <c r="F27" s="76">
        <f>分析係数表!C30</f>
        <v>1</v>
      </c>
      <c r="G27" s="77">
        <f t="shared" si="1"/>
        <v>0.35971223021582738</v>
      </c>
      <c r="H27" s="77">
        <v>0.38628289326529808</v>
      </c>
      <c r="I27" s="77">
        <f t="shared" si="2"/>
        <v>0.38628289326529808</v>
      </c>
      <c r="J27" s="76">
        <f>分析係数表!G30</f>
        <v>0.34459690081234212</v>
      </c>
      <c r="K27" s="78">
        <f t="shared" si="3"/>
        <v>0.13311188785604647</v>
      </c>
      <c r="L27" s="79"/>
      <c r="M27" s="80"/>
      <c r="N27" s="81">
        <f>分析係数表!H30</f>
        <v>0</v>
      </c>
      <c r="O27" s="82">
        <f t="shared" si="4"/>
        <v>0</v>
      </c>
      <c r="P27" s="76">
        <f>分析係数表!C30</f>
        <v>1</v>
      </c>
      <c r="Q27" s="82">
        <f t="shared" si="5"/>
        <v>0</v>
      </c>
      <c r="R27" s="83">
        <v>3.026779133761737E-2</v>
      </c>
      <c r="S27" s="84">
        <f t="shared" si="6"/>
        <v>0.41655068460291544</v>
      </c>
      <c r="T27" s="85">
        <f>分析係数表!F30</f>
        <v>0.44091746876919924</v>
      </c>
      <c r="U27" s="86">
        <f t="shared" si="7"/>
        <v>0.18366447346919454</v>
      </c>
      <c r="V27" s="87">
        <f>分析係数表!D30</f>
        <v>0.12847293330602771</v>
      </c>
      <c r="W27" s="167">
        <f t="shared" si="8"/>
        <v>0</v>
      </c>
      <c r="X27" s="76">
        <f>分析係数表!E30</f>
        <v>7.0107174551163901E-2</v>
      </c>
      <c r="Y27" s="166">
        <f t="shared" si="9"/>
        <v>0</v>
      </c>
    </row>
    <row r="28" spans="1:25" x14ac:dyDescent="0.2">
      <c r="A28" s="6" t="s">
        <v>16</v>
      </c>
      <c r="B28" s="5" t="s">
        <v>192</v>
      </c>
      <c r="C28" s="90"/>
      <c r="D28" s="76">
        <f>投入係数表!L28</f>
        <v>3.4772182254196642E-2</v>
      </c>
      <c r="E28" s="77">
        <f t="shared" si="0"/>
        <v>3.477218225419664</v>
      </c>
      <c r="F28" s="76">
        <f>分析係数表!C31</f>
        <v>1.9207967749584998E-2</v>
      </c>
      <c r="G28" s="77">
        <f t="shared" si="1"/>
        <v>6.6790295532130076E-2</v>
      </c>
      <c r="H28" s="77">
        <v>7.0335381067083855E-2</v>
      </c>
      <c r="I28" s="77">
        <f t="shared" si="2"/>
        <v>7.0335381067083855E-2</v>
      </c>
      <c r="J28" s="76">
        <f>分析係数表!G31</f>
        <v>6.1728395061728392E-2</v>
      </c>
      <c r="K28" s="78">
        <f t="shared" si="3"/>
        <v>4.3416901893261637E-3</v>
      </c>
      <c r="L28" s="79"/>
      <c r="M28" s="80"/>
      <c r="N28" s="81">
        <f>分析係数表!H31</f>
        <v>2.4076335672969816E-2</v>
      </c>
      <c r="O28" s="82">
        <f t="shared" si="4"/>
        <v>0.35878233933868992</v>
      </c>
      <c r="P28" s="76">
        <f>分析係数表!C31</f>
        <v>1.9207967749584998E-2</v>
      </c>
      <c r="Q28" s="82">
        <f t="shared" si="5"/>
        <v>6.8914796031382163E-3</v>
      </c>
      <c r="R28" s="83">
        <v>8.9371586119503799E-3</v>
      </c>
      <c r="S28" s="84">
        <f t="shared" si="6"/>
        <v>7.9272539679034235E-2</v>
      </c>
      <c r="T28" s="85">
        <f>分析係数表!F31</f>
        <v>0.33333333333333331</v>
      </c>
      <c r="U28" s="86">
        <f t="shared" si="7"/>
        <v>2.642417989301141E-2</v>
      </c>
      <c r="V28" s="87">
        <f>分析係数表!D31</f>
        <v>0.20987654320987653</v>
      </c>
      <c r="W28" s="167">
        <f t="shared" si="8"/>
        <v>0</v>
      </c>
      <c r="X28" s="76">
        <f>分析係数表!E31</f>
        <v>0.18518518518518517</v>
      </c>
      <c r="Y28" s="166">
        <f t="shared" si="9"/>
        <v>0</v>
      </c>
    </row>
    <row r="29" spans="1:25" x14ac:dyDescent="0.2">
      <c r="A29" s="6" t="s">
        <v>17</v>
      </c>
      <c r="B29" s="5" t="s">
        <v>272</v>
      </c>
      <c r="C29" s="90"/>
      <c r="D29" s="76">
        <f>投入係数表!L29</f>
        <v>1.199040767386091E-3</v>
      </c>
      <c r="E29" s="77">
        <f t="shared" si="0"/>
        <v>0.1199040767386091</v>
      </c>
      <c r="F29" s="76">
        <f>分析係数表!C32</f>
        <v>1</v>
      </c>
      <c r="G29" s="77">
        <f t="shared" si="1"/>
        <v>0.1199040767386091</v>
      </c>
      <c r="H29" s="77">
        <v>0.14418334908481845</v>
      </c>
      <c r="I29" s="77">
        <f t="shared" si="2"/>
        <v>0.14418334908481845</v>
      </c>
      <c r="J29" s="76">
        <f>分析係数表!G32</f>
        <v>0.14010507880910683</v>
      </c>
      <c r="K29" s="78">
        <f t="shared" si="3"/>
        <v>2.0200819486489451E-2</v>
      </c>
      <c r="L29" s="79"/>
      <c r="M29" s="80"/>
      <c r="N29" s="81">
        <f>分析係数表!H32</f>
        <v>7.0054889750781743E-3</v>
      </c>
      <c r="O29" s="82">
        <f t="shared" si="4"/>
        <v>0.10439486127915058</v>
      </c>
      <c r="P29" s="76">
        <f>分析係数表!C32</f>
        <v>1</v>
      </c>
      <c r="Q29" s="82">
        <f t="shared" si="5"/>
        <v>0.10439486127915058</v>
      </c>
      <c r="R29" s="83">
        <v>0.137979537225665</v>
      </c>
      <c r="S29" s="84">
        <f t="shared" si="6"/>
        <v>0.28216288631048347</v>
      </c>
      <c r="T29" s="85">
        <f>分析係数表!F32</f>
        <v>0.48248686514886163</v>
      </c>
      <c r="U29" s="86">
        <f t="shared" si="7"/>
        <v>0.13613988647729983</v>
      </c>
      <c r="V29" s="87">
        <f>分析係数表!D32</f>
        <v>1.5761821366024518E-2</v>
      </c>
      <c r="W29" s="167">
        <f t="shared" si="8"/>
        <v>0</v>
      </c>
      <c r="X29" s="76">
        <f>分析係数表!E32</f>
        <v>2.1891418563922942E-2</v>
      </c>
      <c r="Y29" s="166">
        <f t="shared" si="9"/>
        <v>0</v>
      </c>
    </row>
    <row r="30" spans="1:25" x14ac:dyDescent="0.2">
      <c r="A30" s="6" t="s">
        <v>18</v>
      </c>
      <c r="B30" s="5" t="s">
        <v>273</v>
      </c>
      <c r="C30" s="90"/>
      <c r="D30" s="76">
        <f>投入係数表!L30</f>
        <v>0</v>
      </c>
      <c r="E30" s="77">
        <f t="shared" si="0"/>
        <v>0</v>
      </c>
      <c r="F30" s="76">
        <f>分析係数表!C33</f>
        <v>0.97338792221084958</v>
      </c>
      <c r="G30" s="77">
        <f t="shared" si="1"/>
        <v>0</v>
      </c>
      <c r="H30" s="77">
        <v>9.7710300174876433E-3</v>
      </c>
      <c r="I30" s="77">
        <f t="shared" si="2"/>
        <v>9.7710300174876433E-3</v>
      </c>
      <c r="J30" s="76">
        <f>分析係数表!G33</f>
        <v>0.50577124868835255</v>
      </c>
      <c r="K30" s="78">
        <f t="shared" si="3"/>
        <v>4.9419060529161006E-3</v>
      </c>
      <c r="L30" s="79"/>
      <c r="M30" s="80"/>
      <c r="N30" s="81">
        <f>分析係数表!H33</f>
        <v>1.0199562492450981E-3</v>
      </c>
      <c r="O30" s="82">
        <f t="shared" si="4"/>
        <v>1.519925183374606E-2</v>
      </c>
      <c r="P30" s="76">
        <f>分析係数表!C33</f>
        <v>0.97338792221084958</v>
      </c>
      <c r="Q30" s="82">
        <f t="shared" si="5"/>
        <v>1.4794768161609522E-2</v>
      </c>
      <c r="R30" s="83">
        <v>4.4305684282855223E-2</v>
      </c>
      <c r="S30" s="84">
        <f t="shared" si="6"/>
        <v>5.4076714300342867E-2</v>
      </c>
      <c r="T30" s="85">
        <f>分析係数表!F33</f>
        <v>0.64428121720881426</v>
      </c>
      <c r="U30" s="86">
        <f t="shared" si="7"/>
        <v>3.4840611312078197E-2</v>
      </c>
      <c r="V30" s="87">
        <f>分析係数表!D33</f>
        <v>6.2959076600209857E-2</v>
      </c>
      <c r="W30" s="167">
        <f t="shared" si="8"/>
        <v>0</v>
      </c>
      <c r="X30" s="76">
        <f>分析係数表!E33</f>
        <v>4.7219307450157399E-2</v>
      </c>
      <c r="Y30" s="166">
        <f t="shared" si="9"/>
        <v>0</v>
      </c>
    </row>
    <row r="31" spans="1:25" x14ac:dyDescent="0.2">
      <c r="A31" s="6" t="s">
        <v>19</v>
      </c>
      <c r="B31" s="5" t="s">
        <v>274</v>
      </c>
      <c r="C31" s="90"/>
      <c r="D31" s="76">
        <f>投入係数表!L31</f>
        <v>5.9952038369304558E-2</v>
      </c>
      <c r="E31" s="77">
        <f t="shared" si="0"/>
        <v>5.9952038369304557</v>
      </c>
      <c r="F31" s="76">
        <f>分析係数表!C34</f>
        <v>0.27354580534514794</v>
      </c>
      <c r="G31" s="77">
        <f t="shared" si="1"/>
        <v>1.6399628617814626</v>
      </c>
      <c r="H31" s="77">
        <v>1.7291068455166447</v>
      </c>
      <c r="I31" s="77">
        <f t="shared" si="2"/>
        <v>1.7291068455166447</v>
      </c>
      <c r="J31" s="76">
        <f>分析係数表!G34</f>
        <v>0.42476937758456157</v>
      </c>
      <c r="K31" s="78">
        <f t="shared" si="3"/>
        <v>0.73447163854730979</v>
      </c>
      <c r="L31" s="79"/>
      <c r="M31" s="80"/>
      <c r="N31" s="81">
        <f>分析係数表!H34</f>
        <v>0.17207735562921905</v>
      </c>
      <c r="O31" s="82">
        <f t="shared" si="4"/>
        <v>2.5642737764775263</v>
      </c>
      <c r="P31" s="76">
        <f>分析係数表!C34</f>
        <v>0.27354580534514794</v>
      </c>
      <c r="Q31" s="82">
        <f t="shared" si="5"/>
        <v>0.70144633531198886</v>
      </c>
      <c r="R31" s="83">
        <v>0.7598136934241525</v>
      </c>
      <c r="S31" s="84">
        <f t="shared" si="6"/>
        <v>2.4889205389407971</v>
      </c>
      <c r="T31" s="85">
        <f>分析係数表!F34</f>
        <v>0.70045594316615423</v>
      </c>
      <c r="U31" s="86">
        <f t="shared" si="7"/>
        <v>1.743379183569389</v>
      </c>
      <c r="V31" s="87">
        <f>分析係数表!D34</f>
        <v>0.30431555508429647</v>
      </c>
      <c r="W31" s="167">
        <f t="shared" si="8"/>
        <v>1</v>
      </c>
      <c r="X31" s="76">
        <f>分析係数表!E34</f>
        <v>0.19870639380765559</v>
      </c>
      <c r="Y31" s="166">
        <f t="shared" si="9"/>
        <v>0</v>
      </c>
    </row>
    <row r="32" spans="1:25" x14ac:dyDescent="0.2">
      <c r="A32" s="6" t="s">
        <v>20</v>
      </c>
      <c r="B32" s="5" t="s">
        <v>37</v>
      </c>
      <c r="C32" s="90"/>
      <c r="D32" s="76">
        <f>投入係数表!L32</f>
        <v>2.3980815347721821E-3</v>
      </c>
      <c r="E32" s="77">
        <f t="shared" si="0"/>
        <v>0.23980815347721821</v>
      </c>
      <c r="F32" s="76">
        <f>分析係数表!C35</f>
        <v>0.43910510987556262</v>
      </c>
      <c r="G32" s="77">
        <f t="shared" si="1"/>
        <v>0.10530098558166968</v>
      </c>
      <c r="H32" s="77">
        <v>0.14480483586493442</v>
      </c>
      <c r="I32" s="77">
        <f t="shared" si="2"/>
        <v>0.14480483586493442</v>
      </c>
      <c r="J32" s="76">
        <f>分析係数表!G35</f>
        <v>0.31421305453517945</v>
      </c>
      <c r="K32" s="78">
        <f t="shared" si="3"/>
        <v>4.5499569788586346E-2</v>
      </c>
      <c r="L32" s="79"/>
      <c r="M32" s="80"/>
      <c r="N32" s="81">
        <f>分析係数表!H35</f>
        <v>6.5760337122381329E-2</v>
      </c>
      <c r="O32" s="82">
        <f t="shared" si="4"/>
        <v>0.97995176296520659</v>
      </c>
      <c r="P32" s="76">
        <f>分析係数表!C35</f>
        <v>0.43910510987556262</v>
      </c>
      <c r="Q32" s="82">
        <f t="shared" si="5"/>
        <v>0.43030182654958832</v>
      </c>
      <c r="R32" s="83">
        <v>0.5260391995550423</v>
      </c>
      <c r="S32" s="84">
        <f t="shared" si="6"/>
        <v>0.67084403541997673</v>
      </c>
      <c r="T32" s="85">
        <f>分析係数表!F35</f>
        <v>0.64651031364792311</v>
      </c>
      <c r="U32" s="86">
        <f t="shared" si="7"/>
        <v>0.43370758774820761</v>
      </c>
      <c r="V32" s="87">
        <f>分析係数表!D35</f>
        <v>9.7202599604408024E-2</v>
      </c>
      <c r="W32" s="167">
        <f t="shared" si="8"/>
        <v>0</v>
      </c>
      <c r="X32" s="76">
        <f>分析係数表!E35</f>
        <v>8.3356880474710376E-2</v>
      </c>
      <c r="Y32" s="166">
        <f t="shared" si="9"/>
        <v>0</v>
      </c>
    </row>
    <row r="33" spans="1:25" x14ac:dyDescent="0.2">
      <c r="A33" s="6" t="s">
        <v>21</v>
      </c>
      <c r="B33" s="5" t="s">
        <v>38</v>
      </c>
      <c r="C33" s="90"/>
      <c r="D33" s="76">
        <f>投入係数表!L33</f>
        <v>5.9952038369304552E-4</v>
      </c>
      <c r="E33" s="77">
        <f t="shared" si="0"/>
        <v>5.9952038369304551E-2</v>
      </c>
      <c r="F33" s="76">
        <f>分析係数表!C36</f>
        <v>0.81669408606805782</v>
      </c>
      <c r="G33" s="77">
        <f t="shared" si="1"/>
        <v>4.8962475183936316E-2</v>
      </c>
      <c r="H33" s="77">
        <v>0.10924260384061327</v>
      </c>
      <c r="I33" s="77">
        <f t="shared" si="2"/>
        <v>0.10924260384061327</v>
      </c>
      <c r="J33" s="76">
        <f>分析係数表!G36</f>
        <v>6.9340477503742809E-2</v>
      </c>
      <c r="K33" s="78">
        <f t="shared" si="3"/>
        <v>7.5749343140603317E-3</v>
      </c>
      <c r="L33" s="79"/>
      <c r="M33" s="80"/>
      <c r="N33" s="81">
        <f>分析係数表!H36</f>
        <v>0.13486237300873674</v>
      </c>
      <c r="O33" s="82">
        <f t="shared" si="4"/>
        <v>2.0097010747015025</v>
      </c>
      <c r="P33" s="76">
        <f>分析係数表!C36</f>
        <v>0.81669408606805782</v>
      </c>
      <c r="Q33" s="82">
        <f t="shared" si="5"/>
        <v>1.6413109824733372</v>
      </c>
      <c r="R33" s="83">
        <v>1.7253690934163559</v>
      </c>
      <c r="S33" s="84">
        <f t="shared" si="6"/>
        <v>1.8346116972569693</v>
      </c>
      <c r="T33" s="85">
        <f>分析係数表!F36</f>
        <v>0.82767315420376641</v>
      </c>
      <c r="U33" s="86">
        <f t="shared" si="7"/>
        <v>1.5184588502078011</v>
      </c>
      <c r="V33" s="87">
        <f>分析係数表!D36</f>
        <v>6.0672917815774961E-3</v>
      </c>
      <c r="W33" s="167">
        <f t="shared" si="8"/>
        <v>0</v>
      </c>
      <c r="X33" s="76">
        <f>分析係数表!E36</f>
        <v>1.3395319517768497E-3</v>
      </c>
      <c r="Y33" s="166">
        <f t="shared" si="9"/>
        <v>0</v>
      </c>
    </row>
    <row r="34" spans="1:25" x14ac:dyDescent="0.2">
      <c r="A34" s="6" t="s">
        <v>22</v>
      </c>
      <c r="B34" s="5" t="s">
        <v>377</v>
      </c>
      <c r="C34" s="90"/>
      <c r="D34" s="76">
        <f>投入係数表!L34</f>
        <v>1.6786570743405275E-2</v>
      </c>
      <c r="E34" s="77">
        <f t="shared" si="0"/>
        <v>1.6786570743405276</v>
      </c>
      <c r="F34" s="76">
        <f>分析係数表!C37</f>
        <v>0.27674240490171054</v>
      </c>
      <c r="G34" s="77">
        <f t="shared" si="1"/>
        <v>0.4645555957582671</v>
      </c>
      <c r="H34" s="77">
        <v>0.519421011825971</v>
      </c>
      <c r="I34" s="77">
        <f t="shared" si="2"/>
        <v>0.519421011825971</v>
      </c>
      <c r="J34" s="76">
        <f>分析係数表!G37</f>
        <v>0.51230251230251234</v>
      </c>
      <c r="K34" s="78">
        <f t="shared" si="3"/>
        <v>0.26610068930115793</v>
      </c>
      <c r="L34" s="79"/>
      <c r="M34" s="80"/>
      <c r="N34" s="81">
        <f>分析係数表!H37</f>
        <v>5.0756243876907386E-2</v>
      </c>
      <c r="O34" s="82">
        <f t="shared" si="4"/>
        <v>0.75636276888457377</v>
      </c>
      <c r="P34" s="76">
        <f>分析係数表!C37</f>
        <v>0.27674240490171054</v>
      </c>
      <c r="Q34" s="82">
        <f t="shared" si="5"/>
        <v>0.20931765163923363</v>
      </c>
      <c r="R34" s="83">
        <v>0.24968212375396734</v>
      </c>
      <c r="S34" s="84">
        <f t="shared" si="6"/>
        <v>0.76910313557993837</v>
      </c>
      <c r="T34" s="85">
        <f>分析係数表!F37</f>
        <v>0.72623672623672619</v>
      </c>
      <c r="U34" s="86">
        <f t="shared" si="7"/>
        <v>0.55855094332197541</v>
      </c>
      <c r="V34" s="87">
        <f>分析係数表!D37</f>
        <v>0.14037814037814036</v>
      </c>
      <c r="W34" s="167">
        <f t="shared" si="8"/>
        <v>0</v>
      </c>
      <c r="X34" s="76">
        <f>分析係数表!E37</f>
        <v>0.12535612535612536</v>
      </c>
      <c r="Y34" s="166">
        <f t="shared" si="9"/>
        <v>0</v>
      </c>
    </row>
    <row r="35" spans="1:25" x14ac:dyDescent="0.2">
      <c r="A35" s="6" t="s">
        <v>23</v>
      </c>
      <c r="B35" s="5" t="s">
        <v>193</v>
      </c>
      <c r="C35" s="90"/>
      <c r="D35" s="76">
        <f>投入係数表!L35</f>
        <v>4.1966426858513189E-3</v>
      </c>
      <c r="E35" s="77">
        <f t="shared" si="0"/>
        <v>0.41966426858513189</v>
      </c>
      <c r="F35" s="76">
        <f>分析係数表!C38</f>
        <v>2.6054411976392688E-2</v>
      </c>
      <c r="G35" s="77">
        <f t="shared" si="1"/>
        <v>1.0934105745488538E-2</v>
      </c>
      <c r="H35" s="77">
        <v>1.4899042463219721E-2</v>
      </c>
      <c r="I35" s="77">
        <f t="shared" si="2"/>
        <v>1.4899042463219721E-2</v>
      </c>
      <c r="J35" s="76">
        <f>分析係数表!G38</f>
        <v>0.25641025641025639</v>
      </c>
      <c r="K35" s="78">
        <f t="shared" si="3"/>
        <v>3.8202672982614663E-3</v>
      </c>
      <c r="L35" s="79"/>
      <c r="M35" s="80"/>
      <c r="N35" s="81">
        <f>分析係数表!H38</f>
        <v>4.4945177351603076E-2</v>
      </c>
      <c r="O35" s="82">
        <f t="shared" si="4"/>
        <v>0.66976703146336258</v>
      </c>
      <c r="P35" s="76">
        <f>分析係数表!C38</f>
        <v>2.6054411976392688E-2</v>
      </c>
      <c r="Q35" s="82">
        <f t="shared" si="5"/>
        <v>1.7450386165952014E-2</v>
      </c>
      <c r="R35" s="83">
        <v>2.1479359533020975E-2</v>
      </c>
      <c r="S35" s="84">
        <f t="shared" si="6"/>
        <v>3.6378401996240692E-2</v>
      </c>
      <c r="T35" s="85">
        <f>分析係数表!F38</f>
        <v>0.57264957264957261</v>
      </c>
      <c r="U35" s="86">
        <f t="shared" si="7"/>
        <v>2.0832076356821591E-2</v>
      </c>
      <c r="V35" s="87">
        <f>分析係数表!D38</f>
        <v>9.4017094017094016E-2</v>
      </c>
      <c r="W35" s="167">
        <f t="shared" si="8"/>
        <v>0</v>
      </c>
      <c r="X35" s="76">
        <f>分析係数表!E38</f>
        <v>6.4102564102564097E-2</v>
      </c>
      <c r="Y35" s="166">
        <f t="shared" si="9"/>
        <v>0</v>
      </c>
    </row>
    <row r="36" spans="1:25" x14ac:dyDescent="0.2">
      <c r="A36" s="6" t="s">
        <v>24</v>
      </c>
      <c r="B36" s="5" t="s">
        <v>39</v>
      </c>
      <c r="C36" s="90"/>
      <c r="D36" s="76">
        <f>投入係数表!L36</f>
        <v>0</v>
      </c>
      <c r="E36" s="77">
        <f t="shared" si="0"/>
        <v>0</v>
      </c>
      <c r="F36" s="76">
        <f>分析係数表!C39</f>
        <v>1</v>
      </c>
      <c r="G36" s="77">
        <f t="shared" si="1"/>
        <v>0</v>
      </c>
      <c r="H36" s="77">
        <v>2.6891357309983085E-2</v>
      </c>
      <c r="I36" s="77">
        <f t="shared" si="2"/>
        <v>2.6891357309983085E-2</v>
      </c>
      <c r="J36" s="76">
        <f>分析係数表!G39</f>
        <v>0.35423311765241955</v>
      </c>
      <c r="K36" s="78">
        <f t="shared" si="3"/>
        <v>9.52580933782049E-3</v>
      </c>
      <c r="L36" s="79"/>
      <c r="M36" s="80"/>
      <c r="N36" s="81">
        <f>分析係数表!H39</f>
        <v>4.0664045200166418E-3</v>
      </c>
      <c r="O36" s="82">
        <f t="shared" si="4"/>
        <v>6.0597017179277061E-2</v>
      </c>
      <c r="P36" s="76">
        <f>分析係数表!C39</f>
        <v>1</v>
      </c>
      <c r="Q36" s="82">
        <f t="shared" si="5"/>
        <v>6.0597017179277061E-2</v>
      </c>
      <c r="R36" s="83">
        <v>0.1073625362209388</v>
      </c>
      <c r="S36" s="84">
        <f t="shared" si="6"/>
        <v>0.13425389353092188</v>
      </c>
      <c r="T36" s="85">
        <f>分析係数表!F39</f>
        <v>0.70491205686685499</v>
      </c>
      <c r="U36" s="86">
        <f t="shared" si="7"/>
        <v>9.4637188231265892E-2</v>
      </c>
      <c r="V36" s="87">
        <f>分析係数表!D39</f>
        <v>5.4588535496217991E-2</v>
      </c>
      <c r="W36" s="167">
        <f t="shared" si="8"/>
        <v>0</v>
      </c>
      <c r="X36" s="76">
        <f>分析係数表!E39</f>
        <v>6.4886539688325889E-2</v>
      </c>
      <c r="Y36" s="166">
        <f t="shared" si="9"/>
        <v>0</v>
      </c>
    </row>
    <row r="37" spans="1:25" x14ac:dyDescent="0.2">
      <c r="A37" s="6" t="s">
        <v>25</v>
      </c>
      <c r="B37" s="5" t="s">
        <v>40</v>
      </c>
      <c r="C37" s="90"/>
      <c r="D37" s="76">
        <f>投入係数表!L37</f>
        <v>0</v>
      </c>
      <c r="E37" s="77">
        <f t="shared" si="0"/>
        <v>0</v>
      </c>
      <c r="F37" s="76">
        <f>分析係数表!C40</f>
        <v>0.92056168505516545</v>
      </c>
      <c r="G37" s="77">
        <f t="shared" si="1"/>
        <v>0</v>
      </c>
      <c r="H37" s="77">
        <v>5.934389038776052E-4</v>
      </c>
      <c r="I37" s="77">
        <f t="shared" si="2"/>
        <v>5.934389038776052E-4</v>
      </c>
      <c r="J37" s="76">
        <f>分析係数表!G40</f>
        <v>0.55393401015228427</v>
      </c>
      <c r="K37" s="78">
        <f t="shared" si="3"/>
        <v>3.2872599180529781E-4</v>
      </c>
      <c r="L37" s="79"/>
      <c r="M37" s="80"/>
      <c r="N37" s="81">
        <f>分析係数表!H40</f>
        <v>3.1632064203561794E-2</v>
      </c>
      <c r="O37" s="82">
        <f t="shared" si="4"/>
        <v>0.47137679700183505</v>
      </c>
      <c r="P37" s="76">
        <f>分析係数表!C40</f>
        <v>0.92056168505516545</v>
      </c>
      <c r="Q37" s="82">
        <f t="shared" si="5"/>
        <v>0.43393141854391593</v>
      </c>
      <c r="R37" s="83">
        <v>0.43438220428275731</v>
      </c>
      <c r="S37" s="84">
        <f t="shared" si="6"/>
        <v>0.4349756431866349</v>
      </c>
      <c r="T37" s="85">
        <f>分析係数表!F40</f>
        <v>0.75190355329949243</v>
      </c>
      <c r="U37" s="86">
        <f t="shared" si="7"/>
        <v>0.32705973171076291</v>
      </c>
      <c r="V37" s="87">
        <f>分析係数表!D40</f>
        <v>8.6747643219724432E-2</v>
      </c>
      <c r="W37" s="167">
        <f t="shared" si="8"/>
        <v>0</v>
      </c>
      <c r="X37" s="76">
        <f>分析係数表!E40</f>
        <v>5.4296591733139957E-2</v>
      </c>
      <c r="Y37" s="166">
        <f t="shared" si="9"/>
        <v>0</v>
      </c>
    </row>
    <row r="38" spans="1:25" x14ac:dyDescent="0.2">
      <c r="A38" s="6" t="s">
        <v>26</v>
      </c>
      <c r="B38" s="5" t="s">
        <v>276</v>
      </c>
      <c r="C38" s="90"/>
      <c r="D38" s="76">
        <f>投入係数表!L38</f>
        <v>0</v>
      </c>
      <c r="E38" s="77">
        <f t="shared" si="0"/>
        <v>0</v>
      </c>
      <c r="F38" s="76">
        <f>分析係数表!C41</f>
        <v>0.63177526518242222</v>
      </c>
      <c r="G38" s="77">
        <f t="shared" si="1"/>
        <v>0</v>
      </c>
      <c r="H38" s="77">
        <v>2.890921853991778E-4</v>
      </c>
      <c r="I38" s="77">
        <f t="shared" si="2"/>
        <v>2.890921853991778E-4</v>
      </c>
      <c r="J38" s="76">
        <f>分析係数表!G41</f>
        <v>0.4574653574378269</v>
      </c>
      <c r="K38" s="78">
        <f t="shared" si="3"/>
        <v>1.3224965992611739E-4</v>
      </c>
      <c r="L38" s="79"/>
      <c r="M38" s="80"/>
      <c r="N38" s="81">
        <f>分析係数表!H41</f>
        <v>5.3681907855005165E-2</v>
      </c>
      <c r="O38" s="82">
        <f t="shared" si="4"/>
        <v>0.79996062282874003</v>
      </c>
      <c r="P38" s="76">
        <f>分析係数表!C41</f>
        <v>0.63177526518242222</v>
      </c>
      <c r="Q38" s="82">
        <f t="shared" si="5"/>
        <v>0.50539533462312292</v>
      </c>
      <c r="R38" s="83">
        <v>0.51219483409630007</v>
      </c>
      <c r="S38" s="84">
        <f t="shared" si="6"/>
        <v>0.51248392628169925</v>
      </c>
      <c r="T38" s="85">
        <f>分析係数表!F41</f>
        <v>0.56134715976874372</v>
      </c>
      <c r="U38" s="86">
        <f t="shared" si="7"/>
        <v>0.28768139644536611</v>
      </c>
      <c r="V38" s="87">
        <f>分析係数表!D41</f>
        <v>0.18619803615674038</v>
      </c>
      <c r="W38" s="167">
        <f t="shared" si="8"/>
        <v>0</v>
      </c>
      <c r="X38" s="76">
        <f>分析係数表!E41</f>
        <v>0.17261631641736258</v>
      </c>
      <c r="Y38" s="166">
        <f t="shared" si="9"/>
        <v>0</v>
      </c>
    </row>
    <row r="39" spans="1:25" x14ac:dyDescent="0.2">
      <c r="A39" s="6" t="s">
        <v>51</v>
      </c>
      <c r="B39" s="5" t="s">
        <v>367</v>
      </c>
      <c r="C39" s="90"/>
      <c r="D39" s="76">
        <f>投入係数表!L39</f>
        <v>5.9952038369304552E-4</v>
      </c>
      <c r="E39" s="77">
        <f>$C$14*D39</f>
        <v>5.9952038369304551E-2</v>
      </c>
      <c r="F39" s="76">
        <f>分析係数表!C42</f>
        <v>1</v>
      </c>
      <c r="G39" s="77">
        <f>E39*F39</f>
        <v>5.9952038369304551E-2</v>
      </c>
      <c r="H39" s="77">
        <v>6.7779537913662119E-2</v>
      </c>
      <c r="I39" s="77">
        <f>C39+H39</f>
        <v>6.7779537913662119E-2</v>
      </c>
      <c r="J39" s="76">
        <f>分析係数表!G42</f>
        <v>0.48523748395378691</v>
      </c>
      <c r="K39" s="78">
        <f>I39*J39</f>
        <v>3.2889172440775716E-2</v>
      </c>
      <c r="L39" s="79"/>
      <c r="M39" s="80"/>
      <c r="N39" s="81">
        <f>分析係数表!H42</f>
        <v>1.4319648920322628E-2</v>
      </c>
      <c r="O39" s="82">
        <f t="shared" si="4"/>
        <v>0.2133894961395664</v>
      </c>
      <c r="P39" s="76">
        <f>分析係数表!C42</f>
        <v>1</v>
      </c>
      <c r="Q39" s="82">
        <f>O39*P39</f>
        <v>0.2133894961395664</v>
      </c>
      <c r="R39" s="83">
        <v>0.22239462903630858</v>
      </c>
      <c r="S39" s="84">
        <f>I39+R39</f>
        <v>0.29017416694997067</v>
      </c>
      <c r="T39" s="85">
        <f>分析係数表!F42</f>
        <v>0.55905006418485237</v>
      </c>
      <c r="U39" s="86">
        <f t="shared" si="7"/>
        <v>0.16222188665816717</v>
      </c>
      <c r="V39" s="87">
        <f>分析係数表!D42</f>
        <v>0.23876765083440307</v>
      </c>
      <c r="W39" s="167">
        <f t="shared" si="8"/>
        <v>0</v>
      </c>
      <c r="X39" s="76">
        <f>分析係数表!E42</f>
        <v>0.20410783055198972</v>
      </c>
      <c r="Y39" s="166">
        <f t="shared" si="9"/>
        <v>0</v>
      </c>
    </row>
    <row r="40" spans="1:25" x14ac:dyDescent="0.2">
      <c r="A40" s="6" t="s">
        <v>194</v>
      </c>
      <c r="B40" s="5" t="s">
        <v>41</v>
      </c>
      <c r="C40" s="90"/>
      <c r="D40" s="76">
        <f>投入係数表!L40</f>
        <v>3.6570743405275781E-2</v>
      </c>
      <c r="E40" s="77">
        <f>$C$14*D40</f>
        <v>3.6570743405275783</v>
      </c>
      <c r="F40" s="76">
        <f>分析係数表!C43</f>
        <v>0.2976353666895134</v>
      </c>
      <c r="G40" s="77">
        <f>E40*F40</f>
        <v>1.0884746623537362</v>
      </c>
      <c r="H40" s="77">
        <v>1.2556450509376997</v>
      </c>
      <c r="I40" s="77">
        <f>C40+H40</f>
        <v>1.2556450509376997</v>
      </c>
      <c r="J40" s="76">
        <f>分析係数表!G43</f>
        <v>0.36251604621309369</v>
      </c>
      <c r="K40" s="78">
        <f>I40*J40</f>
        <v>0.45519147931297355</v>
      </c>
      <c r="L40" s="79"/>
      <c r="M40" s="80"/>
      <c r="N40" s="81">
        <f>分析係数表!H43</f>
        <v>3.8812019379168734E-2</v>
      </c>
      <c r="O40" s="82">
        <f t="shared" si="4"/>
        <v>0.57837153030517907</v>
      </c>
      <c r="P40" s="76">
        <f>分析係数表!C43</f>
        <v>0.2976353666895134</v>
      </c>
      <c r="Q40" s="82">
        <f>O40*P40</f>
        <v>0.17214382250515697</v>
      </c>
      <c r="R40" s="83">
        <v>0.29185540865785725</v>
      </c>
      <c r="S40" s="84">
        <f>I40+R40</f>
        <v>1.547500459595557</v>
      </c>
      <c r="T40" s="85">
        <f>分析係数表!F43</f>
        <v>0.59563543003851094</v>
      </c>
      <c r="U40" s="86">
        <f t="shared" si="7"/>
        <v>0.92174610173599292</v>
      </c>
      <c r="V40" s="87">
        <f>分析係数表!D43</f>
        <v>0.26110397946084724</v>
      </c>
      <c r="W40" s="167">
        <f t="shared" si="8"/>
        <v>0</v>
      </c>
      <c r="X40" s="76">
        <f>分析係数表!E43</f>
        <v>0.20154043645699615</v>
      </c>
      <c r="Y40" s="166">
        <f t="shared" si="9"/>
        <v>0</v>
      </c>
    </row>
    <row r="41" spans="1:25" x14ac:dyDescent="0.2">
      <c r="A41" s="6" t="s">
        <v>340</v>
      </c>
      <c r="B41" s="5" t="s">
        <v>42</v>
      </c>
      <c r="C41" s="90"/>
      <c r="D41" s="76">
        <f>投入係数表!L41</f>
        <v>0</v>
      </c>
      <c r="E41" s="77">
        <f>$C$14*D41</f>
        <v>0</v>
      </c>
      <c r="F41" s="76">
        <f>分析係数表!C44</f>
        <v>0.4644187601490114</v>
      </c>
      <c r="G41" s="77">
        <f>E41*F41</f>
        <v>0</v>
      </c>
      <c r="H41" s="77">
        <v>1.5722960467288299E-3</v>
      </c>
      <c r="I41" s="77">
        <f>C41+H41</f>
        <v>1.5722960467288299E-3</v>
      </c>
      <c r="J41" s="76">
        <f>分析係数表!G44</f>
        <v>0.2664037682111951</v>
      </c>
      <c r="K41" s="78">
        <f>I41*J41</f>
        <v>4.1886559159212558E-4</v>
      </c>
      <c r="L41" s="79"/>
      <c r="M41" s="80"/>
      <c r="N41" s="81">
        <f>分析係数表!H44</f>
        <v>0.11619448955215868</v>
      </c>
      <c r="O41" s="82">
        <f t="shared" si="4"/>
        <v>1.7315147681128078</v>
      </c>
      <c r="P41" s="76">
        <f>分析係数表!C44</f>
        <v>0.4644187601490114</v>
      </c>
      <c r="Q41" s="82">
        <f>O41*P41</f>
        <v>0.80414794178665316</v>
      </c>
      <c r="R41" s="83">
        <v>0.81609261751477324</v>
      </c>
      <c r="S41" s="84">
        <f>I41+R41</f>
        <v>0.81766491356150206</v>
      </c>
      <c r="T41" s="85">
        <f>分析係数表!F44</f>
        <v>0.52053894183371674</v>
      </c>
      <c r="U41" s="86">
        <f t="shared" si="7"/>
        <v>0.42562642887986174</v>
      </c>
      <c r="V41" s="87">
        <f>分析係数表!D44</f>
        <v>0.21141417460839085</v>
      </c>
      <c r="W41" s="167">
        <f t="shared" si="8"/>
        <v>0</v>
      </c>
      <c r="X41" s="76">
        <f>分析係数表!E44</f>
        <v>0.12487676634899771</v>
      </c>
      <c r="Y41" s="166">
        <f t="shared" si="9"/>
        <v>0</v>
      </c>
    </row>
    <row r="42" spans="1:25" x14ac:dyDescent="0.2">
      <c r="A42" s="6" t="s">
        <v>341</v>
      </c>
      <c r="B42" s="5" t="s">
        <v>278</v>
      </c>
      <c r="C42" s="90"/>
      <c r="D42" s="76">
        <f>投入係数表!L42</f>
        <v>0</v>
      </c>
      <c r="E42" s="77">
        <f>$C$14*D42</f>
        <v>0</v>
      </c>
      <c r="F42" s="76">
        <f>分析係数表!C45</f>
        <v>1</v>
      </c>
      <c r="G42" s="77">
        <f>E42*F42</f>
        <v>0</v>
      </c>
      <c r="H42" s="77">
        <v>5.9452303689606798E-3</v>
      </c>
      <c r="I42" s="77">
        <f>C42+H42</f>
        <v>5.9452303689606798E-3</v>
      </c>
      <c r="J42" s="76">
        <f>分析係数表!G45</f>
        <v>0</v>
      </c>
      <c r="K42" s="78">
        <f>I42*J42</f>
        <v>0</v>
      </c>
      <c r="L42" s="79"/>
      <c r="M42" s="80"/>
      <c r="N42" s="81">
        <f>分析係数表!H45</f>
        <v>0</v>
      </c>
      <c r="O42" s="82">
        <f t="shared" si="4"/>
        <v>0</v>
      </c>
      <c r="P42" s="76">
        <f>分析係数表!C45</f>
        <v>1</v>
      </c>
      <c r="Q42" s="82">
        <f>O42*P42</f>
        <v>0</v>
      </c>
      <c r="R42" s="83">
        <v>7.4810888320218354E-3</v>
      </c>
      <c r="S42" s="84">
        <f>I42+R42</f>
        <v>1.3426319200982514E-2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投入係数表!L43</f>
        <v>1.7985611510791368E-3</v>
      </c>
      <c r="E43" s="77">
        <f>$C$14*D43</f>
        <v>0.17985611510791369</v>
      </c>
      <c r="F43" s="76">
        <f>分析係数表!C46</f>
        <v>0.61950882047734346</v>
      </c>
      <c r="G43" s="77">
        <f>E43*F43</f>
        <v>0.11142244972614092</v>
      </c>
      <c r="H43" s="77">
        <v>0.14197054815123422</v>
      </c>
      <c r="I43" s="77">
        <f>C43+H43</f>
        <v>0.14197054815123422</v>
      </c>
      <c r="J43" s="76">
        <f>分析係数表!G46</f>
        <v>9.4707520891364905E-3</v>
      </c>
      <c r="K43" s="78">
        <f>I43*J43</f>
        <v>1.3445678654991542E-3</v>
      </c>
      <c r="L43" s="79"/>
      <c r="M43" s="80"/>
      <c r="N43" s="81">
        <f>分析係数表!H46</f>
        <v>2.3767664702803538E-2</v>
      </c>
      <c r="O43" s="82">
        <f t="shared" si="4"/>
        <v>0.35418256575742468</v>
      </c>
      <c r="P43" s="76">
        <f>分析係数表!C46</f>
        <v>0.61950882047734346</v>
      </c>
      <c r="Q43" s="82">
        <f>O43*P43</f>
        <v>0.21941922354602131</v>
      </c>
      <c r="R43" s="83">
        <v>0.24689443141112602</v>
      </c>
      <c r="S43" s="84">
        <f>I43+R43</f>
        <v>0.38886497956236021</v>
      </c>
      <c r="T43" s="85">
        <f>分析係数表!F46</f>
        <v>0.31364902506963788</v>
      </c>
      <c r="U43" s="86">
        <f t="shared" si="7"/>
        <v>0.12196712172345894</v>
      </c>
      <c r="V43" s="87">
        <f>分析係数表!D46</f>
        <v>1.6713091922005571E-3</v>
      </c>
      <c r="W43" s="167">
        <f t="shared" si="8"/>
        <v>0</v>
      </c>
      <c r="X43" s="76">
        <f>分析係数表!E46</f>
        <v>5.5710306406685237E-3</v>
      </c>
      <c r="Y43" s="166">
        <f t="shared" si="9"/>
        <v>0</v>
      </c>
    </row>
    <row r="44" spans="1:25" x14ac:dyDescent="0.2">
      <c r="A44" s="192">
        <v>40</v>
      </c>
      <c r="B44" s="14" t="s">
        <v>150</v>
      </c>
      <c r="C44" s="197">
        <f>SUM(C5:C43)</f>
        <v>100</v>
      </c>
      <c r="D44" s="92">
        <f>投入係数表!L44</f>
        <v>0.65647482014388492</v>
      </c>
      <c r="E44" s="91">
        <f>SUM(E5:E43)</f>
        <v>65.647482014388487</v>
      </c>
      <c r="F44" s="92">
        <f>分析係数表!C47</f>
        <v>0.46349450395854752</v>
      </c>
      <c r="G44" s="91">
        <f>SUM(G5:G43)</f>
        <v>7.420373211381885</v>
      </c>
      <c r="H44" s="91">
        <f>SUM(H5:H43)</f>
        <v>8.3048794979222595</v>
      </c>
      <c r="I44" s="91">
        <f>SUM(I5:I43)</f>
        <v>108.30487949792224</v>
      </c>
      <c r="J44" s="92">
        <f>分析係数表!G47</f>
        <v>0.28295025107418337</v>
      </c>
      <c r="K44" s="93">
        <f>SUM(K5:K43)</f>
        <v>23.766932172582898</v>
      </c>
      <c r="L44" s="94">
        <f>最終需要_まとめ!$L$33</f>
        <v>0.627</v>
      </c>
      <c r="M44" s="91">
        <f>K44*L44</f>
        <v>14.901866472209477</v>
      </c>
      <c r="N44" s="95">
        <f>分析係数表!H47</f>
        <v>1</v>
      </c>
      <c r="O44" s="96">
        <f>SUM(O5:O43)</f>
        <v>14.901866472209473</v>
      </c>
      <c r="P44" s="92">
        <f>分析係数表!C47</f>
        <v>0.46349450395854752</v>
      </c>
      <c r="Q44" s="96">
        <f>SUM(Q5:Q43)</f>
        <v>6.113574023190103</v>
      </c>
      <c r="R44" s="91">
        <f>SUM(R5:R43)</f>
        <v>6.9059800884261398</v>
      </c>
      <c r="S44" s="97">
        <f>SUM(S5:S43)</f>
        <v>115.21085958634841</v>
      </c>
      <c r="T44" s="98">
        <f>分析係数表!F47</f>
        <v>0.52862763369053167</v>
      </c>
      <c r="U44" s="99">
        <f>SUM(U5:U43)</f>
        <v>41.090222137878065</v>
      </c>
      <c r="V44" s="100">
        <f>分析係数表!D47</f>
        <v>0.12002381322151473</v>
      </c>
      <c r="W44" s="164">
        <f>SUM(W5:W43)</f>
        <v>16</v>
      </c>
      <c r="X44" s="92">
        <f>分析係数表!E47</f>
        <v>9.1234404928301496E-2</v>
      </c>
      <c r="Y44" s="165">
        <f>SUM(Y5:Y43)</f>
        <v>14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241</v>
      </c>
      <c r="S2" s="3" t="s">
        <v>152</v>
      </c>
      <c r="U2" s="64" t="s">
        <v>209</v>
      </c>
      <c r="W2" s="3" t="s">
        <v>130</v>
      </c>
      <c r="Y2" s="3" t="s">
        <v>153</v>
      </c>
    </row>
    <row r="3" spans="1:25" ht="44" x14ac:dyDescent="0.2">
      <c r="B3" s="65"/>
      <c r="C3" s="66" t="s">
        <v>227</v>
      </c>
      <c r="D3" s="66" t="s">
        <v>242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投入係数表!M5</f>
        <v>0</v>
      </c>
      <c r="E5" s="77">
        <f t="shared" ref="E5:E38" si="0">$C$15*D5</f>
        <v>0</v>
      </c>
      <c r="F5" s="76">
        <f>分析係数表!C8</f>
        <v>0.24593128390596741</v>
      </c>
      <c r="G5" s="77">
        <f t="shared" ref="G5:G38" si="1">E5*F5</f>
        <v>0</v>
      </c>
      <c r="H5" s="77">
        <f t="array" ref="H5:H43">MMULT(逆行列係数!C5:AO43,'11'!G5:G43)</f>
        <v>3.1087823342780094E-3</v>
      </c>
      <c r="I5" s="77">
        <f t="shared" ref="I5:I38" si="2">C5+H5</f>
        <v>3.1087823342780094E-3</v>
      </c>
      <c r="J5" s="76">
        <f>分析係数表!G8</f>
        <v>0.11987270155586988</v>
      </c>
      <c r="K5" s="78">
        <f t="shared" ref="K5:K38" si="3">I5*J5</f>
        <v>3.7265813695906832E-4</v>
      </c>
      <c r="L5" s="79" t="s">
        <v>182</v>
      </c>
      <c r="M5" s="80" t="s">
        <v>182</v>
      </c>
      <c r="N5" s="81">
        <f>分析係数表!H8</f>
        <v>1.2776294069491229E-2</v>
      </c>
      <c r="O5" s="82">
        <f t="shared" ref="O5:O43" si="4">$M$44*N5</f>
        <v>0.19870622496336587</v>
      </c>
      <c r="P5" s="76">
        <f>分析係数表!C8</f>
        <v>0.24593128390596741</v>
      </c>
      <c r="Q5" s="82">
        <f t="shared" ref="Q5:Q38" si="5">O5*P5</f>
        <v>4.8868077025348559E-2</v>
      </c>
      <c r="R5" s="83">
        <f t="array" ref="R5:R43">MMULT(逆行列係数!C5:AO43,'11'!Q5:Q43)</f>
        <v>7.4080614088390784E-2</v>
      </c>
      <c r="S5" s="84">
        <f t="shared" ref="S5:S38" si="6">I5+R5</f>
        <v>7.7189396422668796E-2</v>
      </c>
      <c r="T5" s="85">
        <f>分析係数表!F8</f>
        <v>0.45261669024045259</v>
      </c>
      <c r="U5" s="86">
        <f t="shared" ref="U5:U43" si="7">S5*T5</f>
        <v>3.4937209130486584E-2</v>
      </c>
      <c r="V5" s="87">
        <f>分析係数表!D8</f>
        <v>0.25884016973125884</v>
      </c>
      <c r="W5" s="167">
        <f t="shared" ref="W5:W43" si="8">ROUND(S5*V5,0)</f>
        <v>0</v>
      </c>
      <c r="X5" s="76">
        <f>分析係数表!E8</f>
        <v>0.1623055162659123</v>
      </c>
      <c r="Y5" s="166">
        <f t="shared" ref="Y5:Y43" si="9">ROUND(S5*X5,0)</f>
        <v>0</v>
      </c>
    </row>
    <row r="6" spans="1:25" x14ac:dyDescent="0.2">
      <c r="A6" s="6" t="s">
        <v>219</v>
      </c>
      <c r="B6" s="5" t="s">
        <v>265</v>
      </c>
      <c r="C6" s="90"/>
      <c r="D6" s="76">
        <f>投入係数表!M6</f>
        <v>0</v>
      </c>
      <c r="E6" s="77">
        <f t="shared" si="0"/>
        <v>0</v>
      </c>
      <c r="F6" s="76">
        <f>分析係数表!C9</f>
        <v>0.93252427184466025</v>
      </c>
      <c r="G6" s="77">
        <f t="shared" si="1"/>
        <v>0</v>
      </c>
      <c r="H6" s="77">
        <v>0.20338917894566164</v>
      </c>
      <c r="I6" s="77">
        <f t="shared" si="2"/>
        <v>0.20338917894566164</v>
      </c>
      <c r="J6" s="76">
        <f>分析係数表!G9</f>
        <v>0.24685990338164251</v>
      </c>
      <c r="K6" s="78">
        <f t="shared" si="3"/>
        <v>5.020863306339763E-2</v>
      </c>
      <c r="L6" s="79"/>
      <c r="M6" s="80"/>
      <c r="N6" s="81">
        <f>分析係数表!H9</f>
        <v>6.7102384818756454E-4</v>
      </c>
      <c r="O6" s="82">
        <f t="shared" si="4"/>
        <v>1.0436251311101149E-2</v>
      </c>
      <c r="P6" s="76">
        <f>分析係数表!C9</f>
        <v>0.93252427184466025</v>
      </c>
      <c r="Q6" s="82">
        <f t="shared" si="5"/>
        <v>9.73205765467248E-3</v>
      </c>
      <c r="R6" s="83">
        <v>2.037112531833318E-2</v>
      </c>
      <c r="S6" s="84">
        <f t="shared" si="6"/>
        <v>0.22376030426399482</v>
      </c>
      <c r="T6" s="85">
        <f>分析係数表!F9</f>
        <v>0.67294685990338166</v>
      </c>
      <c r="U6" s="86">
        <f t="shared" si="7"/>
        <v>0.15057879412548059</v>
      </c>
      <c r="V6" s="87">
        <f>分析係数表!D9</f>
        <v>0.15314009661835748</v>
      </c>
      <c r="W6" s="167">
        <f t="shared" si="8"/>
        <v>0</v>
      </c>
      <c r="X6" s="76">
        <f>分析係数表!E9</f>
        <v>0.11884057971014493</v>
      </c>
      <c r="Y6" s="166">
        <f t="shared" si="9"/>
        <v>0</v>
      </c>
    </row>
    <row r="7" spans="1:25" x14ac:dyDescent="0.2">
      <c r="A7" s="6" t="s">
        <v>220</v>
      </c>
      <c r="B7" s="5" t="s">
        <v>266</v>
      </c>
      <c r="C7" s="90"/>
      <c r="D7" s="76">
        <f>投入係数表!M7</f>
        <v>0</v>
      </c>
      <c r="E7" s="77">
        <f t="shared" si="0"/>
        <v>0</v>
      </c>
      <c r="F7" s="76">
        <f>分析係数表!C10</f>
        <v>7.456140350877194E-2</v>
      </c>
      <c r="G7" s="77">
        <f t="shared" si="1"/>
        <v>0</v>
      </c>
      <c r="H7" s="77">
        <v>4.2693763147537075E-4</v>
      </c>
      <c r="I7" s="77">
        <f t="shared" si="2"/>
        <v>4.2693763147537075E-4</v>
      </c>
      <c r="J7" s="76">
        <f>分析係数表!G10</f>
        <v>0.17857142857142858</v>
      </c>
      <c r="K7" s="78">
        <f t="shared" si="3"/>
        <v>7.6238862763459061E-5</v>
      </c>
      <c r="L7" s="79"/>
      <c r="M7" s="80"/>
      <c r="N7" s="81">
        <f>分析係数表!H10</f>
        <v>1.3017862654838752E-3</v>
      </c>
      <c r="O7" s="82">
        <f t="shared" si="4"/>
        <v>2.0246327543536228E-2</v>
      </c>
      <c r="P7" s="76">
        <f>分析係数表!C10</f>
        <v>7.456140350877194E-2</v>
      </c>
      <c r="Q7" s="82">
        <f t="shared" si="5"/>
        <v>1.5095945975443681E-3</v>
      </c>
      <c r="R7" s="83">
        <v>2.8781336689358934E-3</v>
      </c>
      <c r="S7" s="84">
        <f t="shared" si="6"/>
        <v>3.3050713004112641E-3</v>
      </c>
      <c r="T7" s="85">
        <f>分析係数表!F10</f>
        <v>0.52380952380952384</v>
      </c>
      <c r="U7" s="86">
        <f t="shared" si="7"/>
        <v>1.731227824024948E-3</v>
      </c>
      <c r="V7" s="87">
        <f>分析係数表!D10</f>
        <v>0.10714285714285714</v>
      </c>
      <c r="W7" s="167">
        <f t="shared" si="8"/>
        <v>0</v>
      </c>
      <c r="X7" s="76">
        <f>分析係数表!E10</f>
        <v>0.13095238095238096</v>
      </c>
      <c r="Y7" s="166">
        <f t="shared" si="9"/>
        <v>0</v>
      </c>
    </row>
    <row r="8" spans="1:25" x14ac:dyDescent="0.2">
      <c r="A8" s="6" t="s">
        <v>221</v>
      </c>
      <c r="B8" s="5" t="s">
        <v>27</v>
      </c>
      <c r="C8" s="90"/>
      <c r="D8" s="76">
        <f>投入係数表!M8</f>
        <v>6.9033530571992116E-2</v>
      </c>
      <c r="E8" s="77">
        <f t="shared" si="0"/>
        <v>6.9033530571992117</v>
      </c>
      <c r="F8" s="76">
        <f>分析係数表!C11</f>
        <v>4.5351473922902175E-3</v>
      </c>
      <c r="G8" s="77">
        <f t="shared" si="1"/>
        <v>3.1307723615415707E-2</v>
      </c>
      <c r="H8" s="77">
        <v>3.2222402660146733E-2</v>
      </c>
      <c r="I8" s="77">
        <f t="shared" si="2"/>
        <v>3.2222402660146733E-2</v>
      </c>
      <c r="J8" s="76">
        <f>分析係数表!G11</f>
        <v>0.75</v>
      </c>
      <c r="K8" s="78">
        <f t="shared" si="3"/>
        <v>2.4166801995110052E-2</v>
      </c>
      <c r="L8" s="79"/>
      <c r="M8" s="80"/>
      <c r="N8" s="81">
        <f>分析係数表!H11</f>
        <v>-2.6840953927502582E-5</v>
      </c>
      <c r="O8" s="82">
        <f t="shared" si="4"/>
        <v>-4.17450052444046E-4</v>
      </c>
      <c r="P8" s="76">
        <f>分析係数表!C11</f>
        <v>4.5351473922902175E-3</v>
      </c>
      <c r="Q8" s="82">
        <f t="shared" si="5"/>
        <v>-1.8931975167530297E-6</v>
      </c>
      <c r="R8" s="83">
        <v>5.3930215606621675E-5</v>
      </c>
      <c r="S8" s="84">
        <f t="shared" si="6"/>
        <v>3.2276332875753357E-2</v>
      </c>
      <c r="T8" s="85">
        <f>分析係数表!F11</f>
        <v>1</v>
      </c>
      <c r="U8" s="86">
        <f t="shared" si="7"/>
        <v>3.2276332875753357E-2</v>
      </c>
      <c r="V8" s="87">
        <f>分析係数表!D11</f>
        <v>0.25</v>
      </c>
      <c r="W8" s="167">
        <f t="shared" si="8"/>
        <v>0</v>
      </c>
      <c r="X8" s="76">
        <f>分析係数表!E11</f>
        <v>0</v>
      </c>
      <c r="Y8" s="166">
        <f t="shared" si="9"/>
        <v>0</v>
      </c>
    </row>
    <row r="9" spans="1:25" x14ac:dyDescent="0.2">
      <c r="A9" s="6" t="s">
        <v>222</v>
      </c>
      <c r="B9" s="5" t="s">
        <v>190</v>
      </c>
      <c r="C9" s="90"/>
      <c r="D9" s="76">
        <f>投入係数表!M9</f>
        <v>9.8619329388560163E-4</v>
      </c>
      <c r="E9" s="77">
        <f t="shared" si="0"/>
        <v>9.8619329388560162E-2</v>
      </c>
      <c r="F9" s="76">
        <f>分析係数表!C12</f>
        <v>0.20853365384615385</v>
      </c>
      <c r="G9" s="77">
        <f t="shared" si="1"/>
        <v>2.0565449097253833E-2</v>
      </c>
      <c r="H9" s="77">
        <v>2.6995465555646032E-2</v>
      </c>
      <c r="I9" s="77">
        <f t="shared" si="2"/>
        <v>2.6995465555646032E-2</v>
      </c>
      <c r="J9" s="76">
        <f>分析係数表!G12</f>
        <v>0.14315275640685521</v>
      </c>
      <c r="K9" s="78">
        <f t="shared" si="3"/>
        <v>3.8644753047770465E-3</v>
      </c>
      <c r="L9" s="79"/>
      <c r="M9" s="80"/>
      <c r="N9" s="81">
        <f>分析係数表!H12</f>
        <v>9.7526606095580642E-2</v>
      </c>
      <c r="O9" s="82">
        <f t="shared" si="4"/>
        <v>1.5168047655554413</v>
      </c>
      <c r="P9" s="76">
        <f>分析係数表!C12</f>
        <v>0.20853365384615385</v>
      </c>
      <c r="Q9" s="82">
        <f t="shared" si="5"/>
        <v>0.31630483993253494</v>
      </c>
      <c r="R9" s="83">
        <v>0.3593473794500846</v>
      </c>
      <c r="S9" s="84">
        <f t="shared" si="6"/>
        <v>0.38634284500573063</v>
      </c>
      <c r="T9" s="85">
        <f>分析係数表!F12</f>
        <v>0.2958030455775455</v>
      </c>
      <c r="U9" s="86">
        <f t="shared" si="7"/>
        <v>0.11428139018978874</v>
      </c>
      <c r="V9" s="87">
        <f>分析係数表!D12</f>
        <v>0.10691356714596488</v>
      </c>
      <c r="W9" s="167">
        <f t="shared" si="8"/>
        <v>0</v>
      </c>
      <c r="X9" s="76">
        <f>分析係数表!E12</f>
        <v>8.866132540987956E-2</v>
      </c>
      <c r="Y9" s="166">
        <f t="shared" si="9"/>
        <v>0</v>
      </c>
    </row>
    <row r="10" spans="1:25" x14ac:dyDescent="0.2">
      <c r="A10" s="6" t="s">
        <v>223</v>
      </c>
      <c r="B10" s="5" t="s">
        <v>28</v>
      </c>
      <c r="C10" s="90"/>
      <c r="D10" s="76">
        <f>投入係数表!M10</f>
        <v>3.9447731755424065E-3</v>
      </c>
      <c r="E10" s="77">
        <f t="shared" si="0"/>
        <v>0.39447731755424065</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0.23022370392289135</v>
      </c>
      <c r="P10" s="76">
        <f>分析係数表!C13</f>
        <v>0</v>
      </c>
      <c r="Q10" s="82">
        <f t="shared" si="5"/>
        <v>0</v>
      </c>
      <c r="R10" s="83">
        <v>0</v>
      </c>
      <c r="S10" s="84">
        <f t="shared" si="6"/>
        <v>0</v>
      </c>
      <c r="T10" s="85">
        <f>分析係数表!F13</f>
        <v>0.38461538461538464</v>
      </c>
      <c r="U10" s="86">
        <f t="shared" si="7"/>
        <v>0</v>
      </c>
      <c r="V10" s="87">
        <f>分析係数表!D13</f>
        <v>0.16965226554267651</v>
      </c>
      <c r="W10" s="167">
        <f t="shared" si="8"/>
        <v>0</v>
      </c>
      <c r="X10" s="76">
        <f>分析係数表!E13</f>
        <v>0.13909378292939936</v>
      </c>
      <c r="Y10" s="166">
        <f t="shared" si="9"/>
        <v>0</v>
      </c>
    </row>
    <row r="11" spans="1:25" x14ac:dyDescent="0.2">
      <c r="A11" s="6" t="s">
        <v>224</v>
      </c>
      <c r="B11" s="5" t="s">
        <v>267</v>
      </c>
      <c r="C11" s="90"/>
      <c r="D11" s="76">
        <f>投入係数表!M11</f>
        <v>2.0710059171597635E-2</v>
      </c>
      <c r="E11" s="77">
        <f t="shared" si="0"/>
        <v>2.0710059171597637</v>
      </c>
      <c r="F11" s="76">
        <f>分析係数表!C14</f>
        <v>0.56789069171648165</v>
      </c>
      <c r="G11" s="77">
        <f t="shared" si="1"/>
        <v>1.1761049828447847</v>
      </c>
      <c r="H11" s="77">
        <v>1.4518043441705817</v>
      </c>
      <c r="I11" s="77">
        <f t="shared" si="2"/>
        <v>1.4518043441705817</v>
      </c>
      <c r="J11" s="76">
        <f>分析係数表!G14</f>
        <v>0.17200100806451613</v>
      </c>
      <c r="K11" s="78">
        <f t="shared" si="3"/>
        <v>0.24971181070978377</v>
      </c>
      <c r="L11" s="79"/>
      <c r="M11" s="80"/>
      <c r="N11" s="81">
        <f>分析係数表!H14</f>
        <v>1.2346838806651188E-3</v>
      </c>
      <c r="O11" s="82">
        <f t="shared" si="4"/>
        <v>1.9202702412426116E-2</v>
      </c>
      <c r="P11" s="76">
        <f>分析係数表!C14</f>
        <v>0.56789069171648165</v>
      </c>
      <c r="Q11" s="82">
        <f t="shared" si="5"/>
        <v>1.0905035955818418E-2</v>
      </c>
      <c r="R11" s="83">
        <v>5.7070072931684215E-2</v>
      </c>
      <c r="S11" s="84">
        <f t="shared" si="6"/>
        <v>1.5088744171022659</v>
      </c>
      <c r="T11" s="85">
        <f>分析係数表!F14</f>
        <v>0.39616935483870969</v>
      </c>
      <c r="U11" s="86">
        <f t="shared" si="7"/>
        <v>0.59776980435603877</v>
      </c>
      <c r="V11" s="87">
        <f>分析係数表!D14</f>
        <v>7.7998991935483875E-2</v>
      </c>
      <c r="W11" s="167">
        <f t="shared" si="8"/>
        <v>0</v>
      </c>
      <c r="X11" s="76">
        <f>分析係数表!E14</f>
        <v>6.9052419354838704E-2</v>
      </c>
      <c r="Y11" s="166">
        <f t="shared" si="9"/>
        <v>0</v>
      </c>
    </row>
    <row r="12" spans="1:25" x14ac:dyDescent="0.2">
      <c r="A12" s="6" t="s">
        <v>225</v>
      </c>
      <c r="B12" s="5" t="s">
        <v>29</v>
      </c>
      <c r="C12" s="90"/>
      <c r="D12" s="76">
        <f>投入係数表!M12</f>
        <v>3.4516765285996058E-2</v>
      </c>
      <c r="E12" s="77">
        <f t="shared" si="0"/>
        <v>3.4516765285996058</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0.14026321762119948</v>
      </c>
      <c r="P12" s="76">
        <f>分析係数表!C15</f>
        <v>0</v>
      </c>
      <c r="Q12" s="82">
        <f t="shared" si="5"/>
        <v>0</v>
      </c>
      <c r="R12" s="83">
        <v>0</v>
      </c>
      <c r="S12" s="84">
        <f t="shared" si="6"/>
        <v>0</v>
      </c>
      <c r="T12" s="85">
        <f>分析係数表!F15</f>
        <v>0.30406147091108671</v>
      </c>
      <c r="U12" s="86">
        <f t="shared" si="7"/>
        <v>0</v>
      </c>
      <c r="V12" s="87">
        <f>分析係数表!D15</f>
        <v>4.2810098792535674E-2</v>
      </c>
      <c r="W12" s="167">
        <f t="shared" si="8"/>
        <v>0</v>
      </c>
      <c r="X12" s="76">
        <f>分析係数表!E15</f>
        <v>3.4028540065861687E-2</v>
      </c>
      <c r="Y12" s="166">
        <f t="shared" si="9"/>
        <v>0</v>
      </c>
    </row>
    <row r="13" spans="1:25" x14ac:dyDescent="0.2">
      <c r="A13" s="6" t="s">
        <v>226</v>
      </c>
      <c r="B13" s="5" t="s">
        <v>30</v>
      </c>
      <c r="C13" s="90"/>
      <c r="D13" s="76">
        <f>投入係数表!M13</f>
        <v>2.2682445759368838E-2</v>
      </c>
      <c r="E13" s="77">
        <f t="shared" si="0"/>
        <v>2.2682445759368837</v>
      </c>
      <c r="F13" s="76">
        <f>分析係数表!C16</f>
        <v>4.7619047619047672E-2</v>
      </c>
      <c r="G13" s="77">
        <f t="shared" si="1"/>
        <v>0.10801164647318505</v>
      </c>
      <c r="H13" s="77">
        <v>0.11505197610181207</v>
      </c>
      <c r="I13" s="77">
        <f t="shared" si="2"/>
        <v>0.11505197610181207</v>
      </c>
      <c r="J13" s="76">
        <f>分析係数表!G16</f>
        <v>3.2520325203252036E-2</v>
      </c>
      <c r="K13" s="78">
        <f t="shared" si="3"/>
        <v>3.7415276781077099E-3</v>
      </c>
      <c r="L13" s="79"/>
      <c r="M13" s="80"/>
      <c r="N13" s="81">
        <f>分析係数表!H16</f>
        <v>1.7741870546079206E-2</v>
      </c>
      <c r="O13" s="82">
        <f t="shared" si="4"/>
        <v>0.2759344846655144</v>
      </c>
      <c r="P13" s="76">
        <f>分析係数表!C16</f>
        <v>4.7619047619047672E-2</v>
      </c>
      <c r="Q13" s="82">
        <f t="shared" si="5"/>
        <v>1.3139737365024509E-2</v>
      </c>
      <c r="R13" s="83">
        <v>1.4861878192918556E-2</v>
      </c>
      <c r="S13" s="84">
        <f t="shared" si="6"/>
        <v>0.12991385429473062</v>
      </c>
      <c r="T13" s="85">
        <f>分析係数表!F16</f>
        <v>0.28455284552845528</v>
      </c>
      <c r="U13" s="86">
        <f t="shared" si="7"/>
        <v>3.6967356913134727E-2</v>
      </c>
      <c r="V13" s="87">
        <f>分析係数表!D16</f>
        <v>8.943089430894309E-2</v>
      </c>
      <c r="W13" s="167">
        <f t="shared" si="8"/>
        <v>0</v>
      </c>
      <c r="X13" s="76">
        <f>分析係数表!E16</f>
        <v>6.5040650406504072E-2</v>
      </c>
      <c r="Y13" s="166">
        <f t="shared" si="9"/>
        <v>0</v>
      </c>
    </row>
    <row r="14" spans="1:25" x14ac:dyDescent="0.2">
      <c r="A14" s="6" t="s">
        <v>2</v>
      </c>
      <c r="B14" s="5" t="s">
        <v>364</v>
      </c>
      <c r="C14" s="90"/>
      <c r="D14" s="76">
        <f>投入係数表!M14</f>
        <v>8.8757396449704144E-3</v>
      </c>
      <c r="E14" s="77">
        <f t="shared" si="0"/>
        <v>0.8875739644970414</v>
      </c>
      <c r="F14" s="76">
        <f>分析係数表!C17</f>
        <v>0.10486608826857791</v>
      </c>
      <c r="G14" s="77">
        <f t="shared" si="1"/>
        <v>9.3076409705838373E-2</v>
      </c>
      <c r="H14" s="77">
        <v>0.11265839508626914</v>
      </c>
      <c r="I14" s="77">
        <f t="shared" si="2"/>
        <v>0.11265839508626914</v>
      </c>
      <c r="J14" s="76">
        <f>分析係数表!G17</f>
        <v>0.21282973621103118</v>
      </c>
      <c r="K14" s="78">
        <f t="shared" si="3"/>
        <v>2.3977056508168792E-2</v>
      </c>
      <c r="L14" s="79"/>
      <c r="M14" s="80"/>
      <c r="N14" s="81">
        <f>分析係数表!H17</f>
        <v>2.9793458859527868E-3</v>
      </c>
      <c r="O14" s="82">
        <f t="shared" si="4"/>
        <v>4.6336955821289105E-2</v>
      </c>
      <c r="P14" s="76">
        <f>分析係数表!C17</f>
        <v>0.10486608826857791</v>
      </c>
      <c r="Q14" s="82">
        <f t="shared" si="5"/>
        <v>4.8591752992524981E-3</v>
      </c>
      <c r="R14" s="83">
        <v>1.0714752811582904E-2</v>
      </c>
      <c r="S14" s="84">
        <f t="shared" si="6"/>
        <v>0.12337314789785205</v>
      </c>
      <c r="T14" s="85">
        <f>分析係数表!F17</f>
        <v>0.32553956834532372</v>
      </c>
      <c r="U14" s="86">
        <f t="shared" si="7"/>
        <v>4.0162841312070534E-2</v>
      </c>
      <c r="V14" s="87">
        <f>分析係数表!D17</f>
        <v>0.14268585131894485</v>
      </c>
      <c r="W14" s="167">
        <f t="shared" si="8"/>
        <v>0</v>
      </c>
      <c r="X14" s="76">
        <f>分析係数表!E17</f>
        <v>0.13908872901678657</v>
      </c>
      <c r="Y14" s="166">
        <f t="shared" si="9"/>
        <v>0</v>
      </c>
    </row>
    <row r="15" spans="1:25" x14ac:dyDescent="0.2">
      <c r="A15" s="6" t="s">
        <v>3</v>
      </c>
      <c r="B15" s="5" t="s">
        <v>31</v>
      </c>
      <c r="C15" s="75">
        <f>最終需要_まとめ!C16</f>
        <v>100</v>
      </c>
      <c r="D15" s="76">
        <f>投入係数表!M15</f>
        <v>8.6785009861932938E-2</v>
      </c>
      <c r="E15" s="77">
        <f t="shared" si="0"/>
        <v>8.6785009861932938</v>
      </c>
      <c r="F15" s="76">
        <f>分析係数表!C18</f>
        <v>0.13600000000000001</v>
      </c>
      <c r="G15" s="77">
        <f t="shared" si="1"/>
        <v>1.180276134122288</v>
      </c>
      <c r="H15" s="77">
        <v>1.2017509582384736</v>
      </c>
      <c r="I15" s="77">
        <f t="shared" si="2"/>
        <v>101.20175095823848</v>
      </c>
      <c r="J15" s="76">
        <f>分析係数表!G18</f>
        <v>0.21499013806706113</v>
      </c>
      <c r="K15" s="78">
        <f t="shared" si="3"/>
        <v>21.757378411140028</v>
      </c>
      <c r="L15" s="79"/>
      <c r="M15" s="80"/>
      <c r="N15" s="81">
        <f>分析係数表!H18</f>
        <v>4.6971669373129519E-4</v>
      </c>
      <c r="O15" s="82">
        <f t="shared" si="4"/>
        <v>7.3053759177708049E-3</v>
      </c>
      <c r="P15" s="76">
        <f>分析係数表!C18</f>
        <v>0.13600000000000001</v>
      </c>
      <c r="Q15" s="82">
        <f t="shared" si="5"/>
        <v>9.9353112481682959E-4</v>
      </c>
      <c r="R15" s="83">
        <v>2.4121095210866308E-3</v>
      </c>
      <c r="S15" s="84">
        <f t="shared" si="6"/>
        <v>101.20416306775957</v>
      </c>
      <c r="T15" s="85">
        <f>分析係数表!F18</f>
        <v>0.45759368836291914</v>
      </c>
      <c r="U15" s="86">
        <f t="shared" si="7"/>
        <v>46.310386255858418</v>
      </c>
      <c r="V15" s="87">
        <f>分析係数表!D18</f>
        <v>7.3964497041420121E-2</v>
      </c>
      <c r="W15" s="167">
        <f t="shared" si="8"/>
        <v>7</v>
      </c>
      <c r="X15" s="76">
        <f>分析係数表!E18</f>
        <v>5.0295857988165681E-2</v>
      </c>
      <c r="Y15" s="166">
        <f t="shared" si="9"/>
        <v>5</v>
      </c>
    </row>
    <row r="16" spans="1:25" x14ac:dyDescent="0.2">
      <c r="A16" s="6" t="s">
        <v>4</v>
      </c>
      <c r="B16" s="5" t="s">
        <v>32</v>
      </c>
      <c r="C16" s="90"/>
      <c r="D16" s="76">
        <f>投入係数表!M16</f>
        <v>8.8757396449704144E-3</v>
      </c>
      <c r="E16" s="77">
        <f t="shared" si="0"/>
        <v>0.8875739644970414</v>
      </c>
      <c r="F16" s="76">
        <f>分析係数表!C19</f>
        <v>5.7963709677419373E-2</v>
      </c>
      <c r="G16" s="77">
        <f t="shared" si="1"/>
        <v>5.1447079595342636E-2</v>
      </c>
      <c r="H16" s="77">
        <v>5.8338481546956623E-2</v>
      </c>
      <c r="I16" s="77">
        <f t="shared" si="2"/>
        <v>5.8338481546956623E-2</v>
      </c>
      <c r="J16" s="76">
        <f>分析係数表!G19</f>
        <v>5.6640625E-2</v>
      </c>
      <c r="K16" s="78">
        <f t="shared" si="3"/>
        <v>3.3043280563705901E-3</v>
      </c>
      <c r="L16" s="79"/>
      <c r="M16" s="80"/>
      <c r="N16" s="81">
        <f>分析係数表!H19</f>
        <v>-1.2078429267376162E-4</v>
      </c>
      <c r="O16" s="82">
        <f t="shared" si="4"/>
        <v>-1.8785252359982069E-3</v>
      </c>
      <c r="P16" s="76">
        <f>分析係数表!C19</f>
        <v>5.7963709677419373E-2</v>
      </c>
      <c r="Q16" s="82">
        <f t="shared" si="5"/>
        <v>-1.0888629140110577E-4</v>
      </c>
      <c r="R16" s="83">
        <v>4.9689863691069753E-4</v>
      </c>
      <c r="S16" s="84">
        <f t="shared" si="6"/>
        <v>5.8835380183867324E-2</v>
      </c>
      <c r="T16" s="85">
        <f>分析係数表!F19</f>
        <v>0.23828125</v>
      </c>
      <c r="U16" s="86">
        <f t="shared" si="7"/>
        <v>1.4019367934437135E-2</v>
      </c>
      <c r="V16" s="87">
        <f>分析係数表!D19</f>
        <v>2.1484375E-2</v>
      </c>
      <c r="W16" s="167">
        <f t="shared" si="8"/>
        <v>0</v>
      </c>
      <c r="X16" s="76">
        <f>分析係数表!E19</f>
        <v>3.90625E-3</v>
      </c>
      <c r="Y16" s="166">
        <f t="shared" si="9"/>
        <v>0</v>
      </c>
    </row>
    <row r="17" spans="1:25" x14ac:dyDescent="0.2">
      <c r="A17" s="6" t="s">
        <v>5</v>
      </c>
      <c r="B17" s="5" t="s">
        <v>33</v>
      </c>
      <c r="C17" s="90"/>
      <c r="D17" s="76">
        <f>投入係数表!M17</f>
        <v>9.8619329388560158E-3</v>
      </c>
      <c r="E17" s="77">
        <f t="shared" si="0"/>
        <v>0.98619329388560162</v>
      </c>
      <c r="F17" s="76">
        <f>分析係数表!C20</f>
        <v>5.8436815193571912E-2</v>
      </c>
      <c r="G17" s="77">
        <f t="shared" si="1"/>
        <v>5.7629995259932856E-2</v>
      </c>
      <c r="H17" s="77">
        <v>6.2153688484365498E-2</v>
      </c>
      <c r="I17" s="77">
        <f t="shared" si="2"/>
        <v>6.2153688484365498E-2</v>
      </c>
      <c r="J17" s="76">
        <f>分析係数表!G20</f>
        <v>0.10123456790123457</v>
      </c>
      <c r="K17" s="78">
        <f t="shared" si="3"/>
        <v>6.2921017971826806E-3</v>
      </c>
      <c r="L17" s="79"/>
      <c r="M17" s="80"/>
      <c r="N17" s="81">
        <f>分析係数表!H20</f>
        <v>5.905009864050568E-4</v>
      </c>
      <c r="O17" s="82">
        <f t="shared" si="4"/>
        <v>9.1839011537690109E-3</v>
      </c>
      <c r="P17" s="76">
        <f>分析係数表!C20</f>
        <v>5.8436815193571912E-2</v>
      </c>
      <c r="Q17" s="82">
        <f t="shared" si="5"/>
        <v>5.366779344788315E-4</v>
      </c>
      <c r="R17" s="83">
        <v>1.3554307521350852E-3</v>
      </c>
      <c r="S17" s="84">
        <f t="shared" si="6"/>
        <v>6.3509119236500586E-2</v>
      </c>
      <c r="T17" s="85">
        <f>分析係数表!F20</f>
        <v>0.22469135802469137</v>
      </c>
      <c r="U17" s="86">
        <f t="shared" si="7"/>
        <v>1.4269950248201367E-2</v>
      </c>
      <c r="V17" s="87">
        <f>分析係数表!D20</f>
        <v>8.1481481481481488E-2</v>
      </c>
      <c r="W17" s="167">
        <f t="shared" si="8"/>
        <v>0</v>
      </c>
      <c r="X17" s="76">
        <f>分析係数表!E20</f>
        <v>7.9012345679012344E-2</v>
      </c>
      <c r="Y17" s="166">
        <f t="shared" si="9"/>
        <v>0</v>
      </c>
    </row>
    <row r="18" spans="1:25" x14ac:dyDescent="0.2">
      <c r="A18" s="6" t="s">
        <v>6</v>
      </c>
      <c r="B18" s="5" t="s">
        <v>34</v>
      </c>
      <c r="C18" s="90"/>
      <c r="D18" s="76">
        <f>投入係数表!M18</f>
        <v>1.0848126232741617E-2</v>
      </c>
      <c r="E18" s="77">
        <f t="shared" si="0"/>
        <v>1.0848126232741617</v>
      </c>
      <c r="F18" s="76">
        <f>分析係数表!C21</f>
        <v>0.13836239575435938</v>
      </c>
      <c r="G18" s="77">
        <f t="shared" si="1"/>
        <v>0.15009727350078433</v>
      </c>
      <c r="H18" s="77">
        <v>0.16939172653694592</v>
      </c>
      <c r="I18" s="77">
        <f t="shared" si="2"/>
        <v>0.16939172653694592</v>
      </c>
      <c r="J18" s="76">
        <f>分析係数表!G21</f>
        <v>0.28436555891238668</v>
      </c>
      <c r="K18" s="78">
        <f t="shared" si="3"/>
        <v>4.8169172991812788E-2</v>
      </c>
      <c r="L18" s="79"/>
      <c r="M18" s="80"/>
      <c r="N18" s="81">
        <f>分析係数表!H21</f>
        <v>9.7969481835384425E-4</v>
      </c>
      <c r="O18" s="82">
        <f t="shared" si="4"/>
        <v>1.5236926914207678E-2</v>
      </c>
      <c r="P18" s="76">
        <f>分析係数表!C21</f>
        <v>0.13836239575435938</v>
      </c>
      <c r="Q18" s="82">
        <f t="shared" si="5"/>
        <v>2.1082177117838527E-3</v>
      </c>
      <c r="R18" s="83">
        <v>4.9907326536059882E-3</v>
      </c>
      <c r="S18" s="84">
        <f t="shared" si="6"/>
        <v>0.17438245919055193</v>
      </c>
      <c r="T18" s="85">
        <f>分析係数表!F21</f>
        <v>0.42484894259818728</v>
      </c>
      <c r="U18" s="86">
        <f t="shared" si="7"/>
        <v>7.4086203394777533E-2</v>
      </c>
      <c r="V18" s="87">
        <f>分析係数表!D21</f>
        <v>8.0060422960725075E-2</v>
      </c>
      <c r="W18" s="167">
        <f t="shared" si="8"/>
        <v>0</v>
      </c>
      <c r="X18" s="76">
        <f>分析係数表!E21</f>
        <v>6.9108761329305129E-2</v>
      </c>
      <c r="Y18" s="166">
        <f t="shared" si="9"/>
        <v>0</v>
      </c>
    </row>
    <row r="19" spans="1:25" x14ac:dyDescent="0.2">
      <c r="A19" s="6" t="s">
        <v>7</v>
      </c>
      <c r="B19" s="5" t="s">
        <v>268</v>
      </c>
      <c r="C19" s="90"/>
      <c r="D19" s="76">
        <f>投入係数表!M19</f>
        <v>1.9723865877712033E-3</v>
      </c>
      <c r="E19" s="77">
        <f t="shared" si="0"/>
        <v>0.19723865877712032</v>
      </c>
      <c r="F19" s="76">
        <f>分析係数表!C22</f>
        <v>4.2718446601941795E-2</v>
      </c>
      <c r="G19" s="77">
        <f t="shared" si="1"/>
        <v>8.4257291128090328E-3</v>
      </c>
      <c r="H19" s="77">
        <v>1.004011470252174E-2</v>
      </c>
      <c r="I19" s="77">
        <f t="shared" si="2"/>
        <v>1.004011470252174E-2</v>
      </c>
      <c r="J19" s="76">
        <f>分析係数表!G22</f>
        <v>0.195578231292517</v>
      </c>
      <c r="K19" s="78">
        <f t="shared" si="3"/>
        <v>1.9636278754931974E-3</v>
      </c>
      <c r="L19" s="79"/>
      <c r="M19" s="80"/>
      <c r="N19" s="81">
        <f>分析係数表!H22</f>
        <v>4.0261430891253877E-5</v>
      </c>
      <c r="O19" s="82">
        <f t="shared" si="4"/>
        <v>6.2617507866606897E-4</v>
      </c>
      <c r="P19" s="76">
        <f>分析係数表!C22</f>
        <v>4.2718446601941795E-2</v>
      </c>
      <c r="Q19" s="82">
        <f t="shared" si="5"/>
        <v>2.6749226661463169E-5</v>
      </c>
      <c r="R19" s="83">
        <v>3.6614659026524746E-4</v>
      </c>
      <c r="S19" s="84">
        <f t="shared" si="6"/>
        <v>1.0406261292786987E-2</v>
      </c>
      <c r="T19" s="85">
        <f>分析係数表!F22</f>
        <v>0.41411564625850339</v>
      </c>
      <c r="U19" s="86">
        <f t="shared" si="7"/>
        <v>4.3093956203973322E-3</v>
      </c>
      <c r="V19" s="87">
        <f>分析係数表!D22</f>
        <v>4.1666666666666664E-2</v>
      </c>
      <c r="W19" s="167">
        <f t="shared" si="8"/>
        <v>0</v>
      </c>
      <c r="X19" s="76">
        <f>分析係数表!E22</f>
        <v>3.5714285714285712E-2</v>
      </c>
      <c r="Y19" s="166">
        <f t="shared" si="9"/>
        <v>0</v>
      </c>
    </row>
    <row r="20" spans="1:25" x14ac:dyDescent="0.2">
      <c r="A20" s="6" t="s">
        <v>8</v>
      </c>
      <c r="B20" s="5" t="s">
        <v>269</v>
      </c>
      <c r="C20" s="90"/>
      <c r="D20" s="76">
        <f>投入係数表!M20</f>
        <v>1.9723865877712033E-3</v>
      </c>
      <c r="E20" s="77">
        <f t="shared" si="0"/>
        <v>0.19723865877712032</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4.17450052444046E-4</v>
      </c>
      <c r="P20" s="76">
        <f>分析係数表!C23</f>
        <v>0</v>
      </c>
      <c r="Q20" s="82">
        <f t="shared" si="5"/>
        <v>0</v>
      </c>
      <c r="R20" s="83">
        <v>0</v>
      </c>
      <c r="S20" s="84">
        <f t="shared" si="6"/>
        <v>0</v>
      </c>
      <c r="T20" s="85">
        <f>分析係数表!F23</f>
        <v>0.43803056027164688</v>
      </c>
      <c r="U20" s="86">
        <f t="shared" si="7"/>
        <v>0</v>
      </c>
      <c r="V20" s="87">
        <f>分析係数表!D23</f>
        <v>9.3378607809847206E-2</v>
      </c>
      <c r="W20" s="167">
        <f t="shared" si="8"/>
        <v>0</v>
      </c>
      <c r="X20" s="76">
        <f>分析係数表!E23</f>
        <v>9.3378607809847206E-2</v>
      </c>
      <c r="Y20" s="166">
        <f t="shared" si="9"/>
        <v>0</v>
      </c>
    </row>
    <row r="21" spans="1:25" x14ac:dyDescent="0.2">
      <c r="A21" s="6" t="s">
        <v>9</v>
      </c>
      <c r="B21" s="5" t="s">
        <v>270</v>
      </c>
      <c r="C21" s="90"/>
      <c r="D21" s="76">
        <f>投入係数表!M21</f>
        <v>0</v>
      </c>
      <c r="E21" s="77">
        <f t="shared" si="0"/>
        <v>0</v>
      </c>
      <c r="F21" s="76">
        <f>分析係数表!C24</f>
        <v>0.46503178928247046</v>
      </c>
      <c r="G21" s="77">
        <f t="shared" si="1"/>
        <v>0</v>
      </c>
      <c r="H21" s="77">
        <v>1.08429755041083E-2</v>
      </c>
      <c r="I21" s="77">
        <f t="shared" si="2"/>
        <v>1.08429755041083E-2</v>
      </c>
      <c r="J21" s="76">
        <f>分析係数表!G24</f>
        <v>0.20803782505910165</v>
      </c>
      <c r="K21" s="78">
        <f t="shared" si="3"/>
        <v>2.2557490410438068E-3</v>
      </c>
      <c r="L21" s="79"/>
      <c r="M21" s="80"/>
      <c r="N21" s="81">
        <f>分析係数表!H24</f>
        <v>3.7577335498503619E-4</v>
      </c>
      <c r="O21" s="82">
        <f t="shared" si="4"/>
        <v>5.8443007342166443E-3</v>
      </c>
      <c r="P21" s="76">
        <f>分析係数表!C24</f>
        <v>0.46503178928247046</v>
      </c>
      <c r="Q21" s="82">
        <f t="shared" si="5"/>
        <v>2.717785627537622E-3</v>
      </c>
      <c r="R21" s="83">
        <v>9.1920298189163349E-3</v>
      </c>
      <c r="S21" s="84">
        <f t="shared" si="6"/>
        <v>2.0035005323024636E-2</v>
      </c>
      <c r="T21" s="85">
        <f>分析係数表!F24</f>
        <v>0.39125295508274233</v>
      </c>
      <c r="U21" s="86">
        <f t="shared" si="7"/>
        <v>7.8387550377318621E-3</v>
      </c>
      <c r="V21" s="87">
        <f>分析係数表!D24</f>
        <v>8.1560283687943269E-2</v>
      </c>
      <c r="W21" s="167">
        <f t="shared" si="8"/>
        <v>0</v>
      </c>
      <c r="X21" s="76">
        <f>分析係数表!E24</f>
        <v>8.0378250591016553E-2</v>
      </c>
      <c r="Y21" s="166">
        <f t="shared" si="9"/>
        <v>0</v>
      </c>
    </row>
    <row r="22" spans="1:25" x14ac:dyDescent="0.2">
      <c r="A22" s="6" t="s">
        <v>10</v>
      </c>
      <c r="B22" s="5" t="s">
        <v>271</v>
      </c>
      <c r="C22" s="90"/>
      <c r="D22" s="76">
        <f>投入係数表!M22</f>
        <v>0</v>
      </c>
      <c r="E22" s="77">
        <f t="shared" si="0"/>
        <v>0</v>
      </c>
      <c r="F22" s="76">
        <f>分析係数表!C25</f>
        <v>9.2250922509224953E-3</v>
      </c>
      <c r="G22" s="77">
        <f t="shared" si="1"/>
        <v>0</v>
      </c>
      <c r="H22" s="77">
        <v>5.2396815114132849E-4</v>
      </c>
      <c r="I22" s="77">
        <f t="shared" si="2"/>
        <v>5.2396815114132849E-4</v>
      </c>
      <c r="J22" s="76">
        <f>分析係数表!G25</f>
        <v>0.19617224880382775</v>
      </c>
      <c r="K22" s="78">
        <f t="shared" si="3"/>
        <v>1.0278801051097831E-4</v>
      </c>
      <c r="L22" s="79"/>
      <c r="M22" s="80"/>
      <c r="N22" s="81">
        <f>分析係数表!H25</f>
        <v>5.5023955551380293E-4</v>
      </c>
      <c r="O22" s="82">
        <f t="shared" si="4"/>
        <v>8.5577260751029428E-3</v>
      </c>
      <c r="P22" s="76">
        <f>分析係数表!C25</f>
        <v>9.2250922509224953E-3</v>
      </c>
      <c r="Q22" s="82">
        <f t="shared" si="5"/>
        <v>7.8945812500949534E-5</v>
      </c>
      <c r="R22" s="83">
        <v>3.389702670386565E-4</v>
      </c>
      <c r="S22" s="84">
        <f t="shared" si="6"/>
        <v>8.6293841817998494E-4</v>
      </c>
      <c r="T22" s="85">
        <f>分析係数表!F25</f>
        <v>0.34928229665071769</v>
      </c>
      <c r="U22" s="86">
        <f t="shared" si="7"/>
        <v>3.0140911257004258E-4</v>
      </c>
      <c r="V22" s="87">
        <f>分析係数表!D25</f>
        <v>6.2200956937799042E-2</v>
      </c>
      <c r="W22" s="167">
        <f t="shared" si="8"/>
        <v>0</v>
      </c>
      <c r="X22" s="76">
        <f>分析係数表!E25</f>
        <v>3.8277511961722487E-2</v>
      </c>
      <c r="Y22" s="166">
        <f t="shared" si="9"/>
        <v>0</v>
      </c>
    </row>
    <row r="23" spans="1:25" x14ac:dyDescent="0.2">
      <c r="A23" s="6" t="s">
        <v>11</v>
      </c>
      <c r="B23" s="5" t="s">
        <v>35</v>
      </c>
      <c r="C23" s="90"/>
      <c r="D23" s="76">
        <f>投入係数表!M23</f>
        <v>0</v>
      </c>
      <c r="E23" s="77">
        <f t="shared" si="0"/>
        <v>0</v>
      </c>
      <c r="F23" s="76">
        <f>分析係数表!C26</f>
        <v>0.48980322003577814</v>
      </c>
      <c r="G23" s="77">
        <f t="shared" si="1"/>
        <v>0</v>
      </c>
      <c r="H23" s="77">
        <v>1.5713088630830388E-2</v>
      </c>
      <c r="I23" s="77">
        <f t="shared" si="2"/>
        <v>1.5713088630830388E-2</v>
      </c>
      <c r="J23" s="76">
        <f>分析係数表!G26</f>
        <v>0.19635890767230169</v>
      </c>
      <c r="K23" s="78">
        <f t="shared" si="3"/>
        <v>3.0854049197079174E-3</v>
      </c>
      <c r="L23" s="79"/>
      <c r="M23" s="80"/>
      <c r="N23" s="81">
        <f>分析係数表!H26</f>
        <v>1.1729496866318629E-2</v>
      </c>
      <c r="O23" s="82">
        <f t="shared" si="4"/>
        <v>0.18242567291804809</v>
      </c>
      <c r="P23" s="76">
        <f>分析係数表!C26</f>
        <v>0.48980322003577814</v>
      </c>
      <c r="Q23" s="82">
        <f t="shared" si="5"/>
        <v>8.935268201245361E-2</v>
      </c>
      <c r="R23" s="83">
        <v>9.804029030758081E-2</v>
      </c>
      <c r="S23" s="84">
        <f t="shared" si="6"/>
        <v>0.1137533789384112</v>
      </c>
      <c r="T23" s="85">
        <f>分析係数表!F26</f>
        <v>0.33511053315994799</v>
      </c>
      <c r="U23" s="86">
        <f t="shared" si="7"/>
        <v>3.8119955464796573E-2</v>
      </c>
      <c r="V23" s="87">
        <f>分析係数表!D26</f>
        <v>7.3862158647594281E-2</v>
      </c>
      <c r="W23" s="167">
        <f t="shared" si="8"/>
        <v>0</v>
      </c>
      <c r="X23" s="76">
        <f>分析係数表!E26</f>
        <v>7.8673602080624183E-2</v>
      </c>
      <c r="Y23" s="166">
        <f t="shared" si="9"/>
        <v>0</v>
      </c>
    </row>
    <row r="24" spans="1:25" x14ac:dyDescent="0.2">
      <c r="A24" s="6" t="s">
        <v>12</v>
      </c>
      <c r="B24" s="5" t="s">
        <v>365</v>
      </c>
      <c r="C24" s="90"/>
      <c r="D24" s="76">
        <f>投入係数表!M24</f>
        <v>0</v>
      </c>
      <c r="E24" s="77">
        <f t="shared" si="0"/>
        <v>0</v>
      </c>
      <c r="F24" s="76">
        <f>分析係数表!C27</f>
        <v>1.6403046280023426E-2</v>
      </c>
      <c r="G24" s="77">
        <f t="shared" si="1"/>
        <v>0</v>
      </c>
      <c r="H24" s="77">
        <v>6.6029781210471842E-5</v>
      </c>
      <c r="I24" s="77">
        <f t="shared" si="2"/>
        <v>6.6029781210471842E-5</v>
      </c>
      <c r="J24" s="76">
        <f>分析係数表!G27</f>
        <v>0.18421052631578946</v>
      </c>
      <c r="K24" s="78">
        <f t="shared" si="3"/>
        <v>1.2163380749297444E-5</v>
      </c>
      <c r="L24" s="79"/>
      <c r="M24" s="80"/>
      <c r="N24" s="81">
        <f>分析係数表!H27</f>
        <v>1.1420825896152349E-2</v>
      </c>
      <c r="O24" s="82">
        <f t="shared" si="4"/>
        <v>0.17762499731494158</v>
      </c>
      <c r="P24" s="76">
        <f>分析係数表!C27</f>
        <v>1.6403046280023426E-2</v>
      </c>
      <c r="Q24" s="82">
        <f t="shared" si="5"/>
        <v>2.9135910514460233E-3</v>
      </c>
      <c r="R24" s="83">
        <v>2.9360987394605386E-3</v>
      </c>
      <c r="S24" s="84">
        <f t="shared" si="6"/>
        <v>3.0021285206710104E-3</v>
      </c>
      <c r="T24" s="85">
        <f>分析係数表!F27</f>
        <v>0.35526315789473684</v>
      </c>
      <c r="U24" s="86">
        <f t="shared" si="7"/>
        <v>1.0665456586594379E-3</v>
      </c>
      <c r="V24" s="87">
        <f>分析係数表!D27</f>
        <v>0</v>
      </c>
      <c r="W24" s="167">
        <f t="shared" si="8"/>
        <v>0</v>
      </c>
      <c r="X24" s="76">
        <f>分析係数表!E27</f>
        <v>0</v>
      </c>
      <c r="Y24" s="166">
        <f t="shared" si="9"/>
        <v>0</v>
      </c>
    </row>
    <row r="25" spans="1:25" x14ac:dyDescent="0.2">
      <c r="A25" s="6" t="s">
        <v>13</v>
      </c>
      <c r="B25" s="5" t="s">
        <v>191</v>
      </c>
      <c r="C25" s="90"/>
      <c r="D25" s="76">
        <f>投入係数表!M25</f>
        <v>0</v>
      </c>
      <c r="E25" s="77">
        <f t="shared" si="0"/>
        <v>0</v>
      </c>
      <c r="F25" s="76">
        <f>分析係数表!C28</f>
        <v>5.7942340305257245E-2</v>
      </c>
      <c r="G25" s="77">
        <f t="shared" si="1"/>
        <v>0</v>
      </c>
      <c r="H25" s="77">
        <v>5.8645036930135529E-3</v>
      </c>
      <c r="I25" s="77">
        <f t="shared" si="2"/>
        <v>5.8645036930135529E-3</v>
      </c>
      <c r="J25" s="76">
        <f>分析係数表!G28</f>
        <v>0.12508686587908269</v>
      </c>
      <c r="K25" s="78">
        <f t="shared" si="3"/>
        <v>7.3357238689537136E-4</v>
      </c>
      <c r="L25" s="79"/>
      <c r="M25" s="80"/>
      <c r="N25" s="81">
        <f>分析係数表!H28</f>
        <v>2.2586662729993424E-2</v>
      </c>
      <c r="O25" s="82">
        <f t="shared" si="4"/>
        <v>0.35128421913166469</v>
      </c>
      <c r="P25" s="76">
        <f>分析係数表!C28</f>
        <v>5.7942340305257245E-2</v>
      </c>
      <c r="Q25" s="82">
        <f t="shared" si="5"/>
        <v>2.0354229768793471E-2</v>
      </c>
      <c r="R25" s="83">
        <v>2.195481690383801E-2</v>
      </c>
      <c r="S25" s="84">
        <f t="shared" si="6"/>
        <v>2.7819320596851563E-2</v>
      </c>
      <c r="T25" s="85">
        <f>分析係数表!F28</f>
        <v>0.21334259902710215</v>
      </c>
      <c r="U25" s="86">
        <f t="shared" si="7"/>
        <v>5.9350461593005071E-3</v>
      </c>
      <c r="V25" s="87">
        <f>分析係数表!D28</f>
        <v>0.12091730368311328</v>
      </c>
      <c r="W25" s="167">
        <f t="shared" si="8"/>
        <v>0</v>
      </c>
      <c r="X25" s="76">
        <f>分析係数表!E28</f>
        <v>0.12161223071577484</v>
      </c>
      <c r="Y25" s="166">
        <f t="shared" si="9"/>
        <v>0</v>
      </c>
    </row>
    <row r="26" spans="1:25" x14ac:dyDescent="0.2">
      <c r="A26" s="6" t="s">
        <v>14</v>
      </c>
      <c r="B26" s="5" t="s">
        <v>50</v>
      </c>
      <c r="C26" s="90"/>
      <c r="D26" s="76">
        <f>投入係数表!M26</f>
        <v>1.0848126232741617E-2</v>
      </c>
      <c r="E26" s="77">
        <f t="shared" si="0"/>
        <v>1.0848126232741617</v>
      </c>
      <c r="F26" s="76">
        <f>分析係数表!C29</f>
        <v>0.49478563151796062</v>
      </c>
      <c r="G26" s="77">
        <f t="shared" si="1"/>
        <v>0.53674969888536161</v>
      </c>
      <c r="H26" s="77">
        <v>0.62439496265541905</v>
      </c>
      <c r="I26" s="77">
        <f t="shared" si="2"/>
        <v>0.62439496265541905</v>
      </c>
      <c r="J26" s="76">
        <f>分析係数表!G29</f>
        <v>0.24894917844860528</v>
      </c>
      <c r="K26" s="78">
        <f t="shared" si="3"/>
        <v>0.15544261298051415</v>
      </c>
      <c r="L26" s="79"/>
      <c r="M26" s="80"/>
      <c r="N26" s="81">
        <f>分析係数表!H29</f>
        <v>1.0347187739052245E-2</v>
      </c>
      <c r="O26" s="82">
        <f t="shared" si="4"/>
        <v>0.16092699521717974</v>
      </c>
      <c r="P26" s="76">
        <f>分析係数表!C29</f>
        <v>0.49478563151796062</v>
      </c>
      <c r="Q26" s="82">
        <f t="shared" si="5"/>
        <v>7.9624364956820098E-2</v>
      </c>
      <c r="R26" s="83">
        <v>0.11533205521867715</v>
      </c>
      <c r="S26" s="84">
        <f t="shared" si="6"/>
        <v>0.73972701787409623</v>
      </c>
      <c r="T26" s="85">
        <f>分析係数表!F29</f>
        <v>0.37141765380206343</v>
      </c>
      <c r="U26" s="86">
        <f t="shared" si="7"/>
        <v>0.27474767343279388</v>
      </c>
      <c r="V26" s="87">
        <f>分析係数表!D29</f>
        <v>7.241115781429118E-2</v>
      </c>
      <c r="W26" s="167">
        <f t="shared" si="8"/>
        <v>0</v>
      </c>
      <c r="X26" s="76">
        <f>分析係数表!E29</f>
        <v>5.0630492930836837E-2</v>
      </c>
      <c r="Y26" s="166">
        <f t="shared" si="9"/>
        <v>0</v>
      </c>
    </row>
    <row r="27" spans="1:25" x14ac:dyDescent="0.2">
      <c r="A27" s="6" t="s">
        <v>15</v>
      </c>
      <c r="B27" s="5" t="s">
        <v>36</v>
      </c>
      <c r="C27" s="90"/>
      <c r="D27" s="76">
        <f>投入係数表!M27</f>
        <v>5.9171597633136093E-3</v>
      </c>
      <c r="E27" s="77">
        <f t="shared" si="0"/>
        <v>0.59171597633136097</v>
      </c>
      <c r="F27" s="76">
        <f>分析係数表!C30</f>
        <v>1</v>
      </c>
      <c r="G27" s="77">
        <f t="shared" si="1"/>
        <v>0.59171597633136097</v>
      </c>
      <c r="H27" s="77">
        <v>0.62223484905653359</v>
      </c>
      <c r="I27" s="77">
        <f t="shared" si="2"/>
        <v>0.62223484905653359</v>
      </c>
      <c r="J27" s="76">
        <f>分析係数表!G30</f>
        <v>0.34459690081234212</v>
      </c>
      <c r="K27" s="78">
        <f t="shared" si="3"/>
        <v>0.21442020056231698</v>
      </c>
      <c r="L27" s="79"/>
      <c r="M27" s="80"/>
      <c r="N27" s="81">
        <f>分析係数表!H30</f>
        <v>0</v>
      </c>
      <c r="O27" s="82">
        <f t="shared" si="4"/>
        <v>0</v>
      </c>
      <c r="P27" s="76">
        <f>分析係数表!C30</f>
        <v>1</v>
      </c>
      <c r="Q27" s="82">
        <f t="shared" si="5"/>
        <v>0</v>
      </c>
      <c r="R27" s="83">
        <v>3.1589782598483843E-2</v>
      </c>
      <c r="S27" s="84">
        <f t="shared" si="6"/>
        <v>0.65382463165501747</v>
      </c>
      <c r="T27" s="85">
        <f>分析係数表!F30</f>
        <v>0.44091746876919924</v>
      </c>
      <c r="U27" s="86">
        <f t="shared" si="7"/>
        <v>0.28828270160828434</v>
      </c>
      <c r="V27" s="87">
        <f>分析係数表!D30</f>
        <v>0.12847293330602771</v>
      </c>
      <c r="W27" s="167">
        <f t="shared" si="8"/>
        <v>0</v>
      </c>
      <c r="X27" s="76">
        <f>分析係数表!E30</f>
        <v>7.0107174551163901E-2</v>
      </c>
      <c r="Y27" s="166">
        <f t="shared" si="9"/>
        <v>0</v>
      </c>
    </row>
    <row r="28" spans="1:25" x14ac:dyDescent="0.2">
      <c r="A28" s="6" t="s">
        <v>16</v>
      </c>
      <c r="B28" s="5" t="s">
        <v>192</v>
      </c>
      <c r="C28" s="90"/>
      <c r="D28" s="76">
        <f>投入係数表!M28</f>
        <v>5.7199211045364892E-2</v>
      </c>
      <c r="E28" s="77">
        <f t="shared" si="0"/>
        <v>5.7199211045364891</v>
      </c>
      <c r="F28" s="76">
        <f>分析係数表!C31</f>
        <v>1.9207967749584998E-2</v>
      </c>
      <c r="G28" s="77">
        <f t="shared" si="1"/>
        <v>0.10986806010610747</v>
      </c>
      <c r="H28" s="77">
        <v>0.11400543342597946</v>
      </c>
      <c r="I28" s="77">
        <f t="shared" si="2"/>
        <v>0.11400543342597946</v>
      </c>
      <c r="J28" s="76">
        <f>分析係数表!G31</f>
        <v>6.1728395061728392E-2</v>
      </c>
      <c r="K28" s="78">
        <f t="shared" si="3"/>
        <v>7.037372433702436E-3</v>
      </c>
      <c r="L28" s="79"/>
      <c r="M28" s="80"/>
      <c r="N28" s="81">
        <f>分析係数表!H31</f>
        <v>2.4076335672969816E-2</v>
      </c>
      <c r="O28" s="82">
        <f t="shared" si="4"/>
        <v>0.37445269704230921</v>
      </c>
      <c r="P28" s="76">
        <f>分析係数表!C31</f>
        <v>1.9207967749584998E-2</v>
      </c>
      <c r="Q28" s="82">
        <f t="shared" si="5"/>
        <v>7.1924753285337968E-3</v>
      </c>
      <c r="R28" s="83">
        <v>9.3275024414749379E-3</v>
      </c>
      <c r="S28" s="84">
        <f t="shared" si="6"/>
        <v>0.1233329358674544</v>
      </c>
      <c r="T28" s="85">
        <f>分析係数表!F31</f>
        <v>0.33333333333333331</v>
      </c>
      <c r="U28" s="86">
        <f t="shared" si="7"/>
        <v>4.1110978622484799E-2</v>
      </c>
      <c r="V28" s="87">
        <f>分析係数表!D31</f>
        <v>0.20987654320987653</v>
      </c>
      <c r="W28" s="167">
        <f t="shared" si="8"/>
        <v>0</v>
      </c>
      <c r="X28" s="76">
        <f>分析係数表!E31</f>
        <v>0.18518518518518517</v>
      </c>
      <c r="Y28" s="166">
        <f t="shared" si="9"/>
        <v>0</v>
      </c>
    </row>
    <row r="29" spans="1:25" x14ac:dyDescent="0.2">
      <c r="A29" s="6" t="s">
        <v>17</v>
      </c>
      <c r="B29" s="5" t="s">
        <v>272</v>
      </c>
      <c r="C29" s="90"/>
      <c r="D29" s="76">
        <f>投入係数表!M29</f>
        <v>9.8619329388560163E-4</v>
      </c>
      <c r="E29" s="77">
        <f t="shared" si="0"/>
        <v>9.8619329388560162E-2</v>
      </c>
      <c r="F29" s="76">
        <f>分析係数表!C32</f>
        <v>1</v>
      </c>
      <c r="G29" s="77">
        <f t="shared" si="1"/>
        <v>9.8619329388560162E-2</v>
      </c>
      <c r="H29" s="77">
        <v>0.12394598481686375</v>
      </c>
      <c r="I29" s="77">
        <f t="shared" si="2"/>
        <v>0.12394598481686375</v>
      </c>
      <c r="J29" s="76">
        <f>分析係数表!G32</f>
        <v>0.14010507880910683</v>
      </c>
      <c r="K29" s="78">
        <f t="shared" si="3"/>
        <v>1.7365461970839054E-2</v>
      </c>
      <c r="L29" s="79"/>
      <c r="M29" s="80"/>
      <c r="N29" s="81">
        <f>分析係数表!H32</f>
        <v>7.0054889750781743E-3</v>
      </c>
      <c r="O29" s="82">
        <f t="shared" si="4"/>
        <v>0.10895446368789601</v>
      </c>
      <c r="P29" s="76">
        <f>分析係数表!C32</f>
        <v>1</v>
      </c>
      <c r="Q29" s="82">
        <f t="shared" si="5"/>
        <v>0.10895446368789601</v>
      </c>
      <c r="R29" s="83">
        <v>0.14400600081384329</v>
      </c>
      <c r="S29" s="84">
        <f t="shared" si="6"/>
        <v>0.26795198563070705</v>
      </c>
      <c r="T29" s="85">
        <f>分析係数表!F32</f>
        <v>0.48248686514886163</v>
      </c>
      <c r="U29" s="86">
        <f t="shared" si="7"/>
        <v>0.12928331355737266</v>
      </c>
      <c r="V29" s="87">
        <f>分析係数表!D32</f>
        <v>1.5761821366024518E-2</v>
      </c>
      <c r="W29" s="167">
        <f t="shared" si="8"/>
        <v>0</v>
      </c>
      <c r="X29" s="76">
        <f>分析係数表!E32</f>
        <v>2.1891418563922942E-2</v>
      </c>
      <c r="Y29" s="166">
        <f t="shared" si="9"/>
        <v>0</v>
      </c>
    </row>
    <row r="30" spans="1:25" x14ac:dyDescent="0.2">
      <c r="A30" s="6" t="s">
        <v>18</v>
      </c>
      <c r="B30" s="5" t="s">
        <v>273</v>
      </c>
      <c r="C30" s="90"/>
      <c r="D30" s="76">
        <f>投入係数表!M30</f>
        <v>1.9723865877712033E-3</v>
      </c>
      <c r="E30" s="77">
        <f t="shared" si="0"/>
        <v>0.19723865877712032</v>
      </c>
      <c r="F30" s="76">
        <f>分析係数表!C33</f>
        <v>0.97338792221084958</v>
      </c>
      <c r="G30" s="77">
        <f t="shared" si="1"/>
        <v>0.1919897282467159</v>
      </c>
      <c r="H30" s="77">
        <v>0.21720861197399036</v>
      </c>
      <c r="I30" s="77">
        <f t="shared" si="2"/>
        <v>0.21720861197399036</v>
      </c>
      <c r="J30" s="76">
        <f>分析係数表!G33</f>
        <v>0.50577124868835255</v>
      </c>
      <c r="K30" s="78">
        <f t="shared" si="3"/>
        <v>0.10985787090394895</v>
      </c>
      <c r="L30" s="79"/>
      <c r="M30" s="80"/>
      <c r="N30" s="81">
        <f>分析係数表!H33</f>
        <v>1.0199562492450981E-3</v>
      </c>
      <c r="O30" s="82">
        <f t="shared" si="4"/>
        <v>1.5863101992873746E-2</v>
      </c>
      <c r="P30" s="76">
        <f>分析係数表!C33</f>
        <v>0.97338792221084958</v>
      </c>
      <c r="Q30" s="82">
        <f t="shared" si="5"/>
        <v>1.5440951888662163E-2</v>
      </c>
      <c r="R30" s="83">
        <v>4.6240801608573315E-2</v>
      </c>
      <c r="S30" s="84">
        <f t="shared" si="6"/>
        <v>0.26344941358256369</v>
      </c>
      <c r="T30" s="85">
        <f>分析係数表!F33</f>
        <v>0.64428121720881426</v>
      </c>
      <c r="U30" s="86">
        <f t="shared" si="7"/>
        <v>0.16973550885592245</v>
      </c>
      <c r="V30" s="87">
        <f>分析係数表!D33</f>
        <v>6.2959076600209857E-2</v>
      </c>
      <c r="W30" s="167">
        <f t="shared" si="8"/>
        <v>0</v>
      </c>
      <c r="X30" s="76">
        <f>分析係数表!E33</f>
        <v>4.7219307450157399E-2</v>
      </c>
      <c r="Y30" s="166">
        <f t="shared" si="9"/>
        <v>0</v>
      </c>
    </row>
    <row r="31" spans="1:25" x14ac:dyDescent="0.2">
      <c r="A31" s="6" t="s">
        <v>19</v>
      </c>
      <c r="B31" s="5" t="s">
        <v>274</v>
      </c>
      <c r="C31" s="90"/>
      <c r="D31" s="76">
        <f>投入係数表!M31</f>
        <v>3.8461538461538464E-2</v>
      </c>
      <c r="E31" s="77">
        <f t="shared" si="0"/>
        <v>3.8461538461538463</v>
      </c>
      <c r="F31" s="76">
        <f>分析係数表!C34</f>
        <v>0.27354580534514794</v>
      </c>
      <c r="G31" s="77">
        <f t="shared" si="1"/>
        <v>1.052099251327492</v>
      </c>
      <c r="H31" s="77">
        <v>1.1688462743858206</v>
      </c>
      <c r="I31" s="77">
        <f t="shared" si="2"/>
        <v>1.1688462743858206</v>
      </c>
      <c r="J31" s="76">
        <f>分析係数表!G34</f>
        <v>0.42476937758456157</v>
      </c>
      <c r="K31" s="78">
        <f t="shared" si="3"/>
        <v>0.49649010446289865</v>
      </c>
      <c r="L31" s="79"/>
      <c r="M31" s="80"/>
      <c r="N31" s="81">
        <f>分析係数表!H34</f>
        <v>0.17207735562921905</v>
      </c>
      <c r="O31" s="82">
        <f t="shared" si="4"/>
        <v>2.6762722862187789</v>
      </c>
      <c r="P31" s="76">
        <f>分析係数表!C34</f>
        <v>0.27354580534514794</v>
      </c>
      <c r="Q31" s="82">
        <f t="shared" si="5"/>
        <v>0.73208305785661609</v>
      </c>
      <c r="R31" s="83">
        <v>0.79299969802518944</v>
      </c>
      <c r="S31" s="84">
        <f t="shared" si="6"/>
        <v>1.96184597241101</v>
      </c>
      <c r="T31" s="85">
        <f>分析係数表!F34</f>
        <v>0.70045594316615423</v>
      </c>
      <c r="U31" s="86">
        <f t="shared" si="7"/>
        <v>1.3741866709518751</v>
      </c>
      <c r="V31" s="87">
        <f>分析係数表!D34</f>
        <v>0.30431555508429647</v>
      </c>
      <c r="W31" s="167">
        <f t="shared" si="8"/>
        <v>1</v>
      </c>
      <c r="X31" s="76">
        <f>分析係数表!E34</f>
        <v>0.19870639380765559</v>
      </c>
      <c r="Y31" s="166">
        <f t="shared" si="9"/>
        <v>0</v>
      </c>
    </row>
    <row r="32" spans="1:25" x14ac:dyDescent="0.2">
      <c r="A32" s="6" t="s">
        <v>20</v>
      </c>
      <c r="B32" s="5" t="s">
        <v>37</v>
      </c>
      <c r="C32" s="90"/>
      <c r="D32" s="76">
        <f>投入係数表!M32</f>
        <v>9.8619329388560158E-3</v>
      </c>
      <c r="E32" s="77">
        <f t="shared" si="0"/>
        <v>0.98619329388560162</v>
      </c>
      <c r="F32" s="76">
        <f>分析係数表!C35</f>
        <v>0.43910510987556262</v>
      </c>
      <c r="G32" s="77">
        <f t="shared" si="1"/>
        <v>0.43304251467018012</v>
      </c>
      <c r="H32" s="77">
        <v>0.5024049941375468</v>
      </c>
      <c r="I32" s="77">
        <f t="shared" si="2"/>
        <v>0.5024049941375468</v>
      </c>
      <c r="J32" s="76">
        <f>分析係数表!G35</f>
        <v>0.31421305453517945</v>
      </c>
      <c r="K32" s="78">
        <f t="shared" si="3"/>
        <v>0.1578622078216875</v>
      </c>
      <c r="L32" s="79"/>
      <c r="M32" s="80"/>
      <c r="N32" s="81">
        <f>分析係数表!H35</f>
        <v>6.5760337122381329E-2</v>
      </c>
      <c r="O32" s="82">
        <f t="shared" si="4"/>
        <v>1.0227526284879127</v>
      </c>
      <c r="P32" s="76">
        <f>分析係数表!C35</f>
        <v>0.43910510987556262</v>
      </c>
      <c r="Q32" s="82">
        <f t="shared" si="5"/>
        <v>0.44909590530770538</v>
      </c>
      <c r="R32" s="83">
        <v>0.54901475191457882</v>
      </c>
      <c r="S32" s="84">
        <f t="shared" si="6"/>
        <v>1.0514197460521255</v>
      </c>
      <c r="T32" s="85">
        <f>分析係数表!F35</f>
        <v>0.64651031364792311</v>
      </c>
      <c r="U32" s="86">
        <f t="shared" si="7"/>
        <v>0.67975370979577932</v>
      </c>
      <c r="V32" s="87">
        <f>分析係数表!D35</f>
        <v>9.7202599604408024E-2</v>
      </c>
      <c r="W32" s="167">
        <f t="shared" si="8"/>
        <v>0</v>
      </c>
      <c r="X32" s="76">
        <f>分析係数表!E35</f>
        <v>8.3356880474710376E-2</v>
      </c>
      <c r="Y32" s="166">
        <f t="shared" si="9"/>
        <v>0</v>
      </c>
    </row>
    <row r="33" spans="1:25" x14ac:dyDescent="0.2">
      <c r="A33" s="6" t="s">
        <v>21</v>
      </c>
      <c r="B33" s="5" t="s">
        <v>38</v>
      </c>
      <c r="C33" s="90"/>
      <c r="D33" s="76">
        <f>投入係数表!M33</f>
        <v>1.9723865877712033E-3</v>
      </c>
      <c r="E33" s="77">
        <f t="shared" si="0"/>
        <v>0.19723865877712032</v>
      </c>
      <c r="F33" s="76">
        <f>分析係数表!C36</f>
        <v>0.81669408606805782</v>
      </c>
      <c r="G33" s="77">
        <f t="shared" si="1"/>
        <v>0.16108364616726981</v>
      </c>
      <c r="H33" s="77">
        <v>0.24092275234813104</v>
      </c>
      <c r="I33" s="77">
        <f t="shared" si="2"/>
        <v>0.24092275234813104</v>
      </c>
      <c r="J33" s="76">
        <f>分析係数表!G36</f>
        <v>6.9340477503742809E-2</v>
      </c>
      <c r="K33" s="78">
        <f t="shared" si="3"/>
        <v>1.6705698689335382E-2</v>
      </c>
      <c r="L33" s="79"/>
      <c r="M33" s="80"/>
      <c r="N33" s="81">
        <f>分析係数表!H36</f>
        <v>0.13486237300873674</v>
      </c>
      <c r="O33" s="82">
        <f t="shared" si="4"/>
        <v>2.0974777885051092</v>
      </c>
      <c r="P33" s="76">
        <f>分析係数表!C36</f>
        <v>0.81669408606805782</v>
      </c>
      <c r="Q33" s="82">
        <f t="shared" si="5"/>
        <v>1.7129977055312313</v>
      </c>
      <c r="R33" s="83">
        <v>1.800727180758221</v>
      </c>
      <c r="S33" s="84">
        <f t="shared" si="6"/>
        <v>2.0416499331063522</v>
      </c>
      <c r="T33" s="85">
        <f>分析係数表!F36</f>
        <v>0.82767315420376641</v>
      </c>
      <c r="U33" s="86">
        <f t="shared" si="7"/>
        <v>1.6898188399140432</v>
      </c>
      <c r="V33" s="87">
        <f>分析係数表!D36</f>
        <v>6.0672917815774961E-3</v>
      </c>
      <c r="W33" s="167">
        <f t="shared" si="8"/>
        <v>0</v>
      </c>
      <c r="X33" s="76">
        <f>分析係数表!E36</f>
        <v>1.3395319517768497E-3</v>
      </c>
      <c r="Y33" s="166">
        <f t="shared" si="9"/>
        <v>0</v>
      </c>
    </row>
    <row r="34" spans="1:25" x14ac:dyDescent="0.2">
      <c r="A34" s="6" t="s">
        <v>22</v>
      </c>
      <c r="B34" s="5" t="s">
        <v>377</v>
      </c>
      <c r="C34" s="90"/>
      <c r="D34" s="76">
        <f>投入係数表!M34</f>
        <v>4.7337278106508875E-2</v>
      </c>
      <c r="E34" s="77">
        <f t="shared" si="0"/>
        <v>4.7337278106508878</v>
      </c>
      <c r="F34" s="76">
        <f>分析係数表!C37</f>
        <v>0.27674240490171054</v>
      </c>
      <c r="G34" s="77">
        <f t="shared" si="1"/>
        <v>1.3100232184696357</v>
      </c>
      <c r="H34" s="77">
        <v>1.4278220376697888</v>
      </c>
      <c r="I34" s="77">
        <f t="shared" si="2"/>
        <v>1.4278220376697888</v>
      </c>
      <c r="J34" s="76">
        <f>分析係数表!G37</f>
        <v>0.51230251230251234</v>
      </c>
      <c r="K34" s="78">
        <f t="shared" si="3"/>
        <v>0.73147681701912515</v>
      </c>
      <c r="L34" s="79"/>
      <c r="M34" s="80"/>
      <c r="N34" s="81">
        <f>分析係数表!H37</f>
        <v>5.0756243876907386E-2</v>
      </c>
      <c r="O34" s="82">
        <f t="shared" si="4"/>
        <v>0.78939804917169099</v>
      </c>
      <c r="P34" s="76">
        <f>分析係数表!C37</f>
        <v>0.27674240490171054</v>
      </c>
      <c r="Q34" s="82">
        <f t="shared" si="5"/>
        <v>0.2184599145524925</v>
      </c>
      <c r="R34" s="83">
        <v>0.26058736563024187</v>
      </c>
      <c r="S34" s="84">
        <f t="shared" si="6"/>
        <v>1.6884094033000308</v>
      </c>
      <c r="T34" s="85">
        <f>分析係数表!F37</f>
        <v>0.72623672623672619</v>
      </c>
      <c r="U34" s="86">
        <f t="shared" si="7"/>
        <v>1.2261849175999187</v>
      </c>
      <c r="V34" s="87">
        <f>分析係数表!D37</f>
        <v>0.14037814037814036</v>
      </c>
      <c r="W34" s="167">
        <f t="shared" si="8"/>
        <v>0</v>
      </c>
      <c r="X34" s="76">
        <f>分析係数表!E37</f>
        <v>0.12535612535612536</v>
      </c>
      <c r="Y34" s="166">
        <f t="shared" si="9"/>
        <v>0</v>
      </c>
    </row>
    <row r="35" spans="1:25" x14ac:dyDescent="0.2">
      <c r="A35" s="6" t="s">
        <v>23</v>
      </c>
      <c r="B35" s="5" t="s">
        <v>193</v>
      </c>
      <c r="C35" s="90"/>
      <c r="D35" s="76">
        <f>投入係数表!M35</f>
        <v>5.9171597633136093E-3</v>
      </c>
      <c r="E35" s="77">
        <f t="shared" si="0"/>
        <v>0.59171597633136097</v>
      </c>
      <c r="F35" s="76">
        <f>分析係数表!C38</f>
        <v>2.6054411976392688E-2</v>
      </c>
      <c r="G35" s="77">
        <f t="shared" si="1"/>
        <v>1.5416811820350703E-2</v>
      </c>
      <c r="H35" s="77">
        <v>2.0928331742120818E-2</v>
      </c>
      <c r="I35" s="77">
        <f t="shared" si="2"/>
        <v>2.0928331742120818E-2</v>
      </c>
      <c r="J35" s="76">
        <f>分析係数表!G38</f>
        <v>0.25641025641025639</v>
      </c>
      <c r="K35" s="78">
        <f t="shared" si="3"/>
        <v>5.3662389082361067E-3</v>
      </c>
      <c r="L35" s="79"/>
      <c r="M35" s="80"/>
      <c r="N35" s="81">
        <f>分析係数表!H38</f>
        <v>4.4945177351603076E-2</v>
      </c>
      <c r="O35" s="82">
        <f t="shared" si="4"/>
        <v>0.69902011281755505</v>
      </c>
      <c r="P35" s="76">
        <f>分析係数表!C38</f>
        <v>2.6054411976392688E-2</v>
      </c>
      <c r="Q35" s="82">
        <f t="shared" si="5"/>
        <v>1.8212557999133076E-2</v>
      </c>
      <c r="R35" s="83">
        <v>2.2417502831120577E-2</v>
      </c>
      <c r="S35" s="84">
        <f t="shared" si="6"/>
        <v>4.3345834573241399E-2</v>
      </c>
      <c r="T35" s="85">
        <f>分析係数表!F38</f>
        <v>0.57264957264957261</v>
      </c>
      <c r="U35" s="86">
        <f t="shared" si="7"/>
        <v>2.4821973644505755E-2</v>
      </c>
      <c r="V35" s="87">
        <f>分析係数表!D38</f>
        <v>9.4017094017094016E-2</v>
      </c>
      <c r="W35" s="167">
        <f t="shared" si="8"/>
        <v>0</v>
      </c>
      <c r="X35" s="76">
        <f>分析係数表!E38</f>
        <v>6.4102564102564097E-2</v>
      </c>
      <c r="Y35" s="166">
        <f t="shared" si="9"/>
        <v>0</v>
      </c>
    </row>
    <row r="36" spans="1:25" x14ac:dyDescent="0.2">
      <c r="A36" s="6" t="s">
        <v>24</v>
      </c>
      <c r="B36" s="5" t="s">
        <v>39</v>
      </c>
      <c r="C36" s="90"/>
      <c r="D36" s="76">
        <f>投入係数表!M36</f>
        <v>0</v>
      </c>
      <c r="E36" s="77">
        <f t="shared" si="0"/>
        <v>0</v>
      </c>
      <c r="F36" s="76">
        <f>分析係数表!C39</f>
        <v>1</v>
      </c>
      <c r="G36" s="77">
        <f t="shared" si="1"/>
        <v>0</v>
      </c>
      <c r="H36" s="77">
        <v>0.12600980798505559</v>
      </c>
      <c r="I36" s="77">
        <f t="shared" si="2"/>
        <v>0.12600980798505559</v>
      </c>
      <c r="J36" s="76">
        <f>分析係数表!G39</f>
        <v>0.35423311765241955</v>
      </c>
      <c r="K36" s="78">
        <f t="shared" si="3"/>
        <v>4.4636847137328996E-2</v>
      </c>
      <c r="L36" s="79"/>
      <c r="M36" s="80"/>
      <c r="N36" s="81">
        <f>分析係数表!H39</f>
        <v>4.0664045200166418E-3</v>
      </c>
      <c r="O36" s="82">
        <f t="shared" si="4"/>
        <v>6.3243682945272967E-2</v>
      </c>
      <c r="P36" s="76">
        <f>分析係数表!C39</f>
        <v>1</v>
      </c>
      <c r="Q36" s="82">
        <f t="shared" si="5"/>
        <v>6.3243682945272967E-2</v>
      </c>
      <c r="R36" s="83">
        <v>0.11205175629138855</v>
      </c>
      <c r="S36" s="84">
        <f t="shared" si="6"/>
        <v>0.23806156427644415</v>
      </c>
      <c r="T36" s="85">
        <f>分析係数表!F39</f>
        <v>0.70491205686685499</v>
      </c>
      <c r="U36" s="86">
        <f t="shared" si="7"/>
        <v>0.16781246693504925</v>
      </c>
      <c r="V36" s="87">
        <f>分析係数表!D39</f>
        <v>5.4588535496217991E-2</v>
      </c>
      <c r="W36" s="167">
        <f t="shared" si="8"/>
        <v>0</v>
      </c>
      <c r="X36" s="76">
        <f>分析係数表!E39</f>
        <v>6.4886539688325889E-2</v>
      </c>
      <c r="Y36" s="166">
        <f t="shared" si="9"/>
        <v>0</v>
      </c>
    </row>
    <row r="37" spans="1:25" x14ac:dyDescent="0.2">
      <c r="A37" s="6" t="s">
        <v>25</v>
      </c>
      <c r="B37" s="5" t="s">
        <v>40</v>
      </c>
      <c r="C37" s="90"/>
      <c r="D37" s="76">
        <f>投入係数表!M37</f>
        <v>0</v>
      </c>
      <c r="E37" s="77">
        <f t="shared" si="0"/>
        <v>0</v>
      </c>
      <c r="F37" s="76">
        <f>分析係数表!C40</f>
        <v>0.92056168505516545</v>
      </c>
      <c r="G37" s="77">
        <f t="shared" si="1"/>
        <v>0</v>
      </c>
      <c r="H37" s="77">
        <v>1.240552122619419E-3</v>
      </c>
      <c r="I37" s="77">
        <f t="shared" si="2"/>
        <v>1.240552122619419E-3</v>
      </c>
      <c r="J37" s="76">
        <f>分析係数表!G40</f>
        <v>0.55393401015228427</v>
      </c>
      <c r="K37" s="78">
        <f t="shared" si="3"/>
        <v>6.8718401208550303E-4</v>
      </c>
      <c r="L37" s="79"/>
      <c r="M37" s="80"/>
      <c r="N37" s="81">
        <f>分析係数表!H40</f>
        <v>3.1632064203561794E-2</v>
      </c>
      <c r="O37" s="82">
        <f t="shared" si="4"/>
        <v>0.4919648868053082</v>
      </c>
      <c r="P37" s="76">
        <f>分析係数表!C40</f>
        <v>0.92056168505516545</v>
      </c>
      <c r="Q37" s="82">
        <f t="shared" si="5"/>
        <v>0.45288402518546822</v>
      </c>
      <c r="R37" s="83">
        <v>0.453354499668712</v>
      </c>
      <c r="S37" s="84">
        <f t="shared" si="6"/>
        <v>0.45459505179133142</v>
      </c>
      <c r="T37" s="85">
        <f>分析係数表!F40</f>
        <v>0.75190355329949243</v>
      </c>
      <c r="U37" s="86">
        <f t="shared" si="7"/>
        <v>0.3418116347542689</v>
      </c>
      <c r="V37" s="87">
        <f>分析係数表!D40</f>
        <v>8.6747643219724432E-2</v>
      </c>
      <c r="W37" s="167">
        <f t="shared" si="8"/>
        <v>0</v>
      </c>
      <c r="X37" s="76">
        <f>分析係数表!E40</f>
        <v>5.4296591733139957E-2</v>
      </c>
      <c r="Y37" s="166">
        <f t="shared" si="9"/>
        <v>0</v>
      </c>
    </row>
    <row r="38" spans="1:25" x14ac:dyDescent="0.2">
      <c r="A38" s="6" t="s">
        <v>26</v>
      </c>
      <c r="B38" s="5" t="s">
        <v>276</v>
      </c>
      <c r="C38" s="90"/>
      <c r="D38" s="76">
        <f>投入係数表!M38</f>
        <v>0</v>
      </c>
      <c r="E38" s="77">
        <f t="shared" si="0"/>
        <v>0</v>
      </c>
      <c r="F38" s="76">
        <f>分析係数表!C41</f>
        <v>0.63177526518242222</v>
      </c>
      <c r="G38" s="77">
        <f t="shared" si="1"/>
        <v>0</v>
      </c>
      <c r="H38" s="77">
        <v>9.8342616052505324E-4</v>
      </c>
      <c r="I38" s="77">
        <f t="shared" si="2"/>
        <v>9.8342616052505324E-4</v>
      </c>
      <c r="J38" s="76">
        <f>分析係数表!G41</f>
        <v>0.4574653574378269</v>
      </c>
      <c r="K38" s="78">
        <f t="shared" si="3"/>
        <v>4.498834000383032E-4</v>
      </c>
      <c r="L38" s="79"/>
      <c r="M38" s="80"/>
      <c r="N38" s="81">
        <f>分析係数表!H41</f>
        <v>5.3681907855005165E-2</v>
      </c>
      <c r="O38" s="82">
        <f t="shared" si="4"/>
        <v>0.83490010488809197</v>
      </c>
      <c r="P38" s="76">
        <f>分析係数表!C41</f>
        <v>0.63177526518242222</v>
      </c>
      <c r="Q38" s="82">
        <f t="shared" si="5"/>
        <v>0.52746923516650646</v>
      </c>
      <c r="R38" s="83">
        <v>0.53456571299471256</v>
      </c>
      <c r="S38" s="84">
        <f t="shared" si="6"/>
        <v>0.53554913915523761</v>
      </c>
      <c r="T38" s="85">
        <f>分析係数表!F41</f>
        <v>0.56134715976874372</v>
      </c>
      <c r="U38" s="86">
        <f t="shared" si="7"/>
        <v>0.30062898818138833</v>
      </c>
      <c r="V38" s="87">
        <f>分析係数表!D41</f>
        <v>0.18619803615674038</v>
      </c>
      <c r="W38" s="167">
        <f t="shared" si="8"/>
        <v>0</v>
      </c>
      <c r="X38" s="76">
        <f>分析係数表!E41</f>
        <v>0.17261631641736258</v>
      </c>
      <c r="Y38" s="166">
        <f t="shared" si="9"/>
        <v>0</v>
      </c>
    </row>
    <row r="39" spans="1:25" x14ac:dyDescent="0.2">
      <c r="A39" s="6" t="s">
        <v>51</v>
      </c>
      <c r="B39" s="5" t="s">
        <v>367</v>
      </c>
      <c r="C39" s="90"/>
      <c r="D39" s="76">
        <f>投入係数表!M39</f>
        <v>0</v>
      </c>
      <c r="E39" s="77">
        <f>$C$15*D39</f>
        <v>0</v>
      </c>
      <c r="F39" s="76">
        <f>分析係数表!C42</f>
        <v>1</v>
      </c>
      <c r="G39" s="77">
        <f>E39*F39</f>
        <v>0</v>
      </c>
      <c r="H39" s="77">
        <v>1.2493143242484073E-2</v>
      </c>
      <c r="I39" s="77">
        <f>C39+H39</f>
        <v>1.2493143242484073E-2</v>
      </c>
      <c r="J39" s="76">
        <f>分析係数表!G42</f>
        <v>0.48523748395378691</v>
      </c>
      <c r="K39" s="78">
        <f>I39*J39</f>
        <v>6.0621413936572267E-3</v>
      </c>
      <c r="L39" s="79"/>
      <c r="M39" s="80"/>
      <c r="N39" s="81">
        <f>分析係数表!H42</f>
        <v>1.4319648920322628E-2</v>
      </c>
      <c r="O39" s="82">
        <f t="shared" si="4"/>
        <v>0.22270960297889852</v>
      </c>
      <c r="P39" s="76">
        <f>分析係数表!C42</f>
        <v>1</v>
      </c>
      <c r="Q39" s="82">
        <f>O39*P39</f>
        <v>0.22270960297889852</v>
      </c>
      <c r="R39" s="83">
        <v>0.23210804858417786</v>
      </c>
      <c r="S39" s="84">
        <f>I39+R39</f>
        <v>0.24460119182666193</v>
      </c>
      <c r="T39" s="85">
        <f>分析係数表!F42</f>
        <v>0.55905006418485237</v>
      </c>
      <c r="U39" s="86">
        <f t="shared" si="7"/>
        <v>0.13674431199038672</v>
      </c>
      <c r="V39" s="87">
        <f>分析係数表!D42</f>
        <v>0.23876765083440307</v>
      </c>
      <c r="W39" s="167">
        <f t="shared" si="8"/>
        <v>0</v>
      </c>
      <c r="X39" s="76">
        <f>分析係数表!E42</f>
        <v>0.20410783055198972</v>
      </c>
      <c r="Y39" s="166">
        <f t="shared" si="9"/>
        <v>0</v>
      </c>
    </row>
    <row r="40" spans="1:25" x14ac:dyDescent="0.2">
      <c r="A40" s="6" t="s">
        <v>194</v>
      </c>
      <c r="B40" s="5" t="s">
        <v>41</v>
      </c>
      <c r="C40" s="90"/>
      <c r="D40" s="76">
        <f>投入係数表!M40</f>
        <v>5.3254437869822487E-2</v>
      </c>
      <c r="E40" s="77">
        <f>$C$15*D40</f>
        <v>5.3254437869822491</v>
      </c>
      <c r="F40" s="76">
        <f>分析係数表!C43</f>
        <v>0.2976353666895134</v>
      </c>
      <c r="G40" s="77">
        <f>E40*F40</f>
        <v>1.5850404143228527</v>
      </c>
      <c r="H40" s="77">
        <v>1.8062988755513385</v>
      </c>
      <c r="I40" s="77">
        <f>C40+H40</f>
        <v>1.8062988755513385</v>
      </c>
      <c r="J40" s="76">
        <f>分析係数表!G43</f>
        <v>0.36251604621309369</v>
      </c>
      <c r="K40" s="78">
        <f>I40*J40</f>
        <v>0.65481232664402822</v>
      </c>
      <c r="L40" s="79"/>
      <c r="M40" s="80"/>
      <c r="N40" s="81">
        <f>分析係数表!H43</f>
        <v>3.8812019379168734E-2</v>
      </c>
      <c r="O40" s="82">
        <f t="shared" si="4"/>
        <v>0.60363277583409047</v>
      </c>
      <c r="P40" s="76">
        <f>分析係数表!C43</f>
        <v>0.2976353666895134</v>
      </c>
      <c r="Q40" s="82">
        <f>O40*P40</f>
        <v>0.17966246258118837</v>
      </c>
      <c r="R40" s="83">
        <v>0.30460263211326621</v>
      </c>
      <c r="S40" s="84">
        <f>I40+R40</f>
        <v>2.1109015076646047</v>
      </c>
      <c r="T40" s="85">
        <f>分析係数表!F43</f>
        <v>0.59563543003851094</v>
      </c>
      <c r="U40" s="86">
        <f t="shared" si="7"/>
        <v>1.257327727286748</v>
      </c>
      <c r="V40" s="87">
        <f>分析係数表!D43</f>
        <v>0.26110397946084724</v>
      </c>
      <c r="W40" s="167">
        <f t="shared" si="8"/>
        <v>1</v>
      </c>
      <c r="X40" s="76">
        <f>分析係数表!E43</f>
        <v>0.20154043645699615</v>
      </c>
      <c r="Y40" s="166">
        <f t="shared" si="9"/>
        <v>0</v>
      </c>
    </row>
    <row r="41" spans="1:25" x14ac:dyDescent="0.2">
      <c r="A41" s="6" t="s">
        <v>340</v>
      </c>
      <c r="B41" s="5" t="s">
        <v>42</v>
      </c>
      <c r="C41" s="90"/>
      <c r="D41" s="76">
        <f>投入係数表!M41</f>
        <v>0</v>
      </c>
      <c r="E41" s="77">
        <f>$C$15*D41</f>
        <v>0</v>
      </c>
      <c r="F41" s="76">
        <f>分析係数表!C44</f>
        <v>0.4644187601490114</v>
      </c>
      <c r="G41" s="77">
        <f>E41*F41</f>
        <v>0</v>
      </c>
      <c r="H41" s="77">
        <v>2.2471977800662675E-3</v>
      </c>
      <c r="I41" s="77">
        <f>C41+H41</f>
        <v>2.2471977800662675E-3</v>
      </c>
      <c r="J41" s="76">
        <f>分析係数表!G44</f>
        <v>0.2664037682111951</v>
      </c>
      <c r="K41" s="78">
        <f>I41*J41</f>
        <v>5.986619565254861E-4</v>
      </c>
      <c r="L41" s="79"/>
      <c r="M41" s="80"/>
      <c r="N41" s="81">
        <f>分析係数表!H44</f>
        <v>0.11619448955215868</v>
      </c>
      <c r="O41" s="82">
        <f t="shared" si="4"/>
        <v>1.8071412770302751</v>
      </c>
      <c r="P41" s="76">
        <f>分析係数表!C44</f>
        <v>0.4644187601490114</v>
      </c>
      <c r="Q41" s="82">
        <f>O41*P41</f>
        <v>0.83927031129250151</v>
      </c>
      <c r="R41" s="83">
        <v>0.85173668867867525</v>
      </c>
      <c r="S41" s="84">
        <f>I41+R41</f>
        <v>0.85398388645874146</v>
      </c>
      <c r="T41" s="85">
        <f>分析係数表!F44</f>
        <v>0.52053894183371674</v>
      </c>
      <c r="U41" s="86">
        <f t="shared" si="7"/>
        <v>0.44453186860027816</v>
      </c>
      <c r="V41" s="87">
        <f>分析係数表!D44</f>
        <v>0.21141417460839085</v>
      </c>
      <c r="W41" s="167">
        <f t="shared" si="8"/>
        <v>0</v>
      </c>
      <c r="X41" s="76">
        <f>分析係数表!E44</f>
        <v>0.12487676634899771</v>
      </c>
      <c r="Y41" s="166">
        <f t="shared" si="9"/>
        <v>0</v>
      </c>
    </row>
    <row r="42" spans="1:25" x14ac:dyDescent="0.2">
      <c r="A42" s="6" t="s">
        <v>341</v>
      </c>
      <c r="B42" s="5" t="s">
        <v>278</v>
      </c>
      <c r="C42" s="90"/>
      <c r="D42" s="76">
        <f>投入係数表!M42</f>
        <v>9.8619329388560163E-4</v>
      </c>
      <c r="E42" s="77">
        <f>$C$15*D42</f>
        <v>9.8619329388560162E-2</v>
      </c>
      <c r="F42" s="76">
        <f>分析係数表!C45</f>
        <v>1</v>
      </c>
      <c r="G42" s="77">
        <f>E42*F42</f>
        <v>9.8619329388560162E-2</v>
      </c>
      <c r="H42" s="77">
        <v>0.10951164448884865</v>
      </c>
      <c r="I42" s="77">
        <f>C42+H42</f>
        <v>0.10951164448884865</v>
      </c>
      <c r="J42" s="76">
        <f>分析係数表!G45</f>
        <v>0</v>
      </c>
      <c r="K42" s="78">
        <f>I42*J42</f>
        <v>0</v>
      </c>
      <c r="L42" s="79"/>
      <c r="M42" s="80"/>
      <c r="N42" s="81">
        <f>分析係数表!H45</f>
        <v>0</v>
      </c>
      <c r="O42" s="82">
        <f t="shared" si="4"/>
        <v>0</v>
      </c>
      <c r="P42" s="76">
        <f>分析係数表!C45</f>
        <v>1</v>
      </c>
      <c r="Q42" s="82">
        <f>O42*P42</f>
        <v>0</v>
      </c>
      <c r="R42" s="83">
        <v>7.8078366263152109E-3</v>
      </c>
      <c r="S42" s="84">
        <f>I42+R42</f>
        <v>0.11731948111516385</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投入係数表!M43</f>
        <v>9.8619329388560158E-3</v>
      </c>
      <c r="E43" s="77">
        <f>$C$15*D43</f>
        <v>0.98619329388560162</v>
      </c>
      <c r="F43" s="76">
        <f>分析係数表!C46</f>
        <v>0.61950882047734346</v>
      </c>
      <c r="G43" s="77">
        <f>E43*F43</f>
        <v>0.61095544425773518</v>
      </c>
      <c r="H43" s="77">
        <v>0.66525766274463172</v>
      </c>
      <c r="I43" s="77">
        <f>C43+H43</f>
        <v>0.66525766274463172</v>
      </c>
      <c r="J43" s="76">
        <f>分析係数表!G46</f>
        <v>9.4707520891364905E-3</v>
      </c>
      <c r="K43" s="78">
        <f>I43*J43</f>
        <v>6.3004903992527799E-3</v>
      </c>
      <c r="L43" s="79"/>
      <c r="M43" s="80"/>
      <c r="N43" s="81">
        <f>分析係数表!H46</f>
        <v>2.3767664702803538E-2</v>
      </c>
      <c r="O43" s="82">
        <f t="shared" si="4"/>
        <v>0.36965202143920273</v>
      </c>
      <c r="P43" s="76">
        <f>分析係数表!C46</f>
        <v>0.61950882047734346</v>
      </c>
      <c r="Q43" s="82">
        <f>O43*P43</f>
        <v>0.22900268778886615</v>
      </c>
      <c r="R43" s="83">
        <v>0.25767791663611028</v>
      </c>
      <c r="S43" s="84">
        <f>I43+R43</f>
        <v>0.922935579380742</v>
      </c>
      <c r="T43" s="85">
        <f>分析係数表!F46</f>
        <v>0.31364902506963788</v>
      </c>
      <c r="U43" s="86">
        <f t="shared" si="7"/>
        <v>0.2894778446748511</v>
      </c>
      <c r="V43" s="87">
        <f>分析係数表!D46</f>
        <v>1.6713091922005571E-3</v>
      </c>
      <c r="W43" s="167">
        <f t="shared" si="8"/>
        <v>0</v>
      </c>
      <c r="X43" s="76">
        <f>分析係数表!E46</f>
        <v>5.5710306406685237E-3</v>
      </c>
      <c r="Y43" s="166">
        <f t="shared" si="9"/>
        <v>0</v>
      </c>
    </row>
    <row r="44" spans="1:25" x14ac:dyDescent="0.2">
      <c r="A44" s="192">
        <v>40</v>
      </c>
      <c r="B44" s="14" t="s">
        <v>150</v>
      </c>
      <c r="C44" s="197">
        <f>SUM(C5:C43)</f>
        <v>100</v>
      </c>
      <c r="D44" s="92">
        <f>投入係数表!M44</f>
        <v>0.52564102564102566</v>
      </c>
      <c r="E44" s="91">
        <f>SUM(E5:E43)</f>
        <v>52.564102564102548</v>
      </c>
      <c r="F44" s="92">
        <f>分析係数表!C47</f>
        <v>0.46349450395854752</v>
      </c>
      <c r="G44" s="91">
        <f>SUM(G5:G43)</f>
        <v>9.6721658467098166</v>
      </c>
      <c r="H44" s="91">
        <f>SUM(H5:H43)</f>
        <v>11.267099560043199</v>
      </c>
      <c r="I44" s="91">
        <f>SUM(I5:I43)</f>
        <v>111.26709956004321</v>
      </c>
      <c r="J44" s="92">
        <f>分析係数表!G47</f>
        <v>0.28295025107418337</v>
      </c>
      <c r="K44" s="93">
        <f>SUM(K5:K43)</f>
        <v>24.804988642554385</v>
      </c>
      <c r="L44" s="94">
        <f>最終需要_まとめ!$L$33</f>
        <v>0.627</v>
      </c>
      <c r="M44" s="91">
        <f>K44*L44</f>
        <v>15.552727878881599</v>
      </c>
      <c r="N44" s="95">
        <f>分析係数表!H47</f>
        <v>1</v>
      </c>
      <c r="O44" s="96">
        <f>SUM(O5:O43)</f>
        <v>15.552727878881599</v>
      </c>
      <c r="P44" s="92">
        <f>分析係数表!C47</f>
        <v>0.46349450395854752</v>
      </c>
      <c r="Q44" s="96">
        <f>SUM(Q5:Q43)</f>
        <v>6.3805935536595433</v>
      </c>
      <c r="R44" s="91">
        <f>SUM(R5:R43)</f>
        <v>7.2076091443021371</v>
      </c>
      <c r="S44" s="97">
        <f>SUM(S5:S43)</f>
        <v>118.47470870434535</v>
      </c>
      <c r="T44" s="98">
        <f>分析係数表!F47</f>
        <v>0.52862763369053167</v>
      </c>
      <c r="U44" s="99">
        <f>SUM(U5:U43)</f>
        <v>56.315298971622006</v>
      </c>
      <c r="V44" s="100">
        <f>分析係数表!D47</f>
        <v>0.12002381322151473</v>
      </c>
      <c r="W44" s="164">
        <f>SUM(W5:W43)</f>
        <v>9</v>
      </c>
      <c r="X44" s="92">
        <f>分析係数表!E47</f>
        <v>9.1234404928301496E-2</v>
      </c>
      <c r="Y44" s="102">
        <f>SUM(Y5:Y43)</f>
        <v>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301</v>
      </c>
      <c r="S2" s="3" t="s">
        <v>152</v>
      </c>
      <c r="U2" s="64" t="s">
        <v>209</v>
      </c>
      <c r="W2" s="3" t="s">
        <v>130</v>
      </c>
      <c r="Y2" s="3" t="s">
        <v>153</v>
      </c>
    </row>
    <row r="3" spans="1:25" ht="44" x14ac:dyDescent="0.2">
      <c r="B3" s="65"/>
      <c r="C3" s="66" t="s">
        <v>227</v>
      </c>
      <c r="D3" s="66" t="s">
        <v>240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投入係数表!N5</f>
        <v>0</v>
      </c>
      <c r="E5" s="77">
        <f t="shared" ref="E5:E38" si="0">$C$16*D5</f>
        <v>0</v>
      </c>
      <c r="F5" s="76">
        <f>分析係数表!C8</f>
        <v>0.24593128390596741</v>
      </c>
      <c r="G5" s="77">
        <f t="shared" ref="G5:G38" si="1">E5*F5</f>
        <v>0</v>
      </c>
      <c r="H5" s="77">
        <f t="array" ref="H5:H43">MMULT(逆行列係数!C5:AO43,'12'!G5:G43)</f>
        <v>1.1768154295282586E-3</v>
      </c>
      <c r="I5" s="77">
        <f t="shared" ref="I5:I38" si="2">C5+H5</f>
        <v>1.1768154295282586E-3</v>
      </c>
      <c r="J5" s="76">
        <f>分析係数表!G8</f>
        <v>0.11987270155586988</v>
      </c>
      <c r="K5" s="78">
        <f t="shared" ref="K5:K38" si="3">I5*J5</f>
        <v>1.4106804477018376E-4</v>
      </c>
      <c r="L5" s="79" t="s">
        <v>182</v>
      </c>
      <c r="M5" s="80" t="s">
        <v>182</v>
      </c>
      <c r="N5" s="81">
        <f>分析係数表!H8</f>
        <v>1.2776294069491229E-2</v>
      </c>
      <c r="O5" s="82">
        <f t="shared" ref="O5:O43" si="4">$M$44*N5</f>
        <v>5.626201976335686E-2</v>
      </c>
      <c r="P5" s="76">
        <f>分析係数表!C8</f>
        <v>0.24593128390596741</v>
      </c>
      <c r="Q5" s="82">
        <f t="shared" ref="Q5:Q38" si="5">O5*P5</f>
        <v>1.3836590755545266E-2</v>
      </c>
      <c r="R5" s="83">
        <f t="array" ref="R5:R43">MMULT(逆行列係数!C5:AO43,'12'!Q5:Q43)</f>
        <v>2.0975311541905982E-2</v>
      </c>
      <c r="S5" s="84">
        <f t="shared" ref="S5:S38" si="6">I5+R5</f>
        <v>2.215212697143424E-2</v>
      </c>
      <c r="T5" s="85">
        <f>分析係数表!F8</f>
        <v>0.45261669024045259</v>
      </c>
      <c r="U5" s="86">
        <f t="shared" ref="U5:U38" si="7">S5*T5</f>
        <v>1.0026422391596826E-2</v>
      </c>
      <c r="V5" s="87">
        <f>分析係数表!D8</f>
        <v>0.25884016973125884</v>
      </c>
      <c r="W5" s="167">
        <f t="shared" ref="W5:W38" si="8">ROUND(S5*V5,0)</f>
        <v>0</v>
      </c>
      <c r="X5" s="76">
        <f>分析係数表!E8</f>
        <v>0.1623055162659123</v>
      </c>
      <c r="Y5" s="166">
        <f t="shared" ref="Y5:Y38" si="9">ROUND(S5*X5,0)</f>
        <v>0</v>
      </c>
    </row>
    <row r="6" spans="1:25" x14ac:dyDescent="0.2">
      <c r="A6" s="6" t="s">
        <v>219</v>
      </c>
      <c r="B6" s="5" t="s">
        <v>265</v>
      </c>
      <c r="C6" s="90"/>
      <c r="D6" s="76">
        <f>投入係数表!N6</f>
        <v>0</v>
      </c>
      <c r="E6" s="77">
        <f t="shared" si="0"/>
        <v>0</v>
      </c>
      <c r="F6" s="76">
        <f>分析係数表!C9</f>
        <v>0.93252427184466025</v>
      </c>
      <c r="G6" s="77">
        <f t="shared" si="1"/>
        <v>0</v>
      </c>
      <c r="H6" s="77">
        <v>7.6121648027078093E-3</v>
      </c>
      <c r="I6" s="77">
        <f t="shared" si="2"/>
        <v>7.6121648027078093E-3</v>
      </c>
      <c r="J6" s="76">
        <f>分析係数表!G9</f>
        <v>0.24685990338164251</v>
      </c>
      <c r="K6" s="78">
        <f t="shared" si="3"/>
        <v>1.8791382677215897E-3</v>
      </c>
      <c r="L6" s="79"/>
      <c r="M6" s="80"/>
      <c r="N6" s="81">
        <f>分析係数表!H9</f>
        <v>6.7102384818756454E-4</v>
      </c>
      <c r="O6" s="82">
        <f t="shared" si="4"/>
        <v>2.9549380127813479E-3</v>
      </c>
      <c r="P6" s="76">
        <f>分析係数表!C9</f>
        <v>0.93252427184466025</v>
      </c>
      <c r="Q6" s="82">
        <f t="shared" si="5"/>
        <v>2.7555514187150337E-3</v>
      </c>
      <c r="R6" s="83">
        <v>5.7679151998040494E-3</v>
      </c>
      <c r="S6" s="84">
        <f t="shared" si="6"/>
        <v>1.3380080002511858E-2</v>
      </c>
      <c r="T6" s="85">
        <f>分析係数表!F9</f>
        <v>0.67294685990338166</v>
      </c>
      <c r="U6" s="86">
        <f t="shared" si="7"/>
        <v>9.0040828229463864E-3</v>
      </c>
      <c r="V6" s="87">
        <f>分析係数表!D9</f>
        <v>0.15314009661835748</v>
      </c>
      <c r="W6" s="167">
        <f t="shared" si="8"/>
        <v>0</v>
      </c>
      <c r="X6" s="76">
        <f>分析係数表!E9</f>
        <v>0.11884057971014493</v>
      </c>
      <c r="Y6" s="166">
        <f t="shared" si="9"/>
        <v>0</v>
      </c>
    </row>
    <row r="7" spans="1:25" x14ac:dyDescent="0.2">
      <c r="A7" s="6" t="s">
        <v>220</v>
      </c>
      <c r="B7" s="5" t="s">
        <v>266</v>
      </c>
      <c r="C7" s="90"/>
      <c r="D7" s="76">
        <f>投入係数表!N7</f>
        <v>0</v>
      </c>
      <c r="E7" s="77">
        <f t="shared" si="0"/>
        <v>0</v>
      </c>
      <c r="F7" s="76">
        <f>分析係数表!C10</f>
        <v>7.456140350877194E-2</v>
      </c>
      <c r="G7" s="77">
        <f t="shared" si="1"/>
        <v>0</v>
      </c>
      <c r="H7" s="77">
        <v>2.492706990881435E-4</v>
      </c>
      <c r="I7" s="77">
        <f t="shared" si="2"/>
        <v>2.492706990881435E-4</v>
      </c>
      <c r="J7" s="76">
        <f>分析係数表!G10</f>
        <v>0.17857142857142858</v>
      </c>
      <c r="K7" s="78">
        <f t="shared" si="3"/>
        <v>4.451262483716848E-5</v>
      </c>
      <c r="L7" s="79"/>
      <c r="M7" s="80"/>
      <c r="N7" s="81">
        <f>分析係数表!H10</f>
        <v>1.3017862654838752E-3</v>
      </c>
      <c r="O7" s="82">
        <f t="shared" si="4"/>
        <v>5.7325797447958151E-3</v>
      </c>
      <c r="P7" s="76">
        <f>分析係数表!C10</f>
        <v>7.456140350877194E-2</v>
      </c>
      <c r="Q7" s="82">
        <f t="shared" si="5"/>
        <v>4.2742919149793362E-4</v>
      </c>
      <c r="R7" s="83">
        <v>8.1491968051382356E-4</v>
      </c>
      <c r="S7" s="84">
        <f t="shared" si="6"/>
        <v>1.0641903796019671E-3</v>
      </c>
      <c r="T7" s="85">
        <f>分析係数表!F10</f>
        <v>0.52380952380952384</v>
      </c>
      <c r="U7" s="86">
        <f t="shared" si="7"/>
        <v>5.574330559819828E-4</v>
      </c>
      <c r="V7" s="87">
        <f>分析係数表!D10</f>
        <v>0.10714285714285714</v>
      </c>
      <c r="W7" s="167">
        <f t="shared" si="8"/>
        <v>0</v>
      </c>
      <c r="X7" s="76">
        <f>分析係数表!E10</f>
        <v>0.13095238095238096</v>
      </c>
      <c r="Y7" s="166">
        <f t="shared" si="9"/>
        <v>0</v>
      </c>
    </row>
    <row r="8" spans="1:25" x14ac:dyDescent="0.2">
      <c r="A8" s="6" t="s">
        <v>221</v>
      </c>
      <c r="B8" s="5" t="s">
        <v>27</v>
      </c>
      <c r="C8" s="90"/>
      <c r="D8" s="76">
        <f>投入係数表!N8</f>
        <v>5.078125E-2</v>
      </c>
      <c r="E8" s="77">
        <f t="shared" si="0"/>
        <v>5.078125</v>
      </c>
      <c r="F8" s="76">
        <f>分析係数表!C11</f>
        <v>4.5351473922902175E-3</v>
      </c>
      <c r="G8" s="77">
        <f t="shared" si="1"/>
        <v>2.3030045351473759E-2</v>
      </c>
      <c r="H8" s="77">
        <v>2.4293380242542711E-2</v>
      </c>
      <c r="I8" s="77">
        <f t="shared" si="2"/>
        <v>2.4293380242542711E-2</v>
      </c>
      <c r="J8" s="76">
        <f>分析係数表!G11</f>
        <v>0.75</v>
      </c>
      <c r="K8" s="78">
        <f t="shared" si="3"/>
        <v>1.8220035181907034E-2</v>
      </c>
      <c r="L8" s="79"/>
      <c r="M8" s="80"/>
      <c r="N8" s="81">
        <f>分析係数表!H11</f>
        <v>-2.6840953927502582E-5</v>
      </c>
      <c r="O8" s="82">
        <f t="shared" si="4"/>
        <v>-1.1819752051125391E-4</v>
      </c>
      <c r="P8" s="76">
        <f>分析係数表!C11</f>
        <v>4.5351473922902175E-3</v>
      </c>
      <c r="Q8" s="82">
        <f t="shared" si="5"/>
        <v>-5.3604317692178271E-7</v>
      </c>
      <c r="R8" s="83">
        <v>1.5269893315427058E-5</v>
      </c>
      <c r="S8" s="84">
        <f t="shared" si="6"/>
        <v>2.4308650135858138E-2</v>
      </c>
      <c r="T8" s="85">
        <f>分析係数表!F11</f>
        <v>1</v>
      </c>
      <c r="U8" s="86">
        <f t="shared" si="7"/>
        <v>2.4308650135858138E-2</v>
      </c>
      <c r="V8" s="87">
        <f>分析係数表!D11</f>
        <v>0.25</v>
      </c>
      <c r="W8" s="167">
        <f t="shared" si="8"/>
        <v>0</v>
      </c>
      <c r="X8" s="76">
        <f>分析係数表!E11</f>
        <v>0</v>
      </c>
      <c r="Y8" s="166">
        <f t="shared" si="9"/>
        <v>0</v>
      </c>
    </row>
    <row r="9" spans="1:25" x14ac:dyDescent="0.2">
      <c r="A9" s="6" t="s">
        <v>222</v>
      </c>
      <c r="B9" s="5" t="s">
        <v>190</v>
      </c>
      <c r="C9" s="90"/>
      <c r="D9" s="76">
        <f>投入係数表!N9</f>
        <v>0</v>
      </c>
      <c r="E9" s="77">
        <f t="shared" si="0"/>
        <v>0</v>
      </c>
      <c r="F9" s="76">
        <f>分析係数表!C12</f>
        <v>0.20853365384615385</v>
      </c>
      <c r="G9" s="77">
        <f t="shared" si="1"/>
        <v>0</v>
      </c>
      <c r="H9" s="77">
        <v>2.3681398567272091E-3</v>
      </c>
      <c r="I9" s="77">
        <f t="shared" si="2"/>
        <v>2.3681398567272091E-3</v>
      </c>
      <c r="J9" s="76">
        <f>分析係数表!G12</f>
        <v>0.14315275640685521</v>
      </c>
      <c r="K9" s="78">
        <f t="shared" si="3"/>
        <v>3.3900574804743516E-4</v>
      </c>
      <c r="L9" s="79"/>
      <c r="M9" s="80"/>
      <c r="N9" s="81">
        <f>分析係数表!H12</f>
        <v>9.7526606095580642E-2</v>
      </c>
      <c r="O9" s="82">
        <f t="shared" si="4"/>
        <v>0.42947069077764116</v>
      </c>
      <c r="P9" s="76">
        <f>分析係数表!C12</f>
        <v>0.20853365384615385</v>
      </c>
      <c r="Q9" s="82">
        <f t="shared" si="5"/>
        <v>8.9559092367693202E-2</v>
      </c>
      <c r="R9" s="83">
        <v>0.10174623048804099</v>
      </c>
      <c r="S9" s="84">
        <f t="shared" si="6"/>
        <v>0.1041143703447682</v>
      </c>
      <c r="T9" s="85">
        <f>分析係数表!F12</f>
        <v>0.2958030455775455</v>
      </c>
      <c r="U9" s="86">
        <f t="shared" si="7"/>
        <v>3.079734783637092E-2</v>
      </c>
      <c r="V9" s="87">
        <f>分析係数表!D12</f>
        <v>0.10691356714596488</v>
      </c>
      <c r="W9" s="167">
        <f t="shared" si="8"/>
        <v>0</v>
      </c>
      <c r="X9" s="76">
        <f>分析係数表!E12</f>
        <v>8.866132540987956E-2</v>
      </c>
      <c r="Y9" s="166">
        <f t="shared" si="9"/>
        <v>0</v>
      </c>
    </row>
    <row r="10" spans="1:25" x14ac:dyDescent="0.2">
      <c r="A10" s="6" t="s">
        <v>223</v>
      </c>
      <c r="B10" s="5" t="s">
        <v>28</v>
      </c>
      <c r="C10" s="90"/>
      <c r="D10" s="76">
        <f>投入係数表!N10</f>
        <v>0</v>
      </c>
      <c r="E10" s="77">
        <f t="shared" si="0"/>
        <v>0</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6.5185932561956539E-2</v>
      </c>
      <c r="P10" s="76">
        <f>分析係数表!C13</f>
        <v>0</v>
      </c>
      <c r="Q10" s="82">
        <f t="shared" si="5"/>
        <v>0</v>
      </c>
      <c r="R10" s="83">
        <v>0</v>
      </c>
      <c r="S10" s="84">
        <f t="shared" si="6"/>
        <v>0</v>
      </c>
      <c r="T10" s="85">
        <f>分析係数表!F13</f>
        <v>0.38461538461538464</v>
      </c>
      <c r="U10" s="86">
        <f t="shared" si="7"/>
        <v>0</v>
      </c>
      <c r="V10" s="87">
        <f>分析係数表!D13</f>
        <v>0.16965226554267651</v>
      </c>
      <c r="W10" s="167">
        <f t="shared" si="8"/>
        <v>0</v>
      </c>
      <c r="X10" s="76">
        <f>分析係数表!E13</f>
        <v>0.13909378292939936</v>
      </c>
      <c r="Y10" s="166">
        <f t="shared" si="9"/>
        <v>0</v>
      </c>
    </row>
    <row r="11" spans="1:25" x14ac:dyDescent="0.2">
      <c r="A11" s="6" t="s">
        <v>224</v>
      </c>
      <c r="B11" s="5" t="s">
        <v>267</v>
      </c>
      <c r="C11" s="90"/>
      <c r="D11" s="76">
        <f>投入係数表!N11</f>
        <v>0</v>
      </c>
      <c r="E11" s="77">
        <f t="shared" si="0"/>
        <v>0</v>
      </c>
      <c r="F11" s="76">
        <f>分析係数表!C14</f>
        <v>0.56789069171648165</v>
      </c>
      <c r="G11" s="77">
        <f t="shared" si="1"/>
        <v>0</v>
      </c>
      <c r="H11" s="77">
        <v>4.932075326054608E-2</v>
      </c>
      <c r="I11" s="77">
        <f t="shared" si="2"/>
        <v>4.932075326054608E-2</v>
      </c>
      <c r="J11" s="76">
        <f>分析係数表!G14</f>
        <v>0.17200100806451613</v>
      </c>
      <c r="K11" s="78">
        <f t="shared" si="3"/>
        <v>8.4832192793151961E-3</v>
      </c>
      <c r="L11" s="79"/>
      <c r="M11" s="80"/>
      <c r="N11" s="81">
        <f>分析係数表!H14</f>
        <v>1.2346838806651188E-3</v>
      </c>
      <c r="O11" s="82">
        <f t="shared" si="4"/>
        <v>5.4370859435176801E-3</v>
      </c>
      <c r="P11" s="76">
        <f>分析係数表!C14</f>
        <v>0.56789069171648165</v>
      </c>
      <c r="Q11" s="82">
        <f t="shared" si="5"/>
        <v>3.0876704973862145E-3</v>
      </c>
      <c r="R11" s="83">
        <v>1.615891787874588E-2</v>
      </c>
      <c r="S11" s="84">
        <f t="shared" si="6"/>
        <v>6.5479671139291956E-2</v>
      </c>
      <c r="T11" s="85">
        <f>分析係数表!F14</f>
        <v>0.39616935483870969</v>
      </c>
      <c r="U11" s="86">
        <f t="shared" si="7"/>
        <v>2.5941039070304171E-2</v>
      </c>
      <c r="V11" s="87">
        <f>分析係数表!D14</f>
        <v>7.7998991935483875E-2</v>
      </c>
      <c r="W11" s="167">
        <f t="shared" si="8"/>
        <v>0</v>
      </c>
      <c r="X11" s="76">
        <f>分析係数表!E14</f>
        <v>6.9052419354838704E-2</v>
      </c>
      <c r="Y11" s="166">
        <f t="shared" si="9"/>
        <v>0</v>
      </c>
    </row>
    <row r="12" spans="1:25" x14ac:dyDescent="0.2">
      <c r="A12" s="6" t="s">
        <v>225</v>
      </c>
      <c r="B12" s="5" t="s">
        <v>29</v>
      </c>
      <c r="C12" s="90"/>
      <c r="D12" s="76">
        <f>投入係数表!N12</f>
        <v>3.90625E-3</v>
      </c>
      <c r="E12" s="77">
        <f t="shared" si="0"/>
        <v>0.390625</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3.9714366891781316E-2</v>
      </c>
      <c r="P12" s="76">
        <f>分析係数表!C15</f>
        <v>0</v>
      </c>
      <c r="Q12" s="82">
        <f t="shared" si="5"/>
        <v>0</v>
      </c>
      <c r="R12" s="83">
        <v>0</v>
      </c>
      <c r="S12" s="84">
        <f t="shared" si="6"/>
        <v>0</v>
      </c>
      <c r="T12" s="85">
        <f>分析係数表!F15</f>
        <v>0.30406147091108671</v>
      </c>
      <c r="U12" s="86">
        <f t="shared" si="7"/>
        <v>0</v>
      </c>
      <c r="V12" s="87">
        <f>分析係数表!D15</f>
        <v>4.2810098792535674E-2</v>
      </c>
      <c r="W12" s="167">
        <f t="shared" si="8"/>
        <v>0</v>
      </c>
      <c r="X12" s="76">
        <f>分析係数表!E15</f>
        <v>3.4028540065861687E-2</v>
      </c>
      <c r="Y12" s="166">
        <f t="shared" si="9"/>
        <v>0</v>
      </c>
    </row>
    <row r="13" spans="1:25" x14ac:dyDescent="0.2">
      <c r="A13" s="6" t="s">
        <v>226</v>
      </c>
      <c r="B13" s="5" t="s">
        <v>30</v>
      </c>
      <c r="C13" s="90"/>
      <c r="D13" s="76">
        <f>投入係数表!N13</f>
        <v>2.34375E-2</v>
      </c>
      <c r="E13" s="77">
        <f t="shared" si="0"/>
        <v>2.34375</v>
      </c>
      <c r="F13" s="76">
        <f>分析係数表!C16</f>
        <v>4.7619047619047672E-2</v>
      </c>
      <c r="G13" s="77">
        <f t="shared" si="1"/>
        <v>0.11160714285714299</v>
      </c>
      <c r="H13" s="77">
        <v>0.11788584876114634</v>
      </c>
      <c r="I13" s="77">
        <f t="shared" si="2"/>
        <v>0.11788584876114634</v>
      </c>
      <c r="J13" s="76">
        <f>分析係数表!G16</f>
        <v>3.2520325203252036E-2</v>
      </c>
      <c r="K13" s="78">
        <f t="shared" si="3"/>
        <v>3.8336861385738653E-3</v>
      </c>
      <c r="L13" s="79"/>
      <c r="M13" s="80"/>
      <c r="N13" s="81">
        <f>分析係数表!H16</f>
        <v>1.7741870546079206E-2</v>
      </c>
      <c r="O13" s="82">
        <f t="shared" si="4"/>
        <v>7.8128561057938833E-2</v>
      </c>
      <c r="P13" s="76">
        <f>分析係数表!C16</f>
        <v>4.7619047619047672E-2</v>
      </c>
      <c r="Q13" s="82">
        <f t="shared" si="5"/>
        <v>3.7204076694256627E-3</v>
      </c>
      <c r="R13" s="83">
        <v>4.2080175634394111E-3</v>
      </c>
      <c r="S13" s="84">
        <f t="shared" si="6"/>
        <v>0.12209386632458576</v>
      </c>
      <c r="T13" s="85">
        <f>分析係数表!F16</f>
        <v>0.28455284552845528</v>
      </c>
      <c r="U13" s="86">
        <f t="shared" si="7"/>
        <v>3.4742157084231721E-2</v>
      </c>
      <c r="V13" s="87">
        <f>分析係数表!D16</f>
        <v>8.943089430894309E-2</v>
      </c>
      <c r="W13" s="167">
        <f t="shared" si="8"/>
        <v>0</v>
      </c>
      <c r="X13" s="76">
        <f>分析係数表!E16</f>
        <v>6.5040650406504072E-2</v>
      </c>
      <c r="Y13" s="166">
        <f t="shared" si="9"/>
        <v>0</v>
      </c>
    </row>
    <row r="14" spans="1:25" x14ac:dyDescent="0.2">
      <c r="A14" s="6" t="s">
        <v>2</v>
      </c>
      <c r="B14" s="5" t="s">
        <v>364</v>
      </c>
      <c r="C14" s="90"/>
      <c r="D14" s="76">
        <f>投入係数表!N14</f>
        <v>0</v>
      </c>
      <c r="E14" s="77">
        <f t="shared" si="0"/>
        <v>0</v>
      </c>
      <c r="F14" s="76">
        <f>分析係数表!C17</f>
        <v>0.10486608826857791</v>
      </c>
      <c r="G14" s="77">
        <f t="shared" si="1"/>
        <v>0</v>
      </c>
      <c r="H14" s="77">
        <v>7.1971528934142255E-3</v>
      </c>
      <c r="I14" s="77">
        <f t="shared" si="2"/>
        <v>7.1971528934142255E-3</v>
      </c>
      <c r="J14" s="76">
        <f>分析係数表!G17</f>
        <v>0.21282973621103118</v>
      </c>
      <c r="K14" s="78">
        <f t="shared" si="3"/>
        <v>1.5317681517758093E-3</v>
      </c>
      <c r="L14" s="79"/>
      <c r="M14" s="80"/>
      <c r="N14" s="81">
        <f>分析係数表!H17</f>
        <v>2.9793458859527868E-3</v>
      </c>
      <c r="O14" s="82">
        <f t="shared" si="4"/>
        <v>1.3119924776749186E-2</v>
      </c>
      <c r="P14" s="76">
        <f>分析係数表!C17</f>
        <v>0.10486608826857791</v>
      </c>
      <c r="Q14" s="82">
        <f t="shared" si="5"/>
        <v>1.3758351897156823E-3</v>
      </c>
      <c r="R14" s="83">
        <v>3.033793403079855E-3</v>
      </c>
      <c r="S14" s="84">
        <f t="shared" si="6"/>
        <v>1.023094629649408E-2</v>
      </c>
      <c r="T14" s="85">
        <f>分析係数表!F17</f>
        <v>0.32553956834532372</v>
      </c>
      <c r="U14" s="86">
        <f t="shared" si="7"/>
        <v>3.3305778411248711E-3</v>
      </c>
      <c r="V14" s="87">
        <f>分析係数表!D17</f>
        <v>0.14268585131894485</v>
      </c>
      <c r="W14" s="167">
        <f t="shared" si="8"/>
        <v>0</v>
      </c>
      <c r="X14" s="76">
        <f>分析係数表!E17</f>
        <v>0.13908872901678657</v>
      </c>
      <c r="Y14" s="166">
        <f t="shared" si="9"/>
        <v>0</v>
      </c>
    </row>
    <row r="15" spans="1:25" x14ac:dyDescent="0.2">
      <c r="A15" s="6" t="s">
        <v>3</v>
      </c>
      <c r="B15" s="5" t="s">
        <v>31</v>
      </c>
      <c r="C15" s="90"/>
      <c r="D15" s="76">
        <f>投入係数表!N15</f>
        <v>5.859375E-3</v>
      </c>
      <c r="E15" s="77">
        <f t="shared" si="0"/>
        <v>0.5859375</v>
      </c>
      <c r="F15" s="76">
        <f>分析係数表!C18</f>
        <v>0.13600000000000001</v>
      </c>
      <c r="G15" s="77">
        <f t="shared" si="1"/>
        <v>7.9687500000000008E-2</v>
      </c>
      <c r="H15" s="77">
        <v>8.7502300739822333E-2</v>
      </c>
      <c r="I15" s="77">
        <f t="shared" si="2"/>
        <v>8.7502300739822333E-2</v>
      </c>
      <c r="J15" s="76">
        <f>分析係数表!G18</f>
        <v>0.21499013806706113</v>
      </c>
      <c r="K15" s="78">
        <f t="shared" si="3"/>
        <v>1.8812131717239909E-2</v>
      </c>
      <c r="L15" s="79"/>
      <c r="M15" s="80"/>
      <c r="N15" s="81">
        <f>分析係数表!H18</f>
        <v>4.6971669373129519E-4</v>
      </c>
      <c r="O15" s="82">
        <f t="shared" si="4"/>
        <v>2.0684566089469434E-3</v>
      </c>
      <c r="P15" s="76">
        <f>分析係数表!C18</f>
        <v>0.13600000000000001</v>
      </c>
      <c r="Q15" s="82">
        <f t="shared" si="5"/>
        <v>2.8131009881678435E-4</v>
      </c>
      <c r="R15" s="83">
        <v>6.8296880770482788E-4</v>
      </c>
      <c r="S15" s="84">
        <f t="shared" si="6"/>
        <v>8.8185269547527159E-2</v>
      </c>
      <c r="T15" s="85">
        <f>分析係数表!F18</f>
        <v>0.45759368836291914</v>
      </c>
      <c r="U15" s="86">
        <f t="shared" si="7"/>
        <v>4.0353022751531166E-2</v>
      </c>
      <c r="V15" s="87">
        <f>分析係数表!D18</f>
        <v>7.3964497041420121E-2</v>
      </c>
      <c r="W15" s="167">
        <f t="shared" si="8"/>
        <v>0</v>
      </c>
      <c r="X15" s="76">
        <f>分析係数表!E18</f>
        <v>5.0295857988165681E-2</v>
      </c>
      <c r="Y15" s="166">
        <f t="shared" si="9"/>
        <v>0</v>
      </c>
    </row>
    <row r="16" spans="1:25" x14ac:dyDescent="0.2">
      <c r="A16" s="6" t="s">
        <v>4</v>
      </c>
      <c r="B16" s="5" t="s">
        <v>32</v>
      </c>
      <c r="C16" s="75">
        <f>最終需要_まとめ!C17</f>
        <v>100</v>
      </c>
      <c r="D16" s="76">
        <f>投入係数表!N16</f>
        <v>0.537109375</v>
      </c>
      <c r="E16" s="77">
        <f t="shared" si="0"/>
        <v>53.7109375</v>
      </c>
      <c r="F16" s="76">
        <f>分析係数表!C19</f>
        <v>5.7963709677419373E-2</v>
      </c>
      <c r="G16" s="77">
        <f t="shared" si="1"/>
        <v>3.1132851877520169</v>
      </c>
      <c r="H16" s="77">
        <v>3.2143646796356595</v>
      </c>
      <c r="I16" s="77">
        <f t="shared" si="2"/>
        <v>103.21436467963566</v>
      </c>
      <c r="J16" s="76">
        <f>分析係数表!G19</f>
        <v>5.6640625E-2</v>
      </c>
      <c r="K16" s="78">
        <f t="shared" si="3"/>
        <v>5.8461261244324891</v>
      </c>
      <c r="L16" s="79"/>
      <c r="M16" s="80"/>
      <c r="N16" s="81">
        <f>分析係数表!H19</f>
        <v>-1.2078429267376162E-4</v>
      </c>
      <c r="O16" s="82">
        <f t="shared" si="4"/>
        <v>-5.3188884230064265E-4</v>
      </c>
      <c r="P16" s="76">
        <f>分析係数表!C19</f>
        <v>5.7963709677419373E-2</v>
      </c>
      <c r="Q16" s="82">
        <f t="shared" si="5"/>
        <v>-3.0830250435773147E-5</v>
      </c>
      <c r="R16" s="83">
        <v>1.4069272835015061E-4</v>
      </c>
      <c r="S16" s="84">
        <f t="shared" si="6"/>
        <v>103.21450537236402</v>
      </c>
      <c r="T16" s="85">
        <f>分析係数表!F19</f>
        <v>0.23828125</v>
      </c>
      <c r="U16" s="86">
        <f t="shared" si="7"/>
        <v>24.594081358258613</v>
      </c>
      <c r="V16" s="87">
        <f>分析係数表!D19</f>
        <v>2.1484375E-2</v>
      </c>
      <c r="W16" s="167">
        <f t="shared" si="8"/>
        <v>2</v>
      </c>
      <c r="X16" s="76">
        <f>分析係数表!E19</f>
        <v>3.90625E-3</v>
      </c>
      <c r="Y16" s="166">
        <f t="shared" si="9"/>
        <v>0</v>
      </c>
    </row>
    <row r="17" spans="1:25" x14ac:dyDescent="0.2">
      <c r="A17" s="6" t="s">
        <v>5</v>
      </c>
      <c r="B17" s="5" t="s">
        <v>33</v>
      </c>
      <c r="C17" s="90"/>
      <c r="D17" s="76">
        <f>投入係数表!N17</f>
        <v>9.765625E-3</v>
      </c>
      <c r="E17" s="77">
        <f t="shared" si="0"/>
        <v>0.9765625</v>
      </c>
      <c r="F17" s="76">
        <f>分析係数表!C20</f>
        <v>5.8436815193571912E-2</v>
      </c>
      <c r="G17" s="77">
        <f t="shared" si="1"/>
        <v>5.7067202337472568E-2</v>
      </c>
      <c r="H17" s="77">
        <v>6.1301432149298722E-2</v>
      </c>
      <c r="I17" s="77">
        <f t="shared" si="2"/>
        <v>6.1301432149298722E-2</v>
      </c>
      <c r="J17" s="76">
        <f>分析係数表!G20</f>
        <v>0.10123456790123457</v>
      </c>
      <c r="K17" s="78">
        <f t="shared" si="3"/>
        <v>6.2058239953611052E-3</v>
      </c>
      <c r="L17" s="79"/>
      <c r="M17" s="80"/>
      <c r="N17" s="81">
        <f>分析係数表!H20</f>
        <v>5.905009864050568E-4</v>
      </c>
      <c r="O17" s="82">
        <f t="shared" si="4"/>
        <v>2.6003454512475862E-3</v>
      </c>
      <c r="P17" s="76">
        <f>分析係数表!C20</f>
        <v>5.8436815193571912E-2</v>
      </c>
      <c r="Q17" s="82">
        <f t="shared" si="5"/>
        <v>1.5195590657400055E-4</v>
      </c>
      <c r="R17" s="83">
        <v>3.8377897712336501E-4</v>
      </c>
      <c r="S17" s="84">
        <f t="shared" si="6"/>
        <v>6.1685211126422085E-2</v>
      </c>
      <c r="T17" s="85">
        <f>分析係数表!F20</f>
        <v>0.22469135802469137</v>
      </c>
      <c r="U17" s="86">
        <f t="shared" si="7"/>
        <v>1.386013385803558E-2</v>
      </c>
      <c r="V17" s="87">
        <f>分析係数表!D20</f>
        <v>8.1481481481481488E-2</v>
      </c>
      <c r="W17" s="167">
        <f t="shared" si="8"/>
        <v>0</v>
      </c>
      <c r="X17" s="76">
        <f>分析係数表!E20</f>
        <v>7.9012345679012344E-2</v>
      </c>
      <c r="Y17" s="166">
        <f t="shared" si="9"/>
        <v>0</v>
      </c>
    </row>
    <row r="18" spans="1:25" x14ac:dyDescent="0.2">
      <c r="A18" s="6" t="s">
        <v>6</v>
      </c>
      <c r="B18" s="5" t="s">
        <v>34</v>
      </c>
      <c r="C18" s="90"/>
      <c r="D18" s="76">
        <f>投入係数表!N18</f>
        <v>0</v>
      </c>
      <c r="E18" s="77">
        <f t="shared" si="0"/>
        <v>0</v>
      </c>
      <c r="F18" s="76">
        <f>分析係数表!C21</f>
        <v>0.13836239575435938</v>
      </c>
      <c r="G18" s="77">
        <f t="shared" si="1"/>
        <v>0</v>
      </c>
      <c r="H18" s="77">
        <v>8.2318266678977799E-3</v>
      </c>
      <c r="I18" s="77">
        <f t="shared" si="2"/>
        <v>8.2318266678977799E-3</v>
      </c>
      <c r="J18" s="76">
        <f>分析係数表!G21</f>
        <v>0.28436555891238668</v>
      </c>
      <c r="K18" s="78">
        <f t="shared" si="3"/>
        <v>2.3408479912866418E-3</v>
      </c>
      <c r="L18" s="79"/>
      <c r="M18" s="80"/>
      <c r="N18" s="81">
        <f>分析係数表!H21</f>
        <v>9.7969481835384425E-4</v>
      </c>
      <c r="O18" s="82">
        <f t="shared" si="4"/>
        <v>4.3142094986607675E-3</v>
      </c>
      <c r="P18" s="76">
        <f>分析係数表!C21</f>
        <v>0.13836239575435938</v>
      </c>
      <c r="Q18" s="82">
        <f t="shared" si="5"/>
        <v>5.9692436202091745E-4</v>
      </c>
      <c r="R18" s="83">
        <v>1.4130845636193714E-3</v>
      </c>
      <c r="S18" s="84">
        <f t="shared" si="6"/>
        <v>9.6449112315171517E-3</v>
      </c>
      <c r="T18" s="85">
        <f>分析係数表!F21</f>
        <v>0.42484894259818728</v>
      </c>
      <c r="U18" s="86">
        <f t="shared" si="7"/>
        <v>4.0976303381634422E-3</v>
      </c>
      <c r="V18" s="87">
        <f>分析係数表!D21</f>
        <v>8.0060422960725075E-2</v>
      </c>
      <c r="W18" s="167">
        <f t="shared" si="8"/>
        <v>0</v>
      </c>
      <c r="X18" s="76">
        <f>分析係数表!E21</f>
        <v>6.9108761329305129E-2</v>
      </c>
      <c r="Y18" s="166">
        <f t="shared" si="9"/>
        <v>0</v>
      </c>
    </row>
    <row r="19" spans="1:25" x14ac:dyDescent="0.2">
      <c r="A19" s="6" t="s">
        <v>7</v>
      </c>
      <c r="B19" s="5" t="s">
        <v>268</v>
      </c>
      <c r="C19" s="90"/>
      <c r="D19" s="76">
        <f>投入係数表!N19</f>
        <v>0</v>
      </c>
      <c r="E19" s="77">
        <f t="shared" si="0"/>
        <v>0</v>
      </c>
      <c r="F19" s="76">
        <f>分析係数表!C22</f>
        <v>4.2718446601941795E-2</v>
      </c>
      <c r="G19" s="77">
        <f t="shared" si="1"/>
        <v>0</v>
      </c>
      <c r="H19" s="77">
        <v>4.9067283346527905E-4</v>
      </c>
      <c r="I19" s="77">
        <f t="shared" si="2"/>
        <v>4.9067283346527905E-4</v>
      </c>
      <c r="J19" s="76">
        <f>分析係数表!G22</f>
        <v>0.195578231292517</v>
      </c>
      <c r="K19" s="78">
        <f t="shared" si="3"/>
        <v>9.596492491242702E-5</v>
      </c>
      <c r="L19" s="79"/>
      <c r="M19" s="80"/>
      <c r="N19" s="81">
        <f>分析係数表!H22</f>
        <v>4.0261430891253877E-5</v>
      </c>
      <c r="O19" s="82">
        <f t="shared" si="4"/>
        <v>1.7729628076688087E-4</v>
      </c>
      <c r="P19" s="76">
        <f>分析係数表!C22</f>
        <v>4.2718446601941795E-2</v>
      </c>
      <c r="Q19" s="82">
        <f t="shared" si="5"/>
        <v>7.5738217026628808E-6</v>
      </c>
      <c r="R19" s="83">
        <v>1.0367137064572078E-4</v>
      </c>
      <c r="S19" s="84">
        <f t="shared" si="6"/>
        <v>5.9434420411099982E-4</v>
      </c>
      <c r="T19" s="85">
        <f>分析係数表!F22</f>
        <v>0.41411564625850339</v>
      </c>
      <c r="U19" s="86">
        <f t="shared" si="7"/>
        <v>2.4612723418542253E-4</v>
      </c>
      <c r="V19" s="87">
        <f>分析係数表!D22</f>
        <v>4.1666666666666664E-2</v>
      </c>
      <c r="W19" s="167">
        <f t="shared" si="8"/>
        <v>0</v>
      </c>
      <c r="X19" s="76">
        <f>分析係数表!E22</f>
        <v>3.5714285714285712E-2</v>
      </c>
      <c r="Y19" s="166">
        <f t="shared" si="9"/>
        <v>0</v>
      </c>
    </row>
    <row r="20" spans="1:25" x14ac:dyDescent="0.2">
      <c r="A20" s="6" t="s">
        <v>8</v>
      </c>
      <c r="B20" s="5" t="s">
        <v>269</v>
      </c>
      <c r="C20" s="90"/>
      <c r="D20" s="76">
        <f>投入係数表!N20</f>
        <v>0</v>
      </c>
      <c r="E20" s="77">
        <f t="shared" si="0"/>
        <v>0</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1.1819752051125391E-4</v>
      </c>
      <c r="P20" s="76">
        <f>分析係数表!C23</f>
        <v>0</v>
      </c>
      <c r="Q20" s="82">
        <f t="shared" si="5"/>
        <v>0</v>
      </c>
      <c r="R20" s="83">
        <v>0</v>
      </c>
      <c r="S20" s="84">
        <f t="shared" si="6"/>
        <v>0</v>
      </c>
      <c r="T20" s="85">
        <f>分析係数表!F23</f>
        <v>0.43803056027164688</v>
      </c>
      <c r="U20" s="86">
        <f t="shared" si="7"/>
        <v>0</v>
      </c>
      <c r="V20" s="87">
        <f>分析係数表!D23</f>
        <v>9.3378607809847206E-2</v>
      </c>
      <c r="W20" s="167">
        <f t="shared" si="8"/>
        <v>0</v>
      </c>
      <c r="X20" s="76">
        <f>分析係数表!E23</f>
        <v>9.3378607809847206E-2</v>
      </c>
      <c r="Y20" s="166">
        <f t="shared" si="9"/>
        <v>0</v>
      </c>
    </row>
    <row r="21" spans="1:25" x14ac:dyDescent="0.2">
      <c r="A21" s="6" t="s">
        <v>9</v>
      </c>
      <c r="B21" s="5" t="s">
        <v>270</v>
      </c>
      <c r="C21" s="90"/>
      <c r="D21" s="76">
        <f>投入係数表!N21</f>
        <v>0</v>
      </c>
      <c r="E21" s="77">
        <f t="shared" si="0"/>
        <v>0</v>
      </c>
      <c r="F21" s="76">
        <f>分析係数表!C24</f>
        <v>0.46503178928247046</v>
      </c>
      <c r="G21" s="77">
        <f t="shared" si="1"/>
        <v>0</v>
      </c>
      <c r="H21" s="77">
        <v>2.6855732279465871E-3</v>
      </c>
      <c r="I21" s="77">
        <f t="shared" si="2"/>
        <v>2.6855732279465871E-3</v>
      </c>
      <c r="J21" s="76">
        <f>分析係数表!G24</f>
        <v>0.20803782505910165</v>
      </c>
      <c r="K21" s="78">
        <f t="shared" si="3"/>
        <v>5.5870081337895899E-4</v>
      </c>
      <c r="L21" s="79"/>
      <c r="M21" s="80"/>
      <c r="N21" s="81">
        <f>分析係数表!H24</f>
        <v>3.7577335498503619E-4</v>
      </c>
      <c r="O21" s="82">
        <f t="shared" si="4"/>
        <v>1.654765287157555E-3</v>
      </c>
      <c r="P21" s="76">
        <f>分析係数表!C24</f>
        <v>0.46503178928247046</v>
      </c>
      <c r="Q21" s="82">
        <f t="shared" si="5"/>
        <v>7.6951846232939879E-4</v>
      </c>
      <c r="R21" s="83">
        <v>2.6026470153744908E-3</v>
      </c>
      <c r="S21" s="84">
        <f t="shared" si="6"/>
        <v>5.2882202433210783E-3</v>
      </c>
      <c r="T21" s="85">
        <f>分析係数表!F24</f>
        <v>0.39125295508274233</v>
      </c>
      <c r="U21" s="86">
        <f t="shared" si="7"/>
        <v>2.0690317973277505E-3</v>
      </c>
      <c r="V21" s="87">
        <f>分析係数表!D24</f>
        <v>8.1560283687943269E-2</v>
      </c>
      <c r="W21" s="167">
        <f t="shared" si="8"/>
        <v>0</v>
      </c>
      <c r="X21" s="76">
        <f>分析係数表!E24</f>
        <v>8.0378250591016553E-2</v>
      </c>
      <c r="Y21" s="166">
        <f t="shared" si="9"/>
        <v>0</v>
      </c>
    </row>
    <row r="22" spans="1:25" x14ac:dyDescent="0.2">
      <c r="A22" s="6" t="s">
        <v>10</v>
      </c>
      <c r="B22" s="5" t="s">
        <v>271</v>
      </c>
      <c r="C22" s="90"/>
      <c r="D22" s="76">
        <f>投入係数表!N22</f>
        <v>0</v>
      </c>
      <c r="E22" s="77">
        <f t="shared" si="0"/>
        <v>0</v>
      </c>
      <c r="F22" s="76">
        <f>分析係数表!C25</f>
        <v>9.2250922509224953E-3</v>
      </c>
      <c r="G22" s="77">
        <f t="shared" si="1"/>
        <v>0</v>
      </c>
      <c r="H22" s="77">
        <v>1.5284633551444966E-4</v>
      </c>
      <c r="I22" s="77">
        <f t="shared" si="2"/>
        <v>1.5284633551444966E-4</v>
      </c>
      <c r="J22" s="76">
        <f>分析係数表!G25</f>
        <v>0.19617224880382775</v>
      </c>
      <c r="K22" s="78">
        <f t="shared" si="3"/>
        <v>2.9984209359293952E-5</v>
      </c>
      <c r="L22" s="79"/>
      <c r="M22" s="80"/>
      <c r="N22" s="81">
        <f>分析係数表!H25</f>
        <v>5.5023955551380293E-4</v>
      </c>
      <c r="O22" s="82">
        <f t="shared" si="4"/>
        <v>2.4230491704807051E-3</v>
      </c>
      <c r="P22" s="76">
        <f>分析係数表!C25</f>
        <v>9.2250922509224953E-3</v>
      </c>
      <c r="Q22" s="82">
        <f t="shared" si="5"/>
        <v>2.2352852126205733E-5</v>
      </c>
      <c r="R22" s="83">
        <v>9.5976620092477045E-5</v>
      </c>
      <c r="S22" s="84">
        <f t="shared" si="6"/>
        <v>2.488229556069267E-4</v>
      </c>
      <c r="T22" s="85">
        <f>分析係数表!F25</f>
        <v>0.34928229665071769</v>
      </c>
      <c r="U22" s="86">
        <f t="shared" si="7"/>
        <v>8.6909453393806932E-5</v>
      </c>
      <c r="V22" s="87">
        <f>分析係数表!D25</f>
        <v>6.2200956937799042E-2</v>
      </c>
      <c r="W22" s="167">
        <f t="shared" si="8"/>
        <v>0</v>
      </c>
      <c r="X22" s="76">
        <f>分析係数表!E25</f>
        <v>3.8277511961722487E-2</v>
      </c>
      <c r="Y22" s="166">
        <f t="shared" si="9"/>
        <v>0</v>
      </c>
    </row>
    <row r="23" spans="1:25" x14ac:dyDescent="0.2">
      <c r="A23" s="6" t="s">
        <v>11</v>
      </c>
      <c r="B23" s="5" t="s">
        <v>35</v>
      </c>
      <c r="C23" s="90"/>
      <c r="D23" s="76">
        <f>投入係数表!N23</f>
        <v>0</v>
      </c>
      <c r="E23" s="77">
        <f t="shared" si="0"/>
        <v>0</v>
      </c>
      <c r="F23" s="76">
        <f>分析係数表!C26</f>
        <v>0.48980322003577814</v>
      </c>
      <c r="G23" s="77">
        <f t="shared" si="1"/>
        <v>0</v>
      </c>
      <c r="H23" s="77">
        <v>4.9989909309177023E-3</v>
      </c>
      <c r="I23" s="77">
        <f t="shared" si="2"/>
        <v>4.9989909309177023E-3</v>
      </c>
      <c r="J23" s="76">
        <f>分析係数表!G26</f>
        <v>0.19635890767230169</v>
      </c>
      <c r="K23" s="78">
        <f t="shared" si="3"/>
        <v>9.8159639865874246E-4</v>
      </c>
      <c r="L23" s="79"/>
      <c r="M23" s="80"/>
      <c r="N23" s="81">
        <f>分析係数表!H26</f>
        <v>1.1729496866318629E-2</v>
      </c>
      <c r="O23" s="82">
        <f t="shared" si="4"/>
        <v>5.165231646341796E-2</v>
      </c>
      <c r="P23" s="76">
        <f>分析係数表!C26</f>
        <v>0.48980322003577814</v>
      </c>
      <c r="Q23" s="82">
        <f t="shared" si="5"/>
        <v>2.5299470926089154E-2</v>
      </c>
      <c r="R23" s="83">
        <v>2.7759295170079808E-2</v>
      </c>
      <c r="S23" s="84">
        <f t="shared" si="6"/>
        <v>3.2758286100997513E-2</v>
      </c>
      <c r="T23" s="85">
        <f>分析係数表!F26</f>
        <v>0.33511053315994799</v>
      </c>
      <c r="U23" s="86">
        <f t="shared" si="7"/>
        <v>1.097764672071139E-2</v>
      </c>
      <c r="V23" s="87">
        <f>分析係数表!D26</f>
        <v>7.3862158647594281E-2</v>
      </c>
      <c r="W23" s="167">
        <f t="shared" si="8"/>
        <v>0</v>
      </c>
      <c r="X23" s="76">
        <f>分析係数表!E26</f>
        <v>7.8673602080624183E-2</v>
      </c>
      <c r="Y23" s="166">
        <f t="shared" si="9"/>
        <v>0</v>
      </c>
    </row>
    <row r="24" spans="1:25" x14ac:dyDescent="0.2">
      <c r="A24" s="6" t="s">
        <v>12</v>
      </c>
      <c r="B24" s="5" t="s">
        <v>365</v>
      </c>
      <c r="C24" s="90"/>
      <c r="D24" s="76">
        <f>投入係数表!N24</f>
        <v>0</v>
      </c>
      <c r="E24" s="77">
        <f t="shared" si="0"/>
        <v>0</v>
      </c>
      <c r="F24" s="76">
        <f>分析係数表!C27</f>
        <v>1.6403046280023426E-2</v>
      </c>
      <c r="G24" s="77">
        <f t="shared" si="1"/>
        <v>0</v>
      </c>
      <c r="H24" s="77">
        <v>2.5231232634299014E-5</v>
      </c>
      <c r="I24" s="77">
        <f t="shared" si="2"/>
        <v>2.5231232634299014E-5</v>
      </c>
      <c r="J24" s="76">
        <f>分析係数表!G27</f>
        <v>0.18421052631578946</v>
      </c>
      <c r="K24" s="78">
        <f t="shared" si="3"/>
        <v>4.6478586431603442E-6</v>
      </c>
      <c r="L24" s="79"/>
      <c r="M24" s="80"/>
      <c r="N24" s="81">
        <f>分析係数表!H27</f>
        <v>1.1420825896152349E-2</v>
      </c>
      <c r="O24" s="82">
        <f t="shared" si="4"/>
        <v>5.0293044977538545E-2</v>
      </c>
      <c r="P24" s="76">
        <f>分析係数表!C27</f>
        <v>1.6403046280023426E-2</v>
      </c>
      <c r="Q24" s="82">
        <f t="shared" si="5"/>
        <v>8.2495914432986447E-4</v>
      </c>
      <c r="R24" s="83">
        <v>8.3133200953896223E-4</v>
      </c>
      <c r="S24" s="84">
        <f t="shared" si="6"/>
        <v>8.5656324217326123E-4</v>
      </c>
      <c r="T24" s="85">
        <f>分析係数表!F27</f>
        <v>0.35526315789473684</v>
      </c>
      <c r="U24" s="86">
        <f t="shared" si="7"/>
        <v>3.04305362351027E-4</v>
      </c>
      <c r="V24" s="87">
        <f>分析係数表!D27</f>
        <v>0</v>
      </c>
      <c r="W24" s="167">
        <f t="shared" si="8"/>
        <v>0</v>
      </c>
      <c r="X24" s="76">
        <f>分析係数表!E27</f>
        <v>0</v>
      </c>
      <c r="Y24" s="166">
        <f t="shared" si="9"/>
        <v>0</v>
      </c>
    </row>
    <row r="25" spans="1:25" x14ac:dyDescent="0.2">
      <c r="A25" s="6" t="s">
        <v>13</v>
      </c>
      <c r="B25" s="5" t="s">
        <v>191</v>
      </c>
      <c r="C25" s="90"/>
      <c r="D25" s="76">
        <f>投入係数表!N25</f>
        <v>0</v>
      </c>
      <c r="E25" s="77">
        <f t="shared" si="0"/>
        <v>0</v>
      </c>
      <c r="F25" s="76">
        <f>分析係数表!C28</f>
        <v>5.7942340305257245E-2</v>
      </c>
      <c r="G25" s="77">
        <f t="shared" si="1"/>
        <v>0</v>
      </c>
      <c r="H25" s="77">
        <v>1.2965667504483197E-3</v>
      </c>
      <c r="I25" s="77">
        <f t="shared" si="2"/>
        <v>1.2965667504483197E-3</v>
      </c>
      <c r="J25" s="76">
        <f>分析係数表!G28</f>
        <v>0.12508686587908269</v>
      </c>
      <c r="K25" s="78">
        <f t="shared" si="3"/>
        <v>1.6218347121660704E-4</v>
      </c>
      <c r="L25" s="79"/>
      <c r="M25" s="80"/>
      <c r="N25" s="81">
        <f>分析係数表!H28</f>
        <v>2.2586662729993424E-2</v>
      </c>
      <c r="O25" s="82">
        <f t="shared" si="4"/>
        <v>9.9463213510220166E-2</v>
      </c>
      <c r="P25" s="76">
        <f>分析係数表!C28</f>
        <v>5.7942340305257245E-2</v>
      </c>
      <c r="Q25" s="82">
        <f t="shared" si="5"/>
        <v>5.7631313650636368E-3</v>
      </c>
      <c r="R25" s="83">
        <v>6.2163243389699802E-3</v>
      </c>
      <c r="S25" s="84">
        <f t="shared" si="6"/>
        <v>7.5128910894182999E-3</v>
      </c>
      <c r="T25" s="85">
        <f>分析係数表!F28</f>
        <v>0.21334259902710215</v>
      </c>
      <c r="U25" s="86">
        <f t="shared" si="7"/>
        <v>1.602819711224057E-3</v>
      </c>
      <c r="V25" s="87">
        <f>分析係数表!D28</f>
        <v>0.12091730368311328</v>
      </c>
      <c r="W25" s="167">
        <f t="shared" si="8"/>
        <v>0</v>
      </c>
      <c r="X25" s="76">
        <f>分析係数表!E28</f>
        <v>0.12161223071577484</v>
      </c>
      <c r="Y25" s="166">
        <f t="shared" si="9"/>
        <v>0</v>
      </c>
    </row>
    <row r="26" spans="1:25" x14ac:dyDescent="0.2">
      <c r="A26" s="6" t="s">
        <v>14</v>
      </c>
      <c r="B26" s="5" t="s">
        <v>50</v>
      </c>
      <c r="C26" s="90"/>
      <c r="D26" s="76">
        <f>投入係数表!N26</f>
        <v>7.8125E-3</v>
      </c>
      <c r="E26" s="77">
        <f t="shared" si="0"/>
        <v>0.78125</v>
      </c>
      <c r="F26" s="76">
        <f>分析係数表!C29</f>
        <v>0.49478563151796062</v>
      </c>
      <c r="G26" s="77">
        <f t="shared" si="1"/>
        <v>0.38655127462340672</v>
      </c>
      <c r="H26" s="77">
        <v>0.4342336019604201</v>
      </c>
      <c r="I26" s="77">
        <f t="shared" si="2"/>
        <v>0.4342336019604201</v>
      </c>
      <c r="J26" s="76">
        <f>分析係数表!G29</f>
        <v>0.24894917844860528</v>
      </c>
      <c r="K26" s="78">
        <f t="shared" si="3"/>
        <v>0.10810209846282526</v>
      </c>
      <c r="L26" s="79"/>
      <c r="M26" s="80"/>
      <c r="N26" s="81">
        <f>分析係数表!H29</f>
        <v>1.0347187739052245E-2</v>
      </c>
      <c r="O26" s="82">
        <f t="shared" si="4"/>
        <v>4.5565144157088386E-2</v>
      </c>
      <c r="P26" s="76">
        <f>分析係数表!C29</f>
        <v>0.49478563151796062</v>
      </c>
      <c r="Q26" s="82">
        <f t="shared" si="5"/>
        <v>2.2544978626971891E-2</v>
      </c>
      <c r="R26" s="83">
        <v>3.2655315007157307E-2</v>
      </c>
      <c r="S26" s="84">
        <f t="shared" si="6"/>
        <v>0.46688891696757739</v>
      </c>
      <c r="T26" s="85">
        <f>分析係数表!F29</f>
        <v>0.37141765380206343</v>
      </c>
      <c r="U26" s="86">
        <f t="shared" si="7"/>
        <v>0.17341078612628399</v>
      </c>
      <c r="V26" s="87">
        <f>分析係数表!D29</f>
        <v>7.241115781429118E-2</v>
      </c>
      <c r="W26" s="167">
        <f t="shared" si="8"/>
        <v>0</v>
      </c>
      <c r="X26" s="76">
        <f>分析係数表!E29</f>
        <v>5.0630492930836837E-2</v>
      </c>
      <c r="Y26" s="166">
        <f t="shared" si="9"/>
        <v>0</v>
      </c>
    </row>
    <row r="27" spans="1:25" x14ac:dyDescent="0.2">
      <c r="A27" s="6" t="s">
        <v>15</v>
      </c>
      <c r="B27" s="5" t="s">
        <v>36</v>
      </c>
      <c r="C27" s="90"/>
      <c r="D27" s="76">
        <f>投入係数表!N27</f>
        <v>3.90625E-3</v>
      </c>
      <c r="E27" s="77">
        <f t="shared" si="0"/>
        <v>0.390625</v>
      </c>
      <c r="F27" s="76">
        <f>分析係数表!C30</f>
        <v>1</v>
      </c>
      <c r="G27" s="77">
        <f t="shared" si="1"/>
        <v>0.390625</v>
      </c>
      <c r="H27" s="77">
        <v>0.41899475195091052</v>
      </c>
      <c r="I27" s="77">
        <f t="shared" si="2"/>
        <v>0.41899475195091052</v>
      </c>
      <c r="J27" s="76">
        <f>分析係数表!G30</f>
        <v>0.34459690081234212</v>
      </c>
      <c r="K27" s="78">
        <f t="shared" si="3"/>
        <v>0.1443842929789198</v>
      </c>
      <c r="L27" s="79"/>
      <c r="M27" s="80"/>
      <c r="N27" s="81">
        <f>分析係数表!H30</f>
        <v>0</v>
      </c>
      <c r="O27" s="82">
        <f t="shared" si="4"/>
        <v>0</v>
      </c>
      <c r="P27" s="76">
        <f>分析係数表!C30</f>
        <v>1</v>
      </c>
      <c r="Q27" s="82">
        <f t="shared" si="5"/>
        <v>0</v>
      </c>
      <c r="R27" s="83">
        <v>8.9443849743696437E-3</v>
      </c>
      <c r="S27" s="84">
        <f t="shared" si="6"/>
        <v>0.42793913692528018</v>
      </c>
      <c r="T27" s="85">
        <f>分析係数表!F30</f>
        <v>0.44091746876919924</v>
      </c>
      <c r="U27" s="86">
        <f t="shared" si="7"/>
        <v>0.18868584104037031</v>
      </c>
      <c r="V27" s="87">
        <f>分析係数表!D30</f>
        <v>0.12847293330602771</v>
      </c>
      <c r="W27" s="167">
        <f t="shared" si="8"/>
        <v>0</v>
      </c>
      <c r="X27" s="76">
        <f>分析係数表!E30</f>
        <v>7.0107174551163901E-2</v>
      </c>
      <c r="Y27" s="166">
        <f t="shared" si="9"/>
        <v>0</v>
      </c>
    </row>
    <row r="28" spans="1:25" x14ac:dyDescent="0.2">
      <c r="A28" s="6" t="s">
        <v>16</v>
      </c>
      <c r="B28" s="5" t="s">
        <v>192</v>
      </c>
      <c r="C28" s="90"/>
      <c r="D28" s="76">
        <f>投入係数表!N28</f>
        <v>4.6875E-2</v>
      </c>
      <c r="E28" s="77">
        <f t="shared" si="0"/>
        <v>4.6875</v>
      </c>
      <c r="F28" s="76">
        <f>分析係数表!C31</f>
        <v>1.9207967749584998E-2</v>
      </c>
      <c r="G28" s="77">
        <f t="shared" si="1"/>
        <v>9.003734882617967E-2</v>
      </c>
      <c r="H28" s="77">
        <v>9.4153598498790098E-2</v>
      </c>
      <c r="I28" s="77">
        <f t="shared" si="2"/>
        <v>9.4153598498790098E-2</v>
      </c>
      <c r="J28" s="76">
        <f>分析係数表!G31</f>
        <v>6.1728395061728392E-2</v>
      </c>
      <c r="K28" s="78">
        <f t="shared" si="3"/>
        <v>5.8119505246166728E-3</v>
      </c>
      <c r="L28" s="79"/>
      <c r="M28" s="80"/>
      <c r="N28" s="81">
        <f>分析係数表!H31</f>
        <v>2.4076335672969816E-2</v>
      </c>
      <c r="O28" s="82">
        <f t="shared" si="4"/>
        <v>0.10602317589859477</v>
      </c>
      <c r="P28" s="76">
        <f>分析係数表!C31</f>
        <v>1.9207967749584998E-2</v>
      </c>
      <c r="Q28" s="82">
        <f t="shared" si="5"/>
        <v>2.0364897433687856E-3</v>
      </c>
      <c r="R28" s="83">
        <v>2.6410049650018425E-3</v>
      </c>
      <c r="S28" s="84">
        <f t="shared" si="6"/>
        <v>9.6794603463791942E-2</v>
      </c>
      <c r="T28" s="85">
        <f>分析係数表!F31</f>
        <v>0.33333333333333331</v>
      </c>
      <c r="U28" s="86">
        <f t="shared" si="7"/>
        <v>3.2264867821263976E-2</v>
      </c>
      <c r="V28" s="87">
        <f>分析係数表!D31</f>
        <v>0.20987654320987653</v>
      </c>
      <c r="W28" s="167">
        <f t="shared" si="8"/>
        <v>0</v>
      </c>
      <c r="X28" s="76">
        <f>分析係数表!E31</f>
        <v>0.18518518518518517</v>
      </c>
      <c r="Y28" s="166">
        <f t="shared" si="9"/>
        <v>0</v>
      </c>
    </row>
    <row r="29" spans="1:25" x14ac:dyDescent="0.2">
      <c r="A29" s="6" t="s">
        <v>17</v>
      </c>
      <c r="B29" s="5" t="s">
        <v>272</v>
      </c>
      <c r="C29" s="90"/>
      <c r="D29" s="76">
        <f>投入係数表!N29</f>
        <v>1.953125E-3</v>
      </c>
      <c r="E29" s="77">
        <f t="shared" si="0"/>
        <v>0.1953125</v>
      </c>
      <c r="F29" s="76">
        <f>分析係数表!C32</f>
        <v>1</v>
      </c>
      <c r="G29" s="77">
        <f t="shared" si="1"/>
        <v>0.1953125</v>
      </c>
      <c r="H29" s="77">
        <v>0.22701797558885922</v>
      </c>
      <c r="I29" s="77">
        <f t="shared" si="2"/>
        <v>0.22701797558885922</v>
      </c>
      <c r="J29" s="76">
        <f>分析係数表!G32</f>
        <v>0.14010507880910683</v>
      </c>
      <c r="K29" s="78">
        <f t="shared" si="3"/>
        <v>3.1806371360961011E-2</v>
      </c>
      <c r="L29" s="79"/>
      <c r="M29" s="80"/>
      <c r="N29" s="81">
        <f>分析係数表!H32</f>
        <v>7.0054889750781743E-3</v>
      </c>
      <c r="O29" s="82">
        <f t="shared" si="4"/>
        <v>3.0849552853437275E-2</v>
      </c>
      <c r="P29" s="76">
        <f>分析係数表!C32</f>
        <v>1</v>
      </c>
      <c r="Q29" s="82">
        <f t="shared" si="5"/>
        <v>3.0849552853437275E-2</v>
      </c>
      <c r="R29" s="83">
        <v>4.0774104914549893E-2</v>
      </c>
      <c r="S29" s="84">
        <f t="shared" si="6"/>
        <v>0.26779208050340914</v>
      </c>
      <c r="T29" s="85">
        <f>分析係数表!F32</f>
        <v>0.48248686514886163</v>
      </c>
      <c r="U29" s="86">
        <f t="shared" si="7"/>
        <v>0.12920616143378147</v>
      </c>
      <c r="V29" s="87">
        <f>分析係数表!D32</f>
        <v>1.5761821366024518E-2</v>
      </c>
      <c r="W29" s="167">
        <f t="shared" si="8"/>
        <v>0</v>
      </c>
      <c r="X29" s="76">
        <f>分析係数表!E32</f>
        <v>2.1891418563922942E-2</v>
      </c>
      <c r="Y29" s="166">
        <f t="shared" si="9"/>
        <v>0</v>
      </c>
    </row>
    <row r="30" spans="1:25" x14ac:dyDescent="0.2">
      <c r="A30" s="6" t="s">
        <v>18</v>
      </c>
      <c r="B30" s="5" t="s">
        <v>273</v>
      </c>
      <c r="C30" s="90"/>
      <c r="D30" s="76">
        <f>投入係数表!N30</f>
        <v>0</v>
      </c>
      <c r="E30" s="77">
        <f t="shared" si="0"/>
        <v>0</v>
      </c>
      <c r="F30" s="76">
        <f>分析係数表!C33</f>
        <v>0.97338792221084958</v>
      </c>
      <c r="G30" s="77">
        <f t="shared" si="1"/>
        <v>0</v>
      </c>
      <c r="H30" s="77">
        <v>1.0657012288911269E-2</v>
      </c>
      <c r="I30" s="77">
        <f t="shared" si="2"/>
        <v>1.0657012288911269E-2</v>
      </c>
      <c r="J30" s="76">
        <f>分析係数表!G33</f>
        <v>0.50577124868835255</v>
      </c>
      <c r="K30" s="78">
        <f t="shared" si="3"/>
        <v>5.39001041264977E-3</v>
      </c>
      <c r="L30" s="79"/>
      <c r="M30" s="80"/>
      <c r="N30" s="81">
        <f>分析係数表!H33</f>
        <v>1.0199562492450981E-3</v>
      </c>
      <c r="O30" s="82">
        <f t="shared" si="4"/>
        <v>4.491505779427649E-3</v>
      </c>
      <c r="P30" s="76">
        <f>分析係数表!C33</f>
        <v>0.97338792221084958</v>
      </c>
      <c r="Q30" s="82">
        <f t="shared" si="5"/>
        <v>4.3719774782351017E-3</v>
      </c>
      <c r="R30" s="83">
        <v>1.3092699508808318E-2</v>
      </c>
      <c r="S30" s="84">
        <f t="shared" si="6"/>
        <v>2.3749711797719585E-2</v>
      </c>
      <c r="T30" s="85">
        <f>分析係数表!F33</f>
        <v>0.64428121720881426</v>
      </c>
      <c r="U30" s="86">
        <f t="shared" si="7"/>
        <v>1.5301493225393311E-2</v>
      </c>
      <c r="V30" s="87">
        <f>分析係数表!D33</f>
        <v>6.2959076600209857E-2</v>
      </c>
      <c r="W30" s="167">
        <f t="shared" si="8"/>
        <v>0</v>
      </c>
      <c r="X30" s="76">
        <f>分析係数表!E33</f>
        <v>4.7219307450157399E-2</v>
      </c>
      <c r="Y30" s="166">
        <f t="shared" si="9"/>
        <v>0</v>
      </c>
    </row>
    <row r="31" spans="1:25" x14ac:dyDescent="0.2">
      <c r="A31" s="6" t="s">
        <v>19</v>
      </c>
      <c r="B31" s="5" t="s">
        <v>274</v>
      </c>
      <c r="C31" s="90"/>
      <c r="D31" s="76">
        <f>投入係数表!N31</f>
        <v>2.34375E-2</v>
      </c>
      <c r="E31" s="77">
        <f t="shared" si="0"/>
        <v>2.34375</v>
      </c>
      <c r="F31" s="76">
        <f>分析係数表!C34</f>
        <v>0.27354580534514794</v>
      </c>
      <c r="G31" s="77">
        <f t="shared" si="1"/>
        <v>0.64112298127769052</v>
      </c>
      <c r="H31" s="77">
        <v>0.69590030475984244</v>
      </c>
      <c r="I31" s="77">
        <f t="shared" si="2"/>
        <v>0.69590030475984244</v>
      </c>
      <c r="J31" s="76">
        <f>分析係数表!G34</f>
        <v>0.42476937758456157</v>
      </c>
      <c r="K31" s="78">
        <f t="shared" si="3"/>
        <v>0.29559713931374498</v>
      </c>
      <c r="L31" s="79"/>
      <c r="M31" s="80"/>
      <c r="N31" s="81">
        <f>分析係数表!H34</f>
        <v>0.17207735562921905</v>
      </c>
      <c r="O31" s="82">
        <f t="shared" si="4"/>
        <v>0.75776430399764882</v>
      </c>
      <c r="P31" s="76">
        <f>分析係数表!C34</f>
        <v>0.27354580534514794</v>
      </c>
      <c r="Q31" s="82">
        <f t="shared" si="5"/>
        <v>0.20728324679884236</v>
      </c>
      <c r="R31" s="83">
        <v>0.22453128829182245</v>
      </c>
      <c r="S31" s="84">
        <f t="shared" si="6"/>
        <v>0.92043159305166489</v>
      </c>
      <c r="T31" s="85">
        <f>分析係数表!F34</f>
        <v>0.70045594316615423</v>
      </c>
      <c r="U31" s="86">
        <f t="shared" si="7"/>
        <v>0.6447217796309298</v>
      </c>
      <c r="V31" s="87">
        <f>分析係数表!D34</f>
        <v>0.30431555508429647</v>
      </c>
      <c r="W31" s="167">
        <f t="shared" si="8"/>
        <v>0</v>
      </c>
      <c r="X31" s="76">
        <f>分析係数表!E34</f>
        <v>0.19870639380765559</v>
      </c>
      <c r="Y31" s="166">
        <f t="shared" si="9"/>
        <v>0</v>
      </c>
    </row>
    <row r="32" spans="1:25" x14ac:dyDescent="0.2">
      <c r="A32" s="6" t="s">
        <v>20</v>
      </c>
      <c r="B32" s="5" t="s">
        <v>37</v>
      </c>
      <c r="C32" s="90"/>
      <c r="D32" s="76">
        <f>投入係数表!N32</f>
        <v>3.90625E-3</v>
      </c>
      <c r="E32" s="77">
        <f t="shared" si="0"/>
        <v>0.390625</v>
      </c>
      <c r="F32" s="76">
        <f>分析係数表!C35</f>
        <v>0.43910510987556262</v>
      </c>
      <c r="G32" s="77">
        <f t="shared" si="1"/>
        <v>0.17152543354514166</v>
      </c>
      <c r="H32" s="77">
        <v>0.20904244316655526</v>
      </c>
      <c r="I32" s="77">
        <f t="shared" si="2"/>
        <v>0.20904244316655526</v>
      </c>
      <c r="J32" s="76">
        <f>分析係数表!G35</f>
        <v>0.31421305453517945</v>
      </c>
      <c r="K32" s="78">
        <f t="shared" si="3"/>
        <v>6.5683864594859975E-2</v>
      </c>
      <c r="L32" s="79"/>
      <c r="M32" s="80"/>
      <c r="N32" s="81">
        <f>分析係数表!H35</f>
        <v>6.5760337122381329E-2</v>
      </c>
      <c r="O32" s="82">
        <f t="shared" si="4"/>
        <v>0.28958392525257209</v>
      </c>
      <c r="P32" s="76">
        <f>分析係数表!C35</f>
        <v>0.43910510987556262</v>
      </c>
      <c r="Q32" s="82">
        <f t="shared" si="5"/>
        <v>0.12715778131622738</v>
      </c>
      <c r="R32" s="83">
        <v>0.15544897412392211</v>
      </c>
      <c r="S32" s="84">
        <f t="shared" si="6"/>
        <v>0.3644914172904774</v>
      </c>
      <c r="T32" s="85">
        <f>分析係数表!F35</f>
        <v>0.64651031364792311</v>
      </c>
      <c r="U32" s="86">
        <f t="shared" si="7"/>
        <v>0.23564746051444257</v>
      </c>
      <c r="V32" s="87">
        <f>分析係数表!D35</f>
        <v>9.7202599604408024E-2</v>
      </c>
      <c r="W32" s="167">
        <f t="shared" si="8"/>
        <v>0</v>
      </c>
      <c r="X32" s="76">
        <f>分析係数表!E35</f>
        <v>8.3356880474710376E-2</v>
      </c>
      <c r="Y32" s="166">
        <f t="shared" si="9"/>
        <v>0</v>
      </c>
    </row>
    <row r="33" spans="1:25" x14ac:dyDescent="0.2">
      <c r="A33" s="6" t="s">
        <v>21</v>
      </c>
      <c r="B33" s="5" t="s">
        <v>38</v>
      </c>
      <c r="C33" s="90"/>
      <c r="D33" s="76">
        <f>投入係数表!N33</f>
        <v>1.953125E-3</v>
      </c>
      <c r="E33" s="77">
        <f t="shared" si="0"/>
        <v>0.1953125</v>
      </c>
      <c r="F33" s="76">
        <f>分析係数表!C36</f>
        <v>0.81669408606805782</v>
      </c>
      <c r="G33" s="77">
        <f t="shared" si="1"/>
        <v>0.15951056368516756</v>
      </c>
      <c r="H33" s="77">
        <v>0.20114323562565328</v>
      </c>
      <c r="I33" s="77">
        <f t="shared" si="2"/>
        <v>0.20114323562565328</v>
      </c>
      <c r="J33" s="76">
        <f>分析係数表!G36</f>
        <v>6.9340477503742809E-2</v>
      </c>
      <c r="K33" s="78">
        <f t="shared" si="3"/>
        <v>1.3947368004930651E-2</v>
      </c>
      <c r="L33" s="79"/>
      <c r="M33" s="80"/>
      <c r="N33" s="81">
        <f>分析係数表!H36</f>
        <v>0.13486237300873674</v>
      </c>
      <c r="O33" s="82">
        <f t="shared" si="4"/>
        <v>0.59388344180879538</v>
      </c>
      <c r="P33" s="76">
        <f>分析係数表!C36</f>
        <v>0.81669408606805782</v>
      </c>
      <c r="Q33" s="82">
        <f t="shared" si="5"/>
        <v>0.48502109473898675</v>
      </c>
      <c r="R33" s="83">
        <v>0.5098609681247338</v>
      </c>
      <c r="S33" s="84">
        <f t="shared" si="6"/>
        <v>0.71100420375038709</v>
      </c>
      <c r="T33" s="85">
        <f>分析係数表!F36</f>
        <v>0.82767315420376641</v>
      </c>
      <c r="U33" s="86">
        <f t="shared" si="7"/>
        <v>0.5884790919702203</v>
      </c>
      <c r="V33" s="87">
        <f>分析係数表!D36</f>
        <v>6.0672917815774961E-3</v>
      </c>
      <c r="W33" s="167">
        <f t="shared" si="8"/>
        <v>0</v>
      </c>
      <c r="X33" s="76">
        <f>分析係数表!E36</f>
        <v>1.3395319517768497E-3</v>
      </c>
      <c r="Y33" s="166">
        <f t="shared" si="9"/>
        <v>0</v>
      </c>
    </row>
    <row r="34" spans="1:25" x14ac:dyDescent="0.2">
      <c r="A34" s="6" t="s">
        <v>22</v>
      </c>
      <c r="B34" s="5" t="s">
        <v>377</v>
      </c>
      <c r="C34" s="90"/>
      <c r="D34" s="76">
        <f>投入係数表!N34</f>
        <v>1.7578125E-2</v>
      </c>
      <c r="E34" s="77">
        <f t="shared" si="0"/>
        <v>1.7578125</v>
      </c>
      <c r="F34" s="76">
        <f>分析係数表!C37</f>
        <v>0.27674240490171054</v>
      </c>
      <c r="G34" s="77">
        <f t="shared" si="1"/>
        <v>0.48646125861628803</v>
      </c>
      <c r="H34" s="77">
        <v>0.54436548336700019</v>
      </c>
      <c r="I34" s="77">
        <f t="shared" si="2"/>
        <v>0.54436548336700019</v>
      </c>
      <c r="J34" s="76">
        <f>分析係数表!G37</f>
        <v>0.51230251230251234</v>
      </c>
      <c r="K34" s="78">
        <f t="shared" si="3"/>
        <v>0.27887980473968571</v>
      </c>
      <c r="L34" s="79"/>
      <c r="M34" s="80"/>
      <c r="N34" s="81">
        <f>分析係数表!H37</f>
        <v>5.0756243876907386E-2</v>
      </c>
      <c r="O34" s="82">
        <f t="shared" si="4"/>
        <v>0.22351151128678118</v>
      </c>
      <c r="P34" s="76">
        <f>分析係数表!C37</f>
        <v>0.27674240490171054</v>
      </c>
      <c r="Q34" s="82">
        <f t="shared" si="5"/>
        <v>6.185511315671964E-2</v>
      </c>
      <c r="R34" s="83">
        <v>7.3783151574002018E-2</v>
      </c>
      <c r="S34" s="84">
        <f t="shared" si="6"/>
        <v>0.61814863494100225</v>
      </c>
      <c r="T34" s="85">
        <f>分析係数表!F37</f>
        <v>0.72623672623672619</v>
      </c>
      <c r="U34" s="86">
        <f t="shared" si="7"/>
        <v>0.44892224096725464</v>
      </c>
      <c r="V34" s="87">
        <f>分析係数表!D37</f>
        <v>0.14037814037814036</v>
      </c>
      <c r="W34" s="167">
        <f t="shared" si="8"/>
        <v>0</v>
      </c>
      <c r="X34" s="76">
        <f>分析係数表!E37</f>
        <v>0.12535612535612536</v>
      </c>
      <c r="Y34" s="166">
        <f t="shared" si="9"/>
        <v>0</v>
      </c>
    </row>
    <row r="35" spans="1:25" x14ac:dyDescent="0.2">
      <c r="A35" s="6" t="s">
        <v>23</v>
      </c>
      <c r="B35" s="5" t="s">
        <v>193</v>
      </c>
      <c r="C35" s="90"/>
      <c r="D35" s="76">
        <f>投入係数表!N35</f>
        <v>0</v>
      </c>
      <c r="E35" s="77">
        <f t="shared" si="0"/>
        <v>0</v>
      </c>
      <c r="F35" s="76">
        <f>分析係数表!C38</f>
        <v>2.6054411976392688E-2</v>
      </c>
      <c r="G35" s="77">
        <f t="shared" si="1"/>
        <v>0</v>
      </c>
      <c r="H35" s="77">
        <v>2.3247038545968247E-3</v>
      </c>
      <c r="I35" s="77">
        <f t="shared" si="2"/>
        <v>2.3247038545968247E-3</v>
      </c>
      <c r="J35" s="76">
        <f>分析係数表!G38</f>
        <v>0.25641025641025639</v>
      </c>
      <c r="K35" s="78">
        <f t="shared" si="3"/>
        <v>5.960779114350832E-4</v>
      </c>
      <c r="L35" s="79"/>
      <c r="M35" s="80"/>
      <c r="N35" s="81">
        <f>分析係数表!H38</f>
        <v>4.4945177351603076E-2</v>
      </c>
      <c r="O35" s="82">
        <f t="shared" si="4"/>
        <v>0.1979217480960947</v>
      </c>
      <c r="P35" s="76">
        <f>分析係数表!C38</f>
        <v>2.6054411976392688E-2</v>
      </c>
      <c r="Q35" s="82">
        <f t="shared" si="5"/>
        <v>5.1567347639834664E-3</v>
      </c>
      <c r="R35" s="83">
        <v>6.3473300223087772E-3</v>
      </c>
      <c r="S35" s="84">
        <f t="shared" si="6"/>
        <v>8.6720338769056028E-3</v>
      </c>
      <c r="T35" s="85">
        <f>分析係数表!F38</f>
        <v>0.57264957264957261</v>
      </c>
      <c r="U35" s="86">
        <f t="shared" si="7"/>
        <v>4.96603649361261E-3</v>
      </c>
      <c r="V35" s="87">
        <f>分析係数表!D38</f>
        <v>9.4017094017094016E-2</v>
      </c>
      <c r="W35" s="167">
        <f t="shared" si="8"/>
        <v>0</v>
      </c>
      <c r="X35" s="76">
        <f>分析係数表!E38</f>
        <v>6.4102564102564097E-2</v>
      </c>
      <c r="Y35" s="166">
        <f t="shared" si="9"/>
        <v>0</v>
      </c>
    </row>
    <row r="36" spans="1:25" x14ac:dyDescent="0.2">
      <c r="A36" s="6" t="s">
        <v>24</v>
      </c>
      <c r="B36" s="5" t="s">
        <v>39</v>
      </c>
      <c r="C36" s="90"/>
      <c r="D36" s="76">
        <f>投入係数表!N36</f>
        <v>0</v>
      </c>
      <c r="E36" s="77">
        <f t="shared" si="0"/>
        <v>0</v>
      </c>
      <c r="F36" s="76">
        <f>分析係数表!C39</f>
        <v>1</v>
      </c>
      <c r="G36" s="77">
        <f t="shared" si="1"/>
        <v>0</v>
      </c>
      <c r="H36" s="77">
        <v>5.0858271785035269E-2</v>
      </c>
      <c r="I36" s="77">
        <f t="shared" si="2"/>
        <v>5.0858271785035269E-2</v>
      </c>
      <c r="J36" s="76">
        <f>分析係数表!G39</f>
        <v>0.35423311765241955</v>
      </c>
      <c r="K36" s="78">
        <f t="shared" si="3"/>
        <v>1.8015684172827128E-2</v>
      </c>
      <c r="L36" s="79"/>
      <c r="M36" s="80"/>
      <c r="N36" s="81">
        <f>分析係数表!H39</f>
        <v>4.0664045200166418E-3</v>
      </c>
      <c r="O36" s="82">
        <f t="shared" si="4"/>
        <v>1.790692435745497E-2</v>
      </c>
      <c r="P36" s="76">
        <f>分析係数表!C39</f>
        <v>1</v>
      </c>
      <c r="Q36" s="82">
        <f t="shared" si="5"/>
        <v>1.790692435745497E-2</v>
      </c>
      <c r="R36" s="83">
        <v>3.1726525568825145E-2</v>
      </c>
      <c r="S36" s="84">
        <f t="shared" si="6"/>
        <v>8.2584797353860415E-2</v>
      </c>
      <c r="T36" s="85">
        <f>分析係数表!F39</f>
        <v>0.70491205686685499</v>
      </c>
      <c r="U36" s="86">
        <f t="shared" si="7"/>
        <v>5.8215019368642144E-2</v>
      </c>
      <c r="V36" s="87">
        <f>分析係数表!D39</f>
        <v>5.4588535496217991E-2</v>
      </c>
      <c r="W36" s="167">
        <f t="shared" si="8"/>
        <v>0</v>
      </c>
      <c r="X36" s="76">
        <f>分析係数表!E39</f>
        <v>6.4886539688325889E-2</v>
      </c>
      <c r="Y36" s="166">
        <f t="shared" si="9"/>
        <v>0</v>
      </c>
    </row>
    <row r="37" spans="1:25" x14ac:dyDescent="0.2">
      <c r="A37" s="6" t="s">
        <v>25</v>
      </c>
      <c r="B37" s="5" t="s">
        <v>40</v>
      </c>
      <c r="C37" s="90"/>
      <c r="D37" s="76">
        <f>投入係数表!N37</f>
        <v>0</v>
      </c>
      <c r="E37" s="77">
        <f t="shared" si="0"/>
        <v>0</v>
      </c>
      <c r="F37" s="76">
        <f>分析係数表!C40</f>
        <v>0.92056168505516545</v>
      </c>
      <c r="G37" s="77">
        <f t="shared" si="1"/>
        <v>0</v>
      </c>
      <c r="H37" s="77">
        <v>3.491992884258596E-4</v>
      </c>
      <c r="I37" s="77">
        <f t="shared" si="2"/>
        <v>3.491992884258596E-4</v>
      </c>
      <c r="J37" s="76">
        <f>分析係数表!G40</f>
        <v>0.55393401015228427</v>
      </c>
      <c r="K37" s="78">
        <f t="shared" si="3"/>
        <v>1.9343336218006056E-4</v>
      </c>
      <c r="L37" s="79"/>
      <c r="M37" s="80"/>
      <c r="N37" s="81">
        <f>分析係数表!H40</f>
        <v>3.1632064203561794E-2</v>
      </c>
      <c r="O37" s="82">
        <f t="shared" si="4"/>
        <v>0.13929577792251274</v>
      </c>
      <c r="P37" s="76">
        <f>分析係数表!C40</f>
        <v>0.92056168505516545</v>
      </c>
      <c r="Q37" s="82">
        <f t="shared" si="5"/>
        <v>0.12823035604541844</v>
      </c>
      <c r="R37" s="83">
        <v>0.12836356699378856</v>
      </c>
      <c r="S37" s="84">
        <f t="shared" si="6"/>
        <v>0.12871276628221442</v>
      </c>
      <c r="T37" s="85">
        <f>分析係数表!F40</f>
        <v>0.75190355329949243</v>
      </c>
      <c r="U37" s="86">
        <f t="shared" si="7"/>
        <v>9.6779586322604125E-2</v>
      </c>
      <c r="V37" s="87">
        <f>分析係数表!D40</f>
        <v>8.6747643219724432E-2</v>
      </c>
      <c r="W37" s="167">
        <f t="shared" si="8"/>
        <v>0</v>
      </c>
      <c r="X37" s="76">
        <f>分析係数表!E40</f>
        <v>5.4296591733139957E-2</v>
      </c>
      <c r="Y37" s="166">
        <f t="shared" si="9"/>
        <v>0</v>
      </c>
    </row>
    <row r="38" spans="1:25" x14ac:dyDescent="0.2">
      <c r="A38" s="6" t="s">
        <v>26</v>
      </c>
      <c r="B38" s="5" t="s">
        <v>276</v>
      </c>
      <c r="C38" s="90"/>
      <c r="D38" s="76">
        <f>投入係数表!N38</f>
        <v>0</v>
      </c>
      <c r="E38" s="77">
        <f t="shared" si="0"/>
        <v>0</v>
      </c>
      <c r="F38" s="76">
        <f>分析係数表!C41</f>
        <v>0.63177526518242222</v>
      </c>
      <c r="G38" s="77">
        <f t="shared" si="1"/>
        <v>0</v>
      </c>
      <c r="H38" s="77">
        <v>4.411920953004492E-4</v>
      </c>
      <c r="I38" s="77">
        <f t="shared" si="2"/>
        <v>4.411920953004492E-4</v>
      </c>
      <c r="J38" s="76">
        <f>分析係数表!G41</f>
        <v>0.4574653574378269</v>
      </c>
      <c r="K38" s="78">
        <f t="shared" si="3"/>
        <v>2.0183009957536378E-4</v>
      </c>
      <c r="L38" s="79"/>
      <c r="M38" s="80"/>
      <c r="N38" s="81">
        <f>分析係数表!H41</f>
        <v>5.3681907855005165E-2</v>
      </c>
      <c r="O38" s="82">
        <f t="shared" si="4"/>
        <v>0.23639504102250783</v>
      </c>
      <c r="P38" s="76">
        <f>分析係数表!C41</f>
        <v>0.63177526518242222</v>
      </c>
      <c r="Q38" s="82">
        <f t="shared" si="5"/>
        <v>0.14934853972980447</v>
      </c>
      <c r="R38" s="83">
        <v>0.15135784857704551</v>
      </c>
      <c r="S38" s="84">
        <f t="shared" si="6"/>
        <v>0.15179904067234595</v>
      </c>
      <c r="T38" s="85">
        <f>分析係数表!F41</f>
        <v>0.56134715976874372</v>
      </c>
      <c r="U38" s="86">
        <f t="shared" si="7"/>
        <v>8.5211960337041412E-2</v>
      </c>
      <c r="V38" s="87">
        <f>分析係数表!D41</f>
        <v>0.18619803615674038</v>
      </c>
      <c r="W38" s="167">
        <f t="shared" si="8"/>
        <v>0</v>
      </c>
      <c r="X38" s="76">
        <f>分析係数表!E41</f>
        <v>0.17261631641736258</v>
      </c>
      <c r="Y38" s="166">
        <f t="shared" si="9"/>
        <v>0</v>
      </c>
    </row>
    <row r="39" spans="1:25" x14ac:dyDescent="0.2">
      <c r="A39" s="6" t="s">
        <v>51</v>
      </c>
      <c r="B39" s="5" t="s">
        <v>367</v>
      </c>
      <c r="C39" s="90"/>
      <c r="D39" s="76">
        <f>投入係数表!N39</f>
        <v>0</v>
      </c>
      <c r="E39" s="77">
        <f>$C$16*D39</f>
        <v>0</v>
      </c>
      <c r="F39" s="76">
        <f>分析係数表!C42</f>
        <v>1</v>
      </c>
      <c r="G39" s="77">
        <f>E39*F39</f>
        <v>0</v>
      </c>
      <c r="H39" s="77">
        <v>5.8455536136210531E-3</v>
      </c>
      <c r="I39" s="77">
        <f>C39+H39</f>
        <v>5.8455536136210531E-3</v>
      </c>
      <c r="J39" s="76">
        <f>分析係数表!G42</f>
        <v>0.48523748395378691</v>
      </c>
      <c r="K39" s="78">
        <f>I39*J39</f>
        <v>2.8364817277904469E-3</v>
      </c>
      <c r="L39" s="79"/>
      <c r="M39" s="80"/>
      <c r="N39" s="81">
        <f>分析係数表!H42</f>
        <v>1.4319648920322628E-2</v>
      </c>
      <c r="O39" s="82">
        <f t="shared" si="4"/>
        <v>6.3058377192753964E-2</v>
      </c>
      <c r="P39" s="76">
        <f>分析係数表!C42</f>
        <v>1</v>
      </c>
      <c r="Q39" s="82">
        <f>O39*P39</f>
        <v>6.3058377192753964E-2</v>
      </c>
      <c r="R39" s="83">
        <v>6.5719469126268124E-2</v>
      </c>
      <c r="S39" s="84">
        <f>I39+R39</f>
        <v>7.1565022739889184E-2</v>
      </c>
      <c r="T39" s="85">
        <f>分析係数表!F42</f>
        <v>0.55905006418485237</v>
      </c>
      <c r="U39" s="86">
        <f>S39*T39</f>
        <v>4.000843055612547E-2</v>
      </c>
      <c r="V39" s="87">
        <f>分析係数表!D42</f>
        <v>0.23876765083440307</v>
      </c>
      <c r="W39" s="167">
        <f>ROUND(S39*V39,0)</f>
        <v>0</v>
      </c>
      <c r="X39" s="76">
        <f>分析係数表!E42</f>
        <v>0.20410783055198972</v>
      </c>
      <c r="Y39" s="166">
        <f>ROUND(S39*X39,0)</f>
        <v>0</v>
      </c>
    </row>
    <row r="40" spans="1:25" x14ac:dyDescent="0.2">
      <c r="A40" s="6" t="s">
        <v>194</v>
      </c>
      <c r="B40" s="5" t="s">
        <v>41</v>
      </c>
      <c r="C40" s="90"/>
      <c r="D40" s="76">
        <f>投入係数表!N40</f>
        <v>9.765625E-3</v>
      </c>
      <c r="E40" s="77">
        <f>$C$16*D40</f>
        <v>0.9765625</v>
      </c>
      <c r="F40" s="76">
        <f>分析係数表!C43</f>
        <v>0.2976353666895134</v>
      </c>
      <c r="G40" s="77">
        <f>E40*F40</f>
        <v>0.29065953778272791</v>
      </c>
      <c r="H40" s="77">
        <v>0.38417871659496933</v>
      </c>
      <c r="I40" s="77">
        <f>C40+H40</f>
        <v>0.38417871659496933</v>
      </c>
      <c r="J40" s="76">
        <f>分析係数表!G43</f>
        <v>0.36251604621309369</v>
      </c>
      <c r="K40" s="78">
        <f>I40*J40</f>
        <v>0.13927094937922893</v>
      </c>
      <c r="L40" s="79"/>
      <c r="M40" s="80"/>
      <c r="N40" s="81">
        <f>分析係数表!H43</f>
        <v>3.8812019379168734E-2</v>
      </c>
      <c r="O40" s="82">
        <f t="shared" si="4"/>
        <v>0.17091361465927316</v>
      </c>
      <c r="P40" s="76">
        <f>分析係数表!C43</f>
        <v>0.2976353666895134</v>
      </c>
      <c r="Q40" s="82">
        <f>O40*P40</f>
        <v>5.0869936371342961E-2</v>
      </c>
      <c r="R40" s="83">
        <v>8.6245709267974036E-2</v>
      </c>
      <c r="S40" s="84">
        <f>I40+R40</f>
        <v>0.47042442586294336</v>
      </c>
      <c r="T40" s="85">
        <f>分析係数表!F43</f>
        <v>0.59563543003851094</v>
      </c>
      <c r="U40" s="86">
        <f>S40*T40</f>
        <v>0.28020145519949385</v>
      </c>
      <c r="V40" s="87">
        <f>分析係数表!D43</f>
        <v>0.26110397946084724</v>
      </c>
      <c r="W40" s="167">
        <f>ROUND(S40*V40,0)</f>
        <v>0</v>
      </c>
      <c r="X40" s="76">
        <f>分析係数表!E43</f>
        <v>0.20154043645699615</v>
      </c>
      <c r="Y40" s="166">
        <f>ROUND(S40*X40,0)</f>
        <v>0</v>
      </c>
    </row>
    <row r="41" spans="1:25" x14ac:dyDescent="0.2">
      <c r="A41" s="6" t="s">
        <v>340</v>
      </c>
      <c r="B41" s="5" t="s">
        <v>42</v>
      </c>
      <c r="C41" s="90"/>
      <c r="D41" s="76">
        <f>投入係数表!N41</f>
        <v>0</v>
      </c>
      <c r="E41" s="77">
        <f>$C$16*D41</f>
        <v>0</v>
      </c>
      <c r="F41" s="76">
        <f>分析係数表!C44</f>
        <v>0.4644187601490114</v>
      </c>
      <c r="G41" s="77">
        <f>E41*F41</f>
        <v>0</v>
      </c>
      <c r="H41" s="77">
        <v>1.0364753557656609E-3</v>
      </c>
      <c r="I41" s="77">
        <f>C41+H41</f>
        <v>1.0364753557656609E-3</v>
      </c>
      <c r="J41" s="76">
        <f>分析係数表!G44</f>
        <v>0.2664037682111951</v>
      </c>
      <c r="K41" s="78">
        <f>I41*J41</f>
        <v>2.7612094043401108E-4</v>
      </c>
      <c r="L41" s="79"/>
      <c r="M41" s="80"/>
      <c r="N41" s="81">
        <f>分析係数表!H44</f>
        <v>0.11619448955215868</v>
      </c>
      <c r="O41" s="82">
        <f t="shared" si="4"/>
        <v>0.51167706629321819</v>
      </c>
      <c r="P41" s="76">
        <f>分析係数表!C44</f>
        <v>0.4644187601490114</v>
      </c>
      <c r="Q41" s="82">
        <f>O41*P41</f>
        <v>0.2376324287245799</v>
      </c>
      <c r="R41" s="83">
        <v>0.24116218010004728</v>
      </c>
      <c r="S41" s="84">
        <f>I41+R41</f>
        <v>0.24219865545581293</v>
      </c>
      <c r="T41" s="85">
        <f>分析係数表!F44</f>
        <v>0.52053894183371674</v>
      </c>
      <c r="U41" s="86">
        <f>S41*T41</f>
        <v>0.12607383182451781</v>
      </c>
      <c r="V41" s="87">
        <f>分析係数表!D44</f>
        <v>0.21141417460839085</v>
      </c>
      <c r="W41" s="167">
        <f>ROUND(S41*V41,0)</f>
        <v>0</v>
      </c>
      <c r="X41" s="76">
        <f>分析係数表!E44</f>
        <v>0.12487676634899771</v>
      </c>
      <c r="Y41" s="166">
        <f>ROUND(S41*X41,0)</f>
        <v>0</v>
      </c>
    </row>
    <row r="42" spans="1:25" x14ac:dyDescent="0.2">
      <c r="A42" s="6" t="s">
        <v>341</v>
      </c>
      <c r="B42" s="5" t="s">
        <v>278</v>
      </c>
      <c r="C42" s="90"/>
      <c r="D42" s="76">
        <f>投入係数表!N42</f>
        <v>0</v>
      </c>
      <c r="E42" s="77">
        <f>$C$16*D42</f>
        <v>0</v>
      </c>
      <c r="F42" s="76">
        <f>分析係数表!C45</f>
        <v>1</v>
      </c>
      <c r="G42" s="77">
        <f>E42*F42</f>
        <v>0</v>
      </c>
      <c r="H42" s="77">
        <v>3.5986433377164424E-3</v>
      </c>
      <c r="I42" s="77">
        <f>C42+H42</f>
        <v>3.5986433377164424E-3</v>
      </c>
      <c r="J42" s="76">
        <f>分析係数表!G45</f>
        <v>0</v>
      </c>
      <c r="K42" s="78">
        <f>I42*J42</f>
        <v>0</v>
      </c>
      <c r="L42" s="79"/>
      <c r="M42" s="80"/>
      <c r="N42" s="81">
        <f>分析係数表!H45</f>
        <v>0</v>
      </c>
      <c r="O42" s="82">
        <f t="shared" si="4"/>
        <v>0</v>
      </c>
      <c r="P42" s="76">
        <f>分析係数表!C45</f>
        <v>1</v>
      </c>
      <c r="Q42" s="82">
        <f>O42*P42</f>
        <v>0</v>
      </c>
      <c r="R42" s="83">
        <v>2.2107241917549178E-3</v>
      </c>
      <c r="S42" s="84">
        <f>I42+R42</f>
        <v>5.8093675294713602E-3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投入係数表!N43</f>
        <v>3.90625E-3</v>
      </c>
      <c r="E43" s="77">
        <f>$C$16*D43</f>
        <v>0.390625</v>
      </c>
      <c r="F43" s="76">
        <f>分析係数表!C46</f>
        <v>0.61950882047734346</v>
      </c>
      <c r="G43" s="77">
        <f>E43*F43</f>
        <v>0.24199563299896229</v>
      </c>
      <c r="H43" s="77">
        <v>0.26850175839452445</v>
      </c>
      <c r="I43" s="77">
        <f>C43+H43</f>
        <v>0.26850175839452445</v>
      </c>
      <c r="J43" s="76">
        <f>分析係数表!G46</f>
        <v>9.4707520891364905E-3</v>
      </c>
      <c r="K43" s="78">
        <f>I43*J43</f>
        <v>2.5429135892517636E-3</v>
      </c>
      <c r="L43" s="79"/>
      <c r="M43" s="80"/>
      <c r="N43" s="81">
        <f>分析係数表!H46</f>
        <v>2.3767664702803538E-2</v>
      </c>
      <c r="O43" s="82">
        <f t="shared" si="4"/>
        <v>0.10466390441271535</v>
      </c>
      <c r="P43" s="76">
        <f>分析係数表!C46</f>
        <v>0.61950882047734346</v>
      </c>
      <c r="Q43" s="82">
        <f>O43*P43</f>
        <v>6.4840211969274711E-2</v>
      </c>
      <c r="R43" s="83">
        <v>7.2959365218851407E-2</v>
      </c>
      <c r="S43" s="84">
        <f>I43+R43</f>
        <v>0.34146112361337588</v>
      </c>
      <c r="T43" s="85">
        <f>分析係数表!F46</f>
        <v>0.31364902506963788</v>
      </c>
      <c r="U43" s="86">
        <f>S43*T43</f>
        <v>0.10709894852051845</v>
      </c>
      <c r="V43" s="87">
        <f>分析係数表!D46</f>
        <v>1.6713091922005571E-3</v>
      </c>
      <c r="W43" s="167">
        <f>ROUND(S43*V43,0)</f>
        <v>0</v>
      </c>
      <c r="X43" s="76">
        <f>分析係数表!E46</f>
        <v>5.5710306406685237E-3</v>
      </c>
      <c r="Y43" s="166">
        <f>ROUND(S43*X43,0)</f>
        <v>0</v>
      </c>
    </row>
    <row r="44" spans="1:25" x14ac:dyDescent="0.2">
      <c r="A44" s="192">
        <v>40</v>
      </c>
      <c r="B44" s="14" t="s">
        <v>150</v>
      </c>
      <c r="C44" s="197">
        <f>SUM(C5:C43)</f>
        <v>100</v>
      </c>
      <c r="D44" s="92">
        <f>投入係数表!N44</f>
        <v>0.751953125</v>
      </c>
      <c r="E44" s="91">
        <f>SUM(E5:E43)</f>
        <v>75.1953125</v>
      </c>
      <c r="F44" s="92">
        <f>分析係数表!C47</f>
        <v>0.46349450395854752</v>
      </c>
      <c r="G44" s="91">
        <f>SUM(G5:G43)</f>
        <v>6.4384786096536706</v>
      </c>
      <c r="H44" s="91">
        <f>SUM(H5:H43)</f>
        <v>7.1437965679762048</v>
      </c>
      <c r="I44" s="91">
        <f>SUM(I5:I43)</f>
        <v>107.1437965679762</v>
      </c>
      <c r="J44" s="92">
        <f>分析係数表!G47</f>
        <v>0.28295025107418337</v>
      </c>
      <c r="K44" s="93">
        <f>SUM(K5:K43)</f>
        <v>7.0233268308254093</v>
      </c>
      <c r="L44" s="94">
        <f>最終需要_まとめ!$L$33</f>
        <v>0.627</v>
      </c>
      <c r="M44" s="91">
        <f>K44*L44</f>
        <v>4.4036259229275316</v>
      </c>
      <c r="N44" s="95">
        <f>分析係数表!H47</f>
        <v>1</v>
      </c>
      <c r="O44" s="93">
        <f>SUM(O5:O43)</f>
        <v>4.4036259229275325</v>
      </c>
      <c r="P44" s="92">
        <f>分析係数表!C47</f>
        <v>0.46349450395854752</v>
      </c>
      <c r="Q44" s="96">
        <f>SUM(Q5:Q43)</f>
        <v>1.8066121516028206</v>
      </c>
      <c r="R44" s="91">
        <f>SUM(R5:R43)</f>
        <v>2.0407747578015756</v>
      </c>
      <c r="S44" s="97">
        <f>SUM(S5:S43)</f>
        <v>109.18457132577778</v>
      </c>
      <c r="T44" s="98">
        <f>分析係数表!F47</f>
        <v>0.52862763369053167</v>
      </c>
      <c r="U44" s="99">
        <f>SUM(U5:U43)</f>
        <v>28.061581687076444</v>
      </c>
      <c r="V44" s="100">
        <f>分析係数表!D47</f>
        <v>0.12002381322151473</v>
      </c>
      <c r="W44" s="164">
        <f>SUM(W5:W43)</f>
        <v>2</v>
      </c>
      <c r="X44" s="92">
        <f>分析係数表!E47</f>
        <v>9.1234404928301496E-2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300</v>
      </c>
      <c r="S2" s="3" t="s">
        <v>152</v>
      </c>
      <c r="U2" s="64" t="s">
        <v>209</v>
      </c>
      <c r="W2" s="3" t="s">
        <v>130</v>
      </c>
      <c r="Y2" s="3" t="s">
        <v>153</v>
      </c>
    </row>
    <row r="3" spans="1:25" ht="44" x14ac:dyDescent="0.2">
      <c r="B3" s="65"/>
      <c r="C3" s="66" t="s">
        <v>227</v>
      </c>
      <c r="D3" s="66" t="s">
        <v>239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投入係数表!O5</f>
        <v>0</v>
      </c>
      <c r="E5" s="77">
        <f t="shared" ref="E5:E38" si="0">$C$17*D5</f>
        <v>0</v>
      </c>
      <c r="F5" s="76">
        <f>分析係数表!C8</f>
        <v>0.24593128390596741</v>
      </c>
      <c r="G5" s="77">
        <f t="shared" ref="G5:G38" si="1">E5*F5</f>
        <v>0</v>
      </c>
      <c r="H5" s="77">
        <f t="array" ref="H5:H43">MMULT(逆行列係数!C5:AO43,'13'!G5:G43)</f>
        <v>4.2573959826115995E-3</v>
      </c>
      <c r="I5" s="77">
        <f t="shared" ref="I5:I38" si="2">C5+H5</f>
        <v>4.2573959826115995E-3</v>
      </c>
      <c r="J5" s="76">
        <f>分析係数表!G8</f>
        <v>0.11987270155586988</v>
      </c>
      <c r="K5" s="78">
        <f t="shared" ref="K5:K38" si="3">I5*J5</f>
        <v>5.1034555802875964E-4</v>
      </c>
      <c r="L5" s="79" t="s">
        <v>183</v>
      </c>
      <c r="M5" s="80" t="s">
        <v>183</v>
      </c>
      <c r="N5" s="81">
        <f>分析係数表!H8</f>
        <v>1.2776294069491229E-2</v>
      </c>
      <c r="O5" s="82">
        <f t="shared" ref="O5:O43" si="4">$M$44*N5</f>
        <v>9.9226924235310932E-2</v>
      </c>
      <c r="P5" s="76">
        <f>分析係数表!C8</f>
        <v>0.24593128390596741</v>
      </c>
      <c r="Q5" s="82">
        <f t="shared" ref="Q5:Q38" si="5">O5*P5</f>
        <v>2.4403004875230172E-2</v>
      </c>
      <c r="R5" s="83">
        <f t="array" ref="R5:R43">MMULT(逆行列係数!C5:AO43,'13'!Q5:Q43)</f>
        <v>3.6993262203080315E-2</v>
      </c>
      <c r="S5" s="84">
        <f t="shared" ref="S5:S38" si="6">I5+R5</f>
        <v>4.1250658185691916E-2</v>
      </c>
      <c r="T5" s="85">
        <f>分析係数表!F8</f>
        <v>0.45261669024045259</v>
      </c>
      <c r="U5" s="86">
        <f t="shared" ref="U5:U38" si="7">S5*T5</f>
        <v>1.8670736378248107E-2</v>
      </c>
      <c r="V5" s="87">
        <f>分析係数表!D8</f>
        <v>0.25884016973125884</v>
      </c>
      <c r="W5" s="167">
        <f t="shared" ref="W5:W38" si="8">ROUND(S5*V5,0)</f>
        <v>0</v>
      </c>
      <c r="X5" s="76">
        <f>分析係数表!E8</f>
        <v>0.1623055162659123</v>
      </c>
      <c r="Y5" s="166">
        <f t="shared" ref="Y5:Y38" si="9">ROUND(S5*X5,0)</f>
        <v>0</v>
      </c>
    </row>
    <row r="6" spans="1:25" x14ac:dyDescent="0.2">
      <c r="A6" s="6" t="s">
        <v>219</v>
      </c>
      <c r="B6" s="5" t="s">
        <v>265</v>
      </c>
      <c r="C6" s="90"/>
      <c r="D6" s="76">
        <f>投入係数表!O6</f>
        <v>0</v>
      </c>
      <c r="E6" s="77">
        <f t="shared" si="0"/>
        <v>0</v>
      </c>
      <c r="F6" s="76">
        <f>分析係数表!C9</f>
        <v>0.93252427184466025</v>
      </c>
      <c r="G6" s="77">
        <f t="shared" si="1"/>
        <v>0</v>
      </c>
      <c r="H6" s="77">
        <v>3.7073522091886149E-2</v>
      </c>
      <c r="I6" s="77">
        <f t="shared" si="2"/>
        <v>3.7073522091886149E-2</v>
      </c>
      <c r="J6" s="76">
        <f>分析係数表!G9</f>
        <v>0.24685990338164251</v>
      </c>
      <c r="K6" s="78">
        <f t="shared" si="3"/>
        <v>9.1519660816202046E-3</v>
      </c>
      <c r="L6" s="79"/>
      <c r="M6" s="80"/>
      <c r="N6" s="81">
        <f>分析係数表!H9</f>
        <v>6.7102384818756454E-4</v>
      </c>
      <c r="O6" s="82">
        <f t="shared" si="4"/>
        <v>5.2114981216024652E-3</v>
      </c>
      <c r="P6" s="76">
        <f>分析係数表!C9</f>
        <v>0.93252427184466025</v>
      </c>
      <c r="Q6" s="82">
        <f t="shared" si="5"/>
        <v>4.8598484910671539E-3</v>
      </c>
      <c r="R6" s="83">
        <v>1.0172625990569426E-2</v>
      </c>
      <c r="S6" s="84">
        <f t="shared" si="6"/>
        <v>4.7246148082455572E-2</v>
      </c>
      <c r="T6" s="85">
        <f>分析係数表!F9</f>
        <v>0.67294685990338166</v>
      </c>
      <c r="U6" s="86">
        <f t="shared" si="7"/>
        <v>3.1794146994618654E-2</v>
      </c>
      <c r="V6" s="87">
        <f>分析係数表!D9</f>
        <v>0.15314009661835748</v>
      </c>
      <c r="W6" s="167">
        <f t="shared" si="8"/>
        <v>0</v>
      </c>
      <c r="X6" s="76">
        <f>分析係数表!E9</f>
        <v>0.11884057971014493</v>
      </c>
      <c r="Y6" s="166">
        <f t="shared" si="9"/>
        <v>0</v>
      </c>
    </row>
    <row r="7" spans="1:25" x14ac:dyDescent="0.2">
      <c r="A7" s="6" t="s">
        <v>220</v>
      </c>
      <c r="B7" s="5" t="s">
        <v>266</v>
      </c>
      <c r="C7" s="90"/>
      <c r="D7" s="76">
        <f>投入係数表!O7</f>
        <v>0</v>
      </c>
      <c r="E7" s="77">
        <f t="shared" si="0"/>
        <v>0</v>
      </c>
      <c r="F7" s="76">
        <f>分析係数表!C10</f>
        <v>7.456140350877194E-2</v>
      </c>
      <c r="G7" s="77">
        <f t="shared" si="1"/>
        <v>0</v>
      </c>
      <c r="H7" s="77">
        <v>9.9027818251230348E-4</v>
      </c>
      <c r="I7" s="77">
        <f t="shared" si="2"/>
        <v>9.9027818251230348E-4</v>
      </c>
      <c r="J7" s="76">
        <f>分析係数表!G10</f>
        <v>0.17857142857142858</v>
      </c>
      <c r="K7" s="78">
        <f t="shared" si="3"/>
        <v>1.768353897343399E-4</v>
      </c>
      <c r="L7" s="79"/>
      <c r="M7" s="80"/>
      <c r="N7" s="81">
        <f>分析係数表!H10</f>
        <v>1.3017862654838752E-3</v>
      </c>
      <c r="O7" s="82">
        <f t="shared" si="4"/>
        <v>1.0110306355908781E-2</v>
      </c>
      <c r="P7" s="76">
        <f>分析係数表!C10</f>
        <v>7.456140350877194E-2</v>
      </c>
      <c r="Q7" s="82">
        <f t="shared" si="5"/>
        <v>7.5383863180021626E-4</v>
      </c>
      <c r="R7" s="83">
        <v>1.4372390777352426E-3</v>
      </c>
      <c r="S7" s="84">
        <f t="shared" si="6"/>
        <v>2.4275172602475463E-3</v>
      </c>
      <c r="T7" s="85">
        <f>分析係数表!F10</f>
        <v>0.52380952380952384</v>
      </c>
      <c r="U7" s="86">
        <f t="shared" si="7"/>
        <v>1.2715566601296672E-3</v>
      </c>
      <c r="V7" s="87">
        <f>分析係数表!D10</f>
        <v>0.10714285714285714</v>
      </c>
      <c r="W7" s="167">
        <f t="shared" si="8"/>
        <v>0</v>
      </c>
      <c r="X7" s="76">
        <f>分析係数表!E10</f>
        <v>0.13095238095238096</v>
      </c>
      <c r="Y7" s="166">
        <f t="shared" si="9"/>
        <v>0</v>
      </c>
    </row>
    <row r="8" spans="1:25" x14ac:dyDescent="0.2">
      <c r="A8" s="6" t="s">
        <v>221</v>
      </c>
      <c r="B8" s="5" t="s">
        <v>27</v>
      </c>
      <c r="C8" s="90"/>
      <c r="D8" s="76">
        <f>投入係数表!O8</f>
        <v>0.1506172839506173</v>
      </c>
      <c r="E8" s="77">
        <f t="shared" si="0"/>
        <v>15.06172839506173</v>
      </c>
      <c r="F8" s="76">
        <f>分析係数表!C11</f>
        <v>4.5351473922902175E-3</v>
      </c>
      <c r="G8" s="77">
        <f t="shared" si="1"/>
        <v>6.8307158254247727E-2</v>
      </c>
      <c r="H8" s="77">
        <v>7.0237786980948305E-2</v>
      </c>
      <c r="I8" s="77">
        <f t="shared" si="2"/>
        <v>7.0237786980948305E-2</v>
      </c>
      <c r="J8" s="76">
        <f>分析係数表!G11</f>
        <v>0.75</v>
      </c>
      <c r="K8" s="78">
        <f t="shared" si="3"/>
        <v>5.2678340235711232E-2</v>
      </c>
      <c r="L8" s="79"/>
      <c r="M8" s="80"/>
      <c r="N8" s="81">
        <f>分析係数表!H11</f>
        <v>-2.6840953927502582E-5</v>
      </c>
      <c r="O8" s="82">
        <f t="shared" si="4"/>
        <v>-2.0845992486409861E-4</v>
      </c>
      <c r="P8" s="76">
        <f>分析係数表!C11</f>
        <v>4.5351473922902175E-3</v>
      </c>
      <c r="Q8" s="82">
        <f t="shared" si="5"/>
        <v>-9.4539648464443149E-7</v>
      </c>
      <c r="R8" s="83">
        <v>2.693085945837289E-5</v>
      </c>
      <c r="S8" s="84">
        <f t="shared" si="6"/>
        <v>7.0264717840406679E-2</v>
      </c>
      <c r="T8" s="85">
        <f>分析係数表!F11</f>
        <v>1</v>
      </c>
      <c r="U8" s="86">
        <f t="shared" si="7"/>
        <v>7.0264717840406679E-2</v>
      </c>
      <c r="V8" s="87">
        <f>分析係数表!D11</f>
        <v>0.25</v>
      </c>
      <c r="W8" s="167">
        <f t="shared" si="8"/>
        <v>0</v>
      </c>
      <c r="X8" s="76">
        <f>分析係数表!E11</f>
        <v>0</v>
      </c>
      <c r="Y8" s="166">
        <f t="shared" si="9"/>
        <v>0</v>
      </c>
    </row>
    <row r="9" spans="1:25" x14ac:dyDescent="0.2">
      <c r="A9" s="6" t="s">
        <v>222</v>
      </c>
      <c r="B9" s="5" t="s">
        <v>190</v>
      </c>
      <c r="C9" s="90"/>
      <c r="D9" s="76">
        <f>投入係数表!O9</f>
        <v>0</v>
      </c>
      <c r="E9" s="77">
        <f t="shared" si="0"/>
        <v>0</v>
      </c>
      <c r="F9" s="76">
        <f>分析係数表!C12</f>
        <v>0.20853365384615385</v>
      </c>
      <c r="G9" s="77">
        <f t="shared" si="1"/>
        <v>0</v>
      </c>
      <c r="H9" s="77">
        <v>8.9507784708612852E-3</v>
      </c>
      <c r="I9" s="77">
        <f t="shared" si="2"/>
        <v>8.9507784708612852E-3</v>
      </c>
      <c r="J9" s="76">
        <f>分析係数表!G12</f>
        <v>0.14315275640685521</v>
      </c>
      <c r="K9" s="78">
        <f t="shared" si="3"/>
        <v>1.2813286100909296E-3</v>
      </c>
      <c r="L9" s="79"/>
      <c r="M9" s="80"/>
      <c r="N9" s="81">
        <f>分析係数表!H12</f>
        <v>9.7526606095580642E-2</v>
      </c>
      <c r="O9" s="82">
        <f t="shared" si="4"/>
        <v>0.75743913699370236</v>
      </c>
      <c r="P9" s="76">
        <f>分析係数表!C12</f>
        <v>0.20853365384615385</v>
      </c>
      <c r="Q9" s="82">
        <f t="shared" si="5"/>
        <v>0.15795155080337422</v>
      </c>
      <c r="R9" s="83">
        <v>0.17944548642814231</v>
      </c>
      <c r="S9" s="84">
        <f t="shared" si="6"/>
        <v>0.1883962648990036</v>
      </c>
      <c r="T9" s="85">
        <f>分析係数表!F12</f>
        <v>0.2958030455775455</v>
      </c>
      <c r="U9" s="86">
        <f t="shared" si="7"/>
        <v>5.5728188932559299E-2</v>
      </c>
      <c r="V9" s="87">
        <f>分析係数表!D12</f>
        <v>0.10691356714596488</v>
      </c>
      <c r="W9" s="167">
        <f t="shared" si="8"/>
        <v>0</v>
      </c>
      <c r="X9" s="76">
        <f>分析係数表!E12</f>
        <v>8.866132540987956E-2</v>
      </c>
      <c r="Y9" s="166">
        <f t="shared" si="9"/>
        <v>0</v>
      </c>
    </row>
    <row r="10" spans="1:25" x14ac:dyDescent="0.2">
      <c r="A10" s="6" t="s">
        <v>223</v>
      </c>
      <c r="B10" s="5" t="s">
        <v>28</v>
      </c>
      <c r="C10" s="90"/>
      <c r="D10" s="76">
        <f>投入係数表!O10</f>
        <v>0</v>
      </c>
      <c r="E10" s="77">
        <f t="shared" si="0"/>
        <v>0</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0.11496564856255038</v>
      </c>
      <c r="P10" s="76">
        <f>分析係数表!C13</f>
        <v>0</v>
      </c>
      <c r="Q10" s="82">
        <f t="shared" si="5"/>
        <v>0</v>
      </c>
      <c r="R10" s="83">
        <v>0</v>
      </c>
      <c r="S10" s="84">
        <f t="shared" si="6"/>
        <v>0</v>
      </c>
      <c r="T10" s="85">
        <f>分析係数表!F13</f>
        <v>0.38461538461538464</v>
      </c>
      <c r="U10" s="86">
        <f t="shared" si="7"/>
        <v>0</v>
      </c>
      <c r="V10" s="87">
        <f>分析係数表!D13</f>
        <v>0.16965226554267651</v>
      </c>
      <c r="W10" s="167">
        <f t="shared" si="8"/>
        <v>0</v>
      </c>
      <c r="X10" s="76">
        <f>分析係数表!E13</f>
        <v>0.13909378292939936</v>
      </c>
      <c r="Y10" s="166">
        <f t="shared" si="9"/>
        <v>0</v>
      </c>
    </row>
    <row r="11" spans="1:25" x14ac:dyDescent="0.2">
      <c r="A11" s="6" t="s">
        <v>224</v>
      </c>
      <c r="B11" s="5" t="s">
        <v>267</v>
      </c>
      <c r="C11" s="90"/>
      <c r="D11" s="76">
        <f>投入係数表!O11</f>
        <v>2.4691358024691358E-3</v>
      </c>
      <c r="E11" s="77">
        <f t="shared" si="0"/>
        <v>0.24691358024691357</v>
      </c>
      <c r="F11" s="76">
        <f>分析係数表!C14</f>
        <v>0.56789069171648165</v>
      </c>
      <c r="G11" s="77">
        <f t="shared" si="1"/>
        <v>0.14021992388061275</v>
      </c>
      <c r="H11" s="77">
        <v>0.24567501507729053</v>
      </c>
      <c r="I11" s="77">
        <f t="shared" si="2"/>
        <v>0.24567501507729053</v>
      </c>
      <c r="J11" s="76">
        <f>分析係数表!G14</f>
        <v>0.17200100806451613</v>
      </c>
      <c r="K11" s="78">
        <f t="shared" si="3"/>
        <v>4.225635024955917E-2</v>
      </c>
      <c r="L11" s="79"/>
      <c r="M11" s="80"/>
      <c r="N11" s="81">
        <f>分析係数表!H14</f>
        <v>1.2346838806651188E-3</v>
      </c>
      <c r="O11" s="82">
        <f t="shared" si="4"/>
        <v>9.5891565437485355E-3</v>
      </c>
      <c r="P11" s="76">
        <f>分析係数表!C14</f>
        <v>0.56789069171648165</v>
      </c>
      <c r="Q11" s="82">
        <f t="shared" si="5"/>
        <v>5.445592742606982E-3</v>
      </c>
      <c r="R11" s="83">
        <v>2.8498794156750381E-2</v>
      </c>
      <c r="S11" s="84">
        <f t="shared" si="6"/>
        <v>0.27417380923404089</v>
      </c>
      <c r="T11" s="85">
        <f>分析係数表!F14</f>
        <v>0.39616935483870969</v>
      </c>
      <c r="U11" s="86">
        <f t="shared" si="7"/>
        <v>0.10861926111792145</v>
      </c>
      <c r="V11" s="87">
        <f>分析係数表!D14</f>
        <v>7.7998991935483875E-2</v>
      </c>
      <c r="W11" s="167">
        <f t="shared" si="8"/>
        <v>0</v>
      </c>
      <c r="X11" s="76">
        <f>分析係数表!E14</f>
        <v>6.9052419354838704E-2</v>
      </c>
      <c r="Y11" s="166">
        <f t="shared" si="9"/>
        <v>0</v>
      </c>
    </row>
    <row r="12" spans="1:25" x14ac:dyDescent="0.2">
      <c r="A12" s="6" t="s">
        <v>225</v>
      </c>
      <c r="B12" s="5" t="s">
        <v>29</v>
      </c>
      <c r="C12" s="90"/>
      <c r="D12" s="76">
        <f>投入係数表!O12</f>
        <v>7.4074074074074077E-3</v>
      </c>
      <c r="E12" s="77">
        <f t="shared" si="0"/>
        <v>0.74074074074074081</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7.0042534754337138E-2</v>
      </c>
      <c r="P12" s="76">
        <f>分析係数表!C15</f>
        <v>0</v>
      </c>
      <c r="Q12" s="82">
        <f t="shared" si="5"/>
        <v>0</v>
      </c>
      <c r="R12" s="83">
        <v>0</v>
      </c>
      <c r="S12" s="84">
        <f t="shared" si="6"/>
        <v>0</v>
      </c>
      <c r="T12" s="85">
        <f>分析係数表!F15</f>
        <v>0.30406147091108671</v>
      </c>
      <c r="U12" s="86">
        <f t="shared" si="7"/>
        <v>0</v>
      </c>
      <c r="V12" s="87">
        <f>分析係数表!D15</f>
        <v>4.2810098792535674E-2</v>
      </c>
      <c r="W12" s="167">
        <f t="shared" si="8"/>
        <v>0</v>
      </c>
      <c r="X12" s="76">
        <f>分析係数表!E15</f>
        <v>3.4028540065861687E-2</v>
      </c>
      <c r="Y12" s="166">
        <f t="shared" si="9"/>
        <v>0</v>
      </c>
    </row>
    <row r="13" spans="1:25" x14ac:dyDescent="0.2">
      <c r="A13" s="6" t="s">
        <v>226</v>
      </c>
      <c r="B13" s="5" t="s">
        <v>30</v>
      </c>
      <c r="C13" s="90"/>
      <c r="D13" s="76">
        <f>投入係数表!O13</f>
        <v>2.4691358024691358E-3</v>
      </c>
      <c r="E13" s="77">
        <f t="shared" si="0"/>
        <v>0.24691358024691357</v>
      </c>
      <c r="F13" s="76">
        <f>分析係数表!C16</f>
        <v>4.7619047619047672E-2</v>
      </c>
      <c r="G13" s="77">
        <f t="shared" si="1"/>
        <v>1.1757789535567326E-2</v>
      </c>
      <c r="H13" s="77">
        <v>1.5264609788711747E-2</v>
      </c>
      <c r="I13" s="77">
        <f t="shared" si="2"/>
        <v>1.5264609788711747E-2</v>
      </c>
      <c r="J13" s="76">
        <f>分析係数表!G16</f>
        <v>3.2520325203252036E-2</v>
      </c>
      <c r="K13" s="78">
        <f t="shared" si="3"/>
        <v>4.9641007442965035E-4</v>
      </c>
      <c r="L13" s="79"/>
      <c r="M13" s="80"/>
      <c r="N13" s="81">
        <f>分析係数表!H16</f>
        <v>1.7741870546079206E-2</v>
      </c>
      <c r="O13" s="82">
        <f t="shared" si="4"/>
        <v>0.13779201033516916</v>
      </c>
      <c r="P13" s="76">
        <f>分析係数表!C16</f>
        <v>4.7619047619047672E-2</v>
      </c>
      <c r="Q13" s="82">
        <f t="shared" si="5"/>
        <v>6.5615243016747295E-3</v>
      </c>
      <c r="R13" s="83">
        <v>7.4215010713178714E-3</v>
      </c>
      <c r="S13" s="84">
        <f t="shared" si="6"/>
        <v>2.2686110860029619E-2</v>
      </c>
      <c r="T13" s="85">
        <f>分析係数表!F16</f>
        <v>0.28455284552845528</v>
      </c>
      <c r="U13" s="86">
        <f t="shared" si="7"/>
        <v>6.4553973991954196E-3</v>
      </c>
      <c r="V13" s="87">
        <f>分析係数表!D16</f>
        <v>8.943089430894309E-2</v>
      </c>
      <c r="W13" s="167">
        <f t="shared" si="8"/>
        <v>0</v>
      </c>
      <c r="X13" s="76">
        <f>分析係数表!E16</f>
        <v>6.5040650406504072E-2</v>
      </c>
      <c r="Y13" s="166">
        <f t="shared" si="9"/>
        <v>0</v>
      </c>
    </row>
    <row r="14" spans="1:25" x14ac:dyDescent="0.2">
      <c r="A14" s="6" t="s">
        <v>2</v>
      </c>
      <c r="B14" s="5" t="s">
        <v>364</v>
      </c>
      <c r="C14" s="90"/>
      <c r="D14" s="76">
        <f>投入係数表!O14</f>
        <v>4.9382716049382715E-3</v>
      </c>
      <c r="E14" s="77">
        <f t="shared" si="0"/>
        <v>0.49382716049382713</v>
      </c>
      <c r="F14" s="76">
        <f>分析係数表!C17</f>
        <v>0.10486608826857791</v>
      </c>
      <c r="G14" s="77">
        <f t="shared" si="1"/>
        <v>5.1785722601766865E-2</v>
      </c>
      <c r="H14" s="77">
        <v>7.2425470082833954E-2</v>
      </c>
      <c r="I14" s="77">
        <f t="shared" si="2"/>
        <v>7.2425470082833954E-2</v>
      </c>
      <c r="J14" s="76">
        <f>分析係数表!G17</f>
        <v>0.21282973621103118</v>
      </c>
      <c r="K14" s="78">
        <f t="shared" si="3"/>
        <v>1.5414293692689481E-2</v>
      </c>
      <c r="L14" s="79"/>
      <c r="M14" s="80"/>
      <c r="N14" s="81">
        <f>分析係数表!H17</f>
        <v>2.9793458859527868E-3</v>
      </c>
      <c r="O14" s="82">
        <f t="shared" si="4"/>
        <v>2.3139051659914946E-2</v>
      </c>
      <c r="P14" s="76">
        <f>分析係数表!C17</f>
        <v>0.10486608826857791</v>
      </c>
      <c r="Q14" s="82">
        <f t="shared" si="5"/>
        <v>2.426501833819825E-3</v>
      </c>
      <c r="R14" s="83">
        <v>5.3505720096641927E-3</v>
      </c>
      <c r="S14" s="84">
        <f t="shared" si="6"/>
        <v>7.7776042092498152E-2</v>
      </c>
      <c r="T14" s="85">
        <f>分析係数表!F17</f>
        <v>0.32553956834532372</v>
      </c>
      <c r="U14" s="86">
        <f t="shared" si="7"/>
        <v>2.5319179170399577E-2</v>
      </c>
      <c r="V14" s="87">
        <f>分析係数表!D17</f>
        <v>0.14268585131894485</v>
      </c>
      <c r="W14" s="167">
        <f t="shared" si="8"/>
        <v>0</v>
      </c>
      <c r="X14" s="76">
        <f>分析係数表!E17</f>
        <v>0.13908872901678657</v>
      </c>
      <c r="Y14" s="166">
        <f t="shared" si="9"/>
        <v>0</v>
      </c>
    </row>
    <row r="15" spans="1:25" x14ac:dyDescent="0.2">
      <c r="A15" s="6" t="s">
        <v>3</v>
      </c>
      <c r="B15" s="5" t="s">
        <v>31</v>
      </c>
      <c r="C15" s="90"/>
      <c r="D15" s="76">
        <f>投入係数表!O15</f>
        <v>9.876543209876543E-3</v>
      </c>
      <c r="E15" s="77">
        <f t="shared" si="0"/>
        <v>0.98765432098765427</v>
      </c>
      <c r="F15" s="76">
        <f>分析係数表!C18</f>
        <v>0.13600000000000001</v>
      </c>
      <c r="G15" s="77">
        <f t="shared" si="1"/>
        <v>0.13432098765432099</v>
      </c>
      <c r="H15" s="77">
        <v>0.14368592633249844</v>
      </c>
      <c r="I15" s="77">
        <f t="shared" si="2"/>
        <v>0.14368592633249844</v>
      </c>
      <c r="J15" s="76">
        <f>分析係数表!G18</f>
        <v>0.21499013806706113</v>
      </c>
      <c r="K15" s="78">
        <f t="shared" si="3"/>
        <v>3.0891057140517413E-2</v>
      </c>
      <c r="L15" s="79"/>
      <c r="M15" s="80"/>
      <c r="N15" s="81">
        <f>分析係数表!H18</f>
        <v>4.6971669373129519E-4</v>
      </c>
      <c r="O15" s="82">
        <f t="shared" si="4"/>
        <v>3.6480486851217255E-3</v>
      </c>
      <c r="P15" s="76">
        <f>分析係数表!C18</f>
        <v>0.13600000000000001</v>
      </c>
      <c r="Q15" s="82">
        <f t="shared" si="5"/>
        <v>4.9613462117655471E-4</v>
      </c>
      <c r="R15" s="83">
        <v>1.2045229521131606E-3</v>
      </c>
      <c r="S15" s="84">
        <f t="shared" si="6"/>
        <v>0.14489044928461159</v>
      </c>
      <c r="T15" s="85">
        <f>分析係数表!F18</f>
        <v>0.45759368836291914</v>
      </c>
      <c r="U15" s="86">
        <f t="shared" si="7"/>
        <v>6.6300955096705902E-2</v>
      </c>
      <c r="V15" s="87">
        <f>分析係数表!D18</f>
        <v>7.3964497041420121E-2</v>
      </c>
      <c r="W15" s="167">
        <f t="shared" si="8"/>
        <v>0</v>
      </c>
      <c r="X15" s="76">
        <f>分析係数表!E18</f>
        <v>5.0295857988165681E-2</v>
      </c>
      <c r="Y15" s="166">
        <f t="shared" si="9"/>
        <v>0</v>
      </c>
    </row>
    <row r="16" spans="1:25" x14ac:dyDescent="0.2">
      <c r="A16" s="6" t="s">
        <v>4</v>
      </c>
      <c r="B16" s="5" t="s">
        <v>32</v>
      </c>
      <c r="C16" s="90"/>
      <c r="D16" s="76">
        <f>投入係数表!O16</f>
        <v>0</v>
      </c>
      <c r="E16" s="77">
        <f t="shared" si="0"/>
        <v>0</v>
      </c>
      <c r="F16" s="76">
        <f>分析係数表!C19</f>
        <v>5.7963709677419373E-2</v>
      </c>
      <c r="G16" s="77">
        <f t="shared" si="1"/>
        <v>0</v>
      </c>
      <c r="H16" s="77">
        <v>1.8897525301772825E-3</v>
      </c>
      <c r="I16" s="77">
        <f t="shared" si="2"/>
        <v>1.8897525301772825E-3</v>
      </c>
      <c r="J16" s="76">
        <f>分析係数表!G19</f>
        <v>5.6640625E-2</v>
      </c>
      <c r="K16" s="78">
        <f t="shared" si="3"/>
        <v>1.0703676440457264E-4</v>
      </c>
      <c r="L16" s="79"/>
      <c r="M16" s="80"/>
      <c r="N16" s="81">
        <f>分析係数表!H19</f>
        <v>-1.2078429267376162E-4</v>
      </c>
      <c r="O16" s="82">
        <f t="shared" si="4"/>
        <v>-9.3806966188844372E-4</v>
      </c>
      <c r="P16" s="76">
        <f>分析係数表!C19</f>
        <v>5.7963709677419373E-2</v>
      </c>
      <c r="Q16" s="82">
        <f t="shared" si="5"/>
        <v>-5.4373997538896703E-5</v>
      </c>
      <c r="R16" s="83">
        <v>2.4813376333055116E-4</v>
      </c>
      <c r="S16" s="84">
        <f t="shared" si="6"/>
        <v>2.1378862935078338E-3</v>
      </c>
      <c r="T16" s="85">
        <f>分析係数表!F19</f>
        <v>0.23828125</v>
      </c>
      <c r="U16" s="86">
        <f t="shared" si="7"/>
        <v>5.0941821837491351E-4</v>
      </c>
      <c r="V16" s="87">
        <f>分析係数表!D19</f>
        <v>2.1484375E-2</v>
      </c>
      <c r="W16" s="167">
        <f t="shared" si="8"/>
        <v>0</v>
      </c>
      <c r="X16" s="76">
        <f>分析係数表!E19</f>
        <v>3.90625E-3</v>
      </c>
      <c r="Y16" s="166">
        <f t="shared" si="9"/>
        <v>0</v>
      </c>
    </row>
    <row r="17" spans="1:25" x14ac:dyDescent="0.2">
      <c r="A17" s="6" t="s">
        <v>5</v>
      </c>
      <c r="B17" s="5" t="s">
        <v>33</v>
      </c>
      <c r="C17" s="75">
        <f>最終需要_まとめ!C18</f>
        <v>100</v>
      </c>
      <c r="D17" s="76">
        <f>投入係数表!O17</f>
        <v>0.42222222222222222</v>
      </c>
      <c r="E17" s="77">
        <f t="shared" si="0"/>
        <v>42.222222222222221</v>
      </c>
      <c r="F17" s="76">
        <f>分析係数表!C20</f>
        <v>5.8436815193571912E-2</v>
      </c>
      <c r="G17" s="77">
        <f t="shared" si="1"/>
        <v>2.4673321970619253</v>
      </c>
      <c r="H17" s="77">
        <v>2.5322187854846221</v>
      </c>
      <c r="I17" s="77">
        <f t="shared" si="2"/>
        <v>102.53221878548462</v>
      </c>
      <c r="J17" s="76">
        <f>分析係数表!G20</f>
        <v>0.10123456790123457</v>
      </c>
      <c r="K17" s="78">
        <f t="shared" si="3"/>
        <v>10.379804864703381</v>
      </c>
      <c r="L17" s="79"/>
      <c r="M17" s="80"/>
      <c r="N17" s="81">
        <f>分析係数表!H20</f>
        <v>5.905009864050568E-4</v>
      </c>
      <c r="O17" s="82">
        <f t="shared" si="4"/>
        <v>4.586118347010169E-3</v>
      </c>
      <c r="P17" s="76">
        <f>分析係数表!C20</f>
        <v>5.8436815193571912E-2</v>
      </c>
      <c r="Q17" s="82">
        <f t="shared" si="5"/>
        <v>2.6799815030008274E-4</v>
      </c>
      <c r="R17" s="83">
        <v>6.7685461073559519E-4</v>
      </c>
      <c r="S17" s="84">
        <f t="shared" si="6"/>
        <v>102.53289564009535</v>
      </c>
      <c r="T17" s="85">
        <f>分析係数表!F20</f>
        <v>0.22469135802469137</v>
      </c>
      <c r="U17" s="86">
        <f t="shared" si="7"/>
        <v>23.038255563576982</v>
      </c>
      <c r="V17" s="87">
        <f>分析係数表!D20</f>
        <v>8.1481481481481488E-2</v>
      </c>
      <c r="W17" s="167">
        <f t="shared" si="8"/>
        <v>8</v>
      </c>
      <c r="X17" s="76">
        <f>分析係数表!E20</f>
        <v>7.9012345679012344E-2</v>
      </c>
      <c r="Y17" s="166">
        <f t="shared" si="9"/>
        <v>8</v>
      </c>
    </row>
    <row r="18" spans="1:25" x14ac:dyDescent="0.2">
      <c r="A18" s="6" t="s">
        <v>6</v>
      </c>
      <c r="B18" s="5" t="s">
        <v>34</v>
      </c>
      <c r="C18" s="90"/>
      <c r="D18" s="76">
        <f>投入係数表!O18</f>
        <v>2.4691358024691358E-3</v>
      </c>
      <c r="E18" s="77">
        <f t="shared" si="0"/>
        <v>0.24691358024691357</v>
      </c>
      <c r="F18" s="76">
        <f>分析係数表!C21</f>
        <v>0.13836239575435938</v>
      </c>
      <c r="G18" s="77">
        <f t="shared" si="1"/>
        <v>3.4163554507249227E-2</v>
      </c>
      <c r="H18" s="77">
        <v>4.5971533465959023E-2</v>
      </c>
      <c r="I18" s="77">
        <f t="shared" si="2"/>
        <v>4.5971533465959023E-2</v>
      </c>
      <c r="J18" s="76">
        <f>分析係数表!G21</f>
        <v>0.28436555891238668</v>
      </c>
      <c r="K18" s="78">
        <f t="shared" si="3"/>
        <v>1.3072720808106926E-2</v>
      </c>
      <c r="L18" s="79"/>
      <c r="M18" s="80"/>
      <c r="N18" s="81">
        <f>分析係数表!H21</f>
        <v>9.7969481835384425E-4</v>
      </c>
      <c r="O18" s="82">
        <f t="shared" si="4"/>
        <v>7.6087872575395987E-3</v>
      </c>
      <c r="P18" s="76">
        <f>分析係数表!C21</f>
        <v>0.13836239575435938</v>
      </c>
      <c r="Q18" s="82">
        <f t="shared" si="5"/>
        <v>1.0527700337384207E-3</v>
      </c>
      <c r="R18" s="83">
        <v>2.4921969655925628E-3</v>
      </c>
      <c r="S18" s="84">
        <f t="shared" si="6"/>
        <v>4.8463730431551583E-2</v>
      </c>
      <c r="T18" s="85">
        <f>分析係数表!F21</f>
        <v>0.42484894259818728</v>
      </c>
      <c r="U18" s="86">
        <f t="shared" si="7"/>
        <v>2.0589764628208281E-2</v>
      </c>
      <c r="V18" s="87">
        <f>分析係数表!D21</f>
        <v>8.0060422960725075E-2</v>
      </c>
      <c r="W18" s="167">
        <f t="shared" si="8"/>
        <v>0</v>
      </c>
      <c r="X18" s="76">
        <f>分析係数表!E21</f>
        <v>6.9108761329305129E-2</v>
      </c>
      <c r="Y18" s="166">
        <f t="shared" si="9"/>
        <v>0</v>
      </c>
    </row>
    <row r="19" spans="1:25" x14ac:dyDescent="0.2">
      <c r="A19" s="6" t="s">
        <v>7</v>
      </c>
      <c r="B19" s="5" t="s">
        <v>268</v>
      </c>
      <c r="C19" s="90"/>
      <c r="D19" s="76">
        <f>投入係数表!O19</f>
        <v>0</v>
      </c>
      <c r="E19" s="77">
        <f t="shared" si="0"/>
        <v>0</v>
      </c>
      <c r="F19" s="76">
        <f>分析係数表!C22</f>
        <v>4.2718446601941795E-2</v>
      </c>
      <c r="G19" s="77">
        <f t="shared" si="1"/>
        <v>0</v>
      </c>
      <c r="H19" s="77">
        <v>4.7223404323565679E-4</v>
      </c>
      <c r="I19" s="77">
        <f t="shared" si="2"/>
        <v>4.7223404323565679E-4</v>
      </c>
      <c r="J19" s="76">
        <f>分析係数表!G22</f>
        <v>0.195578231292517</v>
      </c>
      <c r="K19" s="78">
        <f t="shared" si="3"/>
        <v>9.2358698932143755E-5</v>
      </c>
      <c r="L19" s="79"/>
      <c r="M19" s="80"/>
      <c r="N19" s="81">
        <f>分析係数表!H22</f>
        <v>4.0261430891253877E-5</v>
      </c>
      <c r="O19" s="82">
        <f t="shared" si="4"/>
        <v>3.1268988729614791E-4</v>
      </c>
      <c r="P19" s="76">
        <f>分析係数表!C22</f>
        <v>4.2718446601941795E-2</v>
      </c>
      <c r="Q19" s="82">
        <f t="shared" si="5"/>
        <v>1.3357626253427692E-5</v>
      </c>
      <c r="R19" s="83">
        <v>1.8284077400174736E-4</v>
      </c>
      <c r="S19" s="84">
        <f t="shared" si="6"/>
        <v>6.5507481723740412E-4</v>
      </c>
      <c r="T19" s="85">
        <f>分析係数表!F22</f>
        <v>0.41411564625850339</v>
      </c>
      <c r="U19" s="86">
        <f t="shared" si="7"/>
        <v>2.7127673128793861E-4</v>
      </c>
      <c r="V19" s="87">
        <f>分析係数表!D22</f>
        <v>4.1666666666666664E-2</v>
      </c>
      <c r="W19" s="167">
        <f t="shared" si="8"/>
        <v>0</v>
      </c>
      <c r="X19" s="76">
        <f>分析係数表!E22</f>
        <v>3.5714285714285712E-2</v>
      </c>
      <c r="Y19" s="166">
        <f t="shared" si="9"/>
        <v>0</v>
      </c>
    </row>
    <row r="20" spans="1:25" x14ac:dyDescent="0.2">
      <c r="A20" s="6" t="s">
        <v>8</v>
      </c>
      <c r="B20" s="5" t="s">
        <v>269</v>
      </c>
      <c r="C20" s="90"/>
      <c r="D20" s="76">
        <f>投入係数表!O20</f>
        <v>0</v>
      </c>
      <c r="E20" s="77">
        <f t="shared" si="0"/>
        <v>0</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2.0845992486409861E-4</v>
      </c>
      <c r="P20" s="76">
        <f>分析係数表!C23</f>
        <v>0</v>
      </c>
      <c r="Q20" s="82">
        <f t="shared" si="5"/>
        <v>0</v>
      </c>
      <c r="R20" s="83">
        <v>0</v>
      </c>
      <c r="S20" s="84">
        <f t="shared" si="6"/>
        <v>0</v>
      </c>
      <c r="T20" s="85">
        <f>分析係数表!F23</f>
        <v>0.43803056027164688</v>
      </c>
      <c r="U20" s="86">
        <f t="shared" si="7"/>
        <v>0</v>
      </c>
      <c r="V20" s="87">
        <f>分析係数表!D23</f>
        <v>9.3378607809847206E-2</v>
      </c>
      <c r="W20" s="167">
        <f t="shared" si="8"/>
        <v>0</v>
      </c>
      <c r="X20" s="76">
        <f>分析係数表!E23</f>
        <v>9.3378607809847206E-2</v>
      </c>
      <c r="Y20" s="166">
        <f t="shared" si="9"/>
        <v>0</v>
      </c>
    </row>
    <row r="21" spans="1:25" x14ac:dyDescent="0.2">
      <c r="A21" s="6" t="s">
        <v>9</v>
      </c>
      <c r="B21" s="5" t="s">
        <v>270</v>
      </c>
      <c r="C21" s="90"/>
      <c r="D21" s="76">
        <f>投入係数表!O21</f>
        <v>0</v>
      </c>
      <c r="E21" s="77">
        <f t="shared" si="0"/>
        <v>0</v>
      </c>
      <c r="F21" s="76">
        <f>分析係数表!C24</f>
        <v>0.46503178928247046</v>
      </c>
      <c r="G21" s="77">
        <f t="shared" si="1"/>
        <v>0</v>
      </c>
      <c r="H21" s="77">
        <v>3.7285757794593526E-3</v>
      </c>
      <c r="I21" s="77">
        <f t="shared" si="2"/>
        <v>3.7285757794593526E-3</v>
      </c>
      <c r="J21" s="76">
        <f>分析係数表!G24</f>
        <v>0.20803782505910165</v>
      </c>
      <c r="K21" s="78">
        <f t="shared" si="3"/>
        <v>7.7568479572676834E-4</v>
      </c>
      <c r="L21" s="79"/>
      <c r="M21" s="80"/>
      <c r="N21" s="81">
        <f>分析係数表!H24</f>
        <v>3.7577335498503619E-4</v>
      </c>
      <c r="O21" s="82">
        <f t="shared" si="4"/>
        <v>2.9184389480973807E-3</v>
      </c>
      <c r="P21" s="76">
        <f>分析係数表!C24</f>
        <v>0.46503178928247046</v>
      </c>
      <c r="Q21" s="82">
        <f t="shared" si="5"/>
        <v>1.357166885945376E-3</v>
      </c>
      <c r="R21" s="83">
        <v>4.590177517480829E-3</v>
      </c>
      <c r="S21" s="84">
        <f t="shared" si="6"/>
        <v>8.3187532969401824E-3</v>
      </c>
      <c r="T21" s="85">
        <f>分析係数表!F24</f>
        <v>0.39125295508274233</v>
      </c>
      <c r="U21" s="86">
        <f t="shared" si="7"/>
        <v>3.2547368100321519E-3</v>
      </c>
      <c r="V21" s="87">
        <f>分析係数表!D24</f>
        <v>8.1560283687943269E-2</v>
      </c>
      <c r="W21" s="167">
        <f t="shared" si="8"/>
        <v>0</v>
      </c>
      <c r="X21" s="76">
        <f>分析係数表!E24</f>
        <v>8.0378250591016553E-2</v>
      </c>
      <c r="Y21" s="166">
        <f t="shared" si="9"/>
        <v>0</v>
      </c>
    </row>
    <row r="22" spans="1:25" x14ac:dyDescent="0.2">
      <c r="A22" s="6" t="s">
        <v>10</v>
      </c>
      <c r="B22" s="5" t="s">
        <v>271</v>
      </c>
      <c r="C22" s="90"/>
      <c r="D22" s="76">
        <f>投入係数表!O22</f>
        <v>0</v>
      </c>
      <c r="E22" s="77">
        <f t="shared" si="0"/>
        <v>0</v>
      </c>
      <c r="F22" s="76">
        <f>分析係数表!C25</f>
        <v>9.2250922509224953E-3</v>
      </c>
      <c r="G22" s="77">
        <f t="shared" si="1"/>
        <v>0</v>
      </c>
      <c r="H22" s="77">
        <v>3.0770178473188664E-4</v>
      </c>
      <c r="I22" s="77">
        <f t="shared" si="2"/>
        <v>3.0770178473188664E-4</v>
      </c>
      <c r="J22" s="76">
        <f>分析係数表!G25</f>
        <v>0.19617224880382775</v>
      </c>
      <c r="K22" s="78">
        <f t="shared" si="3"/>
        <v>6.0362551071805514E-5</v>
      </c>
      <c r="L22" s="79"/>
      <c r="M22" s="80"/>
      <c r="N22" s="81">
        <f>分析係数表!H25</f>
        <v>5.5023955551380293E-4</v>
      </c>
      <c r="O22" s="82">
        <f t="shared" si="4"/>
        <v>4.2734284597140213E-3</v>
      </c>
      <c r="P22" s="76">
        <f>分析係数表!C25</f>
        <v>9.2250922509224953E-3</v>
      </c>
      <c r="Q22" s="82">
        <f t="shared" si="5"/>
        <v>3.9422771768579474E-5</v>
      </c>
      <c r="R22" s="83">
        <v>1.6926987069312464E-4</v>
      </c>
      <c r="S22" s="84">
        <f t="shared" si="6"/>
        <v>4.7697165542501127E-4</v>
      </c>
      <c r="T22" s="85">
        <f>分析係数表!F25</f>
        <v>0.34928229665071769</v>
      </c>
      <c r="U22" s="86">
        <f t="shared" si="7"/>
        <v>1.6659775524414269E-4</v>
      </c>
      <c r="V22" s="87">
        <f>分析係数表!D25</f>
        <v>6.2200956937799042E-2</v>
      </c>
      <c r="W22" s="167">
        <f t="shared" si="8"/>
        <v>0</v>
      </c>
      <c r="X22" s="76">
        <f>分析係数表!E25</f>
        <v>3.8277511961722487E-2</v>
      </c>
      <c r="Y22" s="166">
        <f t="shared" si="9"/>
        <v>0</v>
      </c>
    </row>
    <row r="23" spans="1:25" x14ac:dyDescent="0.2">
      <c r="A23" s="6" t="s">
        <v>11</v>
      </c>
      <c r="B23" s="5" t="s">
        <v>35</v>
      </c>
      <c r="C23" s="90"/>
      <c r="D23" s="76">
        <f>投入係数表!O23</f>
        <v>0</v>
      </c>
      <c r="E23" s="77">
        <f t="shared" si="0"/>
        <v>0</v>
      </c>
      <c r="F23" s="76">
        <f>分析係数表!C26</f>
        <v>0.48980322003577814</v>
      </c>
      <c r="G23" s="77">
        <f t="shared" si="1"/>
        <v>0</v>
      </c>
      <c r="H23" s="77">
        <v>6.5461577805700326E-3</v>
      </c>
      <c r="I23" s="77">
        <f t="shared" si="2"/>
        <v>6.5461577805700326E-3</v>
      </c>
      <c r="J23" s="76">
        <f>分析係数表!G26</f>
        <v>0.19635890767230169</v>
      </c>
      <c r="K23" s="78">
        <f t="shared" si="3"/>
        <v>1.2853963912432703E-3</v>
      </c>
      <c r="L23" s="79"/>
      <c r="M23" s="80"/>
      <c r="N23" s="81">
        <f>分析係数表!H26</f>
        <v>1.1729496866318629E-2</v>
      </c>
      <c r="O23" s="82">
        <f t="shared" si="4"/>
        <v>9.1096987165611085E-2</v>
      </c>
      <c r="P23" s="76">
        <f>分析係数表!C26</f>
        <v>0.48980322003577814</v>
      </c>
      <c r="Q23" s="82">
        <f t="shared" si="5"/>
        <v>4.4619597649274263E-2</v>
      </c>
      <c r="R23" s="83">
        <v>4.8957884737389247E-2</v>
      </c>
      <c r="S23" s="84">
        <f t="shared" si="6"/>
        <v>5.5504042517959276E-2</v>
      </c>
      <c r="T23" s="85">
        <f>分析係数表!F26</f>
        <v>0.33511053315994799</v>
      </c>
      <c r="U23" s="86">
        <f t="shared" si="7"/>
        <v>1.8599989280725756E-2</v>
      </c>
      <c r="V23" s="87">
        <f>分析係数表!D26</f>
        <v>7.3862158647594281E-2</v>
      </c>
      <c r="W23" s="167">
        <f t="shared" si="8"/>
        <v>0</v>
      </c>
      <c r="X23" s="76">
        <f>分析係数表!E26</f>
        <v>7.8673602080624183E-2</v>
      </c>
      <c r="Y23" s="166">
        <f t="shared" si="9"/>
        <v>0</v>
      </c>
    </row>
    <row r="24" spans="1:25" x14ac:dyDescent="0.2">
      <c r="A24" s="6" t="s">
        <v>12</v>
      </c>
      <c r="B24" s="5" t="s">
        <v>365</v>
      </c>
      <c r="C24" s="90"/>
      <c r="D24" s="76">
        <f>投入係数表!O24</f>
        <v>0</v>
      </c>
      <c r="E24" s="77">
        <f t="shared" si="0"/>
        <v>0</v>
      </c>
      <c r="F24" s="76">
        <f>分析係数表!C27</f>
        <v>1.6403046280023426E-2</v>
      </c>
      <c r="G24" s="77">
        <f t="shared" si="1"/>
        <v>0</v>
      </c>
      <c r="H24" s="77">
        <v>2.6277186012199553E-5</v>
      </c>
      <c r="I24" s="77">
        <f t="shared" si="2"/>
        <v>2.6277186012199553E-5</v>
      </c>
      <c r="J24" s="76">
        <f>分析係数表!G27</f>
        <v>0.18421052631578946</v>
      </c>
      <c r="K24" s="78">
        <f t="shared" si="3"/>
        <v>4.8405342654051805E-6</v>
      </c>
      <c r="L24" s="79"/>
      <c r="M24" s="80"/>
      <c r="N24" s="81">
        <f>分析係数表!H27</f>
        <v>1.1420825896152349E-2</v>
      </c>
      <c r="O24" s="82">
        <f t="shared" si="4"/>
        <v>8.8699698029673965E-2</v>
      </c>
      <c r="P24" s="76">
        <f>分析係数表!C27</f>
        <v>1.6403046280023426E-2</v>
      </c>
      <c r="Q24" s="82">
        <f t="shared" si="5"/>
        <v>1.4549452518048448E-3</v>
      </c>
      <c r="R24" s="83">
        <v>1.4661848023208902E-3</v>
      </c>
      <c r="S24" s="84">
        <f t="shared" si="6"/>
        <v>1.4924619883330897E-3</v>
      </c>
      <c r="T24" s="85">
        <f>分析係数表!F27</f>
        <v>0.35526315789473684</v>
      </c>
      <c r="U24" s="86">
        <f t="shared" si="7"/>
        <v>5.3021675901307127E-4</v>
      </c>
      <c r="V24" s="87">
        <f>分析係数表!D27</f>
        <v>0</v>
      </c>
      <c r="W24" s="167">
        <f t="shared" si="8"/>
        <v>0</v>
      </c>
      <c r="X24" s="76">
        <f>分析係数表!E27</f>
        <v>0</v>
      </c>
      <c r="Y24" s="166">
        <f t="shared" si="9"/>
        <v>0</v>
      </c>
    </row>
    <row r="25" spans="1:25" x14ac:dyDescent="0.2">
      <c r="A25" s="6" t="s">
        <v>13</v>
      </c>
      <c r="B25" s="5" t="s">
        <v>191</v>
      </c>
      <c r="C25" s="90"/>
      <c r="D25" s="76">
        <f>投入係数表!O25</f>
        <v>0</v>
      </c>
      <c r="E25" s="77">
        <f t="shared" si="0"/>
        <v>0</v>
      </c>
      <c r="F25" s="76">
        <f>分析係数表!C28</f>
        <v>5.7942340305257245E-2</v>
      </c>
      <c r="G25" s="77">
        <f t="shared" si="1"/>
        <v>0</v>
      </c>
      <c r="H25" s="77">
        <v>1.6832230066638407E-3</v>
      </c>
      <c r="I25" s="77">
        <f t="shared" si="2"/>
        <v>1.6832230066638407E-3</v>
      </c>
      <c r="J25" s="76">
        <f>分析係数表!G28</f>
        <v>0.12508686587908269</v>
      </c>
      <c r="K25" s="78">
        <f t="shared" si="3"/>
        <v>2.1054909047914615E-4</v>
      </c>
      <c r="L25" s="79"/>
      <c r="M25" s="80"/>
      <c r="N25" s="81">
        <f>分析係数表!H28</f>
        <v>2.2586662729993424E-2</v>
      </c>
      <c r="O25" s="82">
        <f t="shared" si="4"/>
        <v>0.17541902677313898</v>
      </c>
      <c r="P25" s="76">
        <f>分析係数表!C28</f>
        <v>5.7942340305257245E-2</v>
      </c>
      <c r="Q25" s="82">
        <f t="shared" si="5"/>
        <v>1.0164188945306251E-2</v>
      </c>
      <c r="R25" s="83">
        <v>1.0963466061110545E-2</v>
      </c>
      <c r="S25" s="84">
        <f t="shared" si="6"/>
        <v>1.2646689067774386E-2</v>
      </c>
      <c r="T25" s="85">
        <f>分析係数表!F28</f>
        <v>0.21334259902710215</v>
      </c>
      <c r="U25" s="86">
        <f t="shared" si="7"/>
        <v>2.6980775148066271E-3</v>
      </c>
      <c r="V25" s="87">
        <f>分析係数表!D28</f>
        <v>0.12091730368311328</v>
      </c>
      <c r="W25" s="167">
        <f t="shared" si="8"/>
        <v>0</v>
      </c>
      <c r="X25" s="76">
        <f>分析係数表!E28</f>
        <v>0.12161223071577484</v>
      </c>
      <c r="Y25" s="166">
        <f t="shared" si="9"/>
        <v>0</v>
      </c>
    </row>
    <row r="26" spans="1:25" x14ac:dyDescent="0.2">
      <c r="A26" s="6" t="s">
        <v>14</v>
      </c>
      <c r="B26" s="5" t="s">
        <v>50</v>
      </c>
      <c r="C26" s="90"/>
      <c r="D26" s="76">
        <f>投入係数表!O26</f>
        <v>3.2098765432098768E-2</v>
      </c>
      <c r="E26" s="77">
        <f t="shared" si="0"/>
        <v>3.2098765432098766</v>
      </c>
      <c r="F26" s="76">
        <f>分析係数表!C29</f>
        <v>0.49478563151796062</v>
      </c>
      <c r="G26" s="77">
        <f t="shared" si="1"/>
        <v>1.5882007925267871</v>
      </c>
      <c r="H26" s="77">
        <v>1.7287458650750533</v>
      </c>
      <c r="I26" s="77">
        <f t="shared" si="2"/>
        <v>1.7287458650750533</v>
      </c>
      <c r="J26" s="76">
        <f>分析係数表!G29</f>
        <v>0.24894917844860528</v>
      </c>
      <c r="K26" s="78">
        <f t="shared" si="3"/>
        <v>0.43036986285685797</v>
      </c>
      <c r="L26" s="79"/>
      <c r="M26" s="80"/>
      <c r="N26" s="81">
        <f>分析係数表!H29</f>
        <v>1.0347187739052245E-2</v>
      </c>
      <c r="O26" s="82">
        <f t="shared" si="4"/>
        <v>8.0361301035110008E-2</v>
      </c>
      <c r="P26" s="76">
        <f>分析係数表!C29</f>
        <v>0.49478563151796062</v>
      </c>
      <c r="Q26" s="82">
        <f t="shared" si="5"/>
        <v>3.9761617082261849E-2</v>
      </c>
      <c r="R26" s="83">
        <v>5.759278606996953E-2</v>
      </c>
      <c r="S26" s="84">
        <f t="shared" si="6"/>
        <v>1.7863386511450228</v>
      </c>
      <c r="T26" s="85">
        <f>分析係数表!F29</f>
        <v>0.37141765380206343</v>
      </c>
      <c r="U26" s="86">
        <f t="shared" si="7"/>
        <v>0.66347771070422701</v>
      </c>
      <c r="V26" s="87">
        <f>分析係数表!D29</f>
        <v>7.241115781429118E-2</v>
      </c>
      <c r="W26" s="167">
        <f t="shared" si="8"/>
        <v>0</v>
      </c>
      <c r="X26" s="76">
        <f>分析係数表!E29</f>
        <v>5.0630492930836837E-2</v>
      </c>
      <c r="Y26" s="166">
        <f t="shared" si="9"/>
        <v>0</v>
      </c>
    </row>
    <row r="27" spans="1:25" x14ac:dyDescent="0.2">
      <c r="A27" s="6" t="s">
        <v>15</v>
      </c>
      <c r="B27" s="5" t="s">
        <v>36</v>
      </c>
      <c r="C27" s="90"/>
      <c r="D27" s="76">
        <f>投入係数表!O27</f>
        <v>2.4691358024691358E-3</v>
      </c>
      <c r="E27" s="77">
        <f t="shared" si="0"/>
        <v>0.24691358024691357</v>
      </c>
      <c r="F27" s="76">
        <f>分析係数表!C30</f>
        <v>1</v>
      </c>
      <c r="G27" s="77">
        <f t="shared" si="1"/>
        <v>0.24691358024691357</v>
      </c>
      <c r="H27" s="77">
        <v>0.26623031534882435</v>
      </c>
      <c r="I27" s="77">
        <f t="shared" si="2"/>
        <v>0.26623031534882435</v>
      </c>
      <c r="J27" s="76">
        <f>分析係数表!G30</f>
        <v>0.34459690081234212</v>
      </c>
      <c r="K27" s="78">
        <f t="shared" si="3"/>
        <v>9.174214157149739E-2</v>
      </c>
      <c r="L27" s="79"/>
      <c r="M27" s="80"/>
      <c r="N27" s="81">
        <f>分析係数表!H30</f>
        <v>0</v>
      </c>
      <c r="O27" s="82">
        <f t="shared" si="4"/>
        <v>0</v>
      </c>
      <c r="P27" s="76">
        <f>分析係数表!C30</f>
        <v>1</v>
      </c>
      <c r="Q27" s="82">
        <f t="shared" si="5"/>
        <v>0</v>
      </c>
      <c r="R27" s="83">
        <v>1.5774830230344303E-2</v>
      </c>
      <c r="S27" s="84">
        <f t="shared" si="6"/>
        <v>0.28200514557916867</v>
      </c>
      <c r="T27" s="85">
        <f>分析係数表!F30</f>
        <v>0.44091746876919924</v>
      </c>
      <c r="U27" s="86">
        <f t="shared" si="7"/>
        <v>0.12434099496865658</v>
      </c>
      <c r="V27" s="87">
        <f>分析係数表!D30</f>
        <v>0.12847293330602771</v>
      </c>
      <c r="W27" s="167">
        <f t="shared" si="8"/>
        <v>0</v>
      </c>
      <c r="X27" s="76">
        <f>分析係数表!E30</f>
        <v>7.0107174551163901E-2</v>
      </c>
      <c r="Y27" s="166">
        <f t="shared" si="9"/>
        <v>0</v>
      </c>
    </row>
    <row r="28" spans="1:25" x14ac:dyDescent="0.2">
      <c r="A28" s="6" t="s">
        <v>16</v>
      </c>
      <c r="B28" s="5" t="s">
        <v>192</v>
      </c>
      <c r="C28" s="90"/>
      <c r="D28" s="76">
        <f>投入係数表!O28</f>
        <v>3.7037037037037035E-2</v>
      </c>
      <c r="E28" s="77">
        <f t="shared" si="0"/>
        <v>3.7037037037037033</v>
      </c>
      <c r="F28" s="76">
        <f>分析係数表!C31</f>
        <v>1.9207967749584998E-2</v>
      </c>
      <c r="G28" s="77">
        <f t="shared" si="1"/>
        <v>7.1140621294759246E-2</v>
      </c>
      <c r="H28" s="77">
        <v>7.4712604465471982E-2</v>
      </c>
      <c r="I28" s="77">
        <f t="shared" si="2"/>
        <v>7.4712604465471982E-2</v>
      </c>
      <c r="J28" s="76">
        <f>分析係数表!G31</f>
        <v>6.1728395061728392E-2</v>
      </c>
      <c r="K28" s="78">
        <f t="shared" si="3"/>
        <v>4.6118891645353073E-3</v>
      </c>
      <c r="L28" s="79"/>
      <c r="M28" s="80"/>
      <c r="N28" s="81">
        <f>分析係数表!H31</f>
        <v>2.4076335672969816E-2</v>
      </c>
      <c r="O28" s="82">
        <f t="shared" si="4"/>
        <v>0.18698855260309644</v>
      </c>
      <c r="P28" s="76">
        <f>分析係数表!C31</f>
        <v>1.9207967749584998E-2</v>
      </c>
      <c r="Q28" s="82">
        <f t="shared" si="5"/>
        <v>3.5916700879418543E-3</v>
      </c>
      <c r="R28" s="83">
        <v>4.657827796967844E-3</v>
      </c>
      <c r="S28" s="84">
        <f t="shared" si="6"/>
        <v>7.9370432262439825E-2</v>
      </c>
      <c r="T28" s="85">
        <f>分析係数表!F31</f>
        <v>0.33333333333333331</v>
      </c>
      <c r="U28" s="86">
        <f t="shared" si="7"/>
        <v>2.6456810754146607E-2</v>
      </c>
      <c r="V28" s="87">
        <f>分析係数表!D31</f>
        <v>0.20987654320987653</v>
      </c>
      <c r="W28" s="167">
        <f t="shared" si="8"/>
        <v>0</v>
      </c>
      <c r="X28" s="76">
        <f>分析係数表!E31</f>
        <v>0.18518518518518517</v>
      </c>
      <c r="Y28" s="166">
        <f t="shared" si="9"/>
        <v>0</v>
      </c>
    </row>
    <row r="29" spans="1:25" x14ac:dyDescent="0.2">
      <c r="A29" s="6" t="s">
        <v>17</v>
      </c>
      <c r="B29" s="5" t="s">
        <v>272</v>
      </c>
      <c r="C29" s="90"/>
      <c r="D29" s="76">
        <f>投入係数表!O29</f>
        <v>0</v>
      </c>
      <c r="E29" s="77">
        <f t="shared" si="0"/>
        <v>0</v>
      </c>
      <c r="F29" s="76">
        <f>分析係数表!C32</f>
        <v>1</v>
      </c>
      <c r="G29" s="77">
        <f t="shared" si="1"/>
        <v>0</v>
      </c>
      <c r="H29" s="77">
        <v>8.8234383316944526E-3</v>
      </c>
      <c r="I29" s="77">
        <f t="shared" si="2"/>
        <v>8.8234383316944526E-3</v>
      </c>
      <c r="J29" s="76">
        <f>分析係数表!G32</f>
        <v>0.14010507880910683</v>
      </c>
      <c r="K29" s="78">
        <f t="shared" si="3"/>
        <v>1.2362085228293453E-3</v>
      </c>
      <c r="L29" s="79"/>
      <c r="M29" s="80"/>
      <c r="N29" s="81">
        <f>分析係数表!H32</f>
        <v>7.0054889750781743E-3</v>
      </c>
      <c r="O29" s="82">
        <f t="shared" si="4"/>
        <v>5.440804038952974E-2</v>
      </c>
      <c r="P29" s="76">
        <f>分析係数表!C32</f>
        <v>1</v>
      </c>
      <c r="Q29" s="82">
        <f t="shared" si="5"/>
        <v>5.440804038952974E-2</v>
      </c>
      <c r="R29" s="83">
        <v>7.1911549498863303E-2</v>
      </c>
      <c r="S29" s="84">
        <f t="shared" si="6"/>
        <v>8.0734987830557756E-2</v>
      </c>
      <c r="T29" s="85">
        <f>分析係数表!F32</f>
        <v>0.48248686514886163</v>
      </c>
      <c r="U29" s="86">
        <f t="shared" si="7"/>
        <v>3.8953571186197307E-2</v>
      </c>
      <c r="V29" s="87">
        <f>分析係数表!D32</f>
        <v>1.5761821366024518E-2</v>
      </c>
      <c r="W29" s="167">
        <f t="shared" si="8"/>
        <v>0</v>
      </c>
      <c r="X29" s="76">
        <f>分析係数表!E32</f>
        <v>2.1891418563922942E-2</v>
      </c>
      <c r="Y29" s="166">
        <f t="shared" si="9"/>
        <v>0</v>
      </c>
    </row>
    <row r="30" spans="1:25" x14ac:dyDescent="0.2">
      <c r="A30" s="6" t="s">
        <v>18</v>
      </c>
      <c r="B30" s="5" t="s">
        <v>273</v>
      </c>
      <c r="C30" s="90"/>
      <c r="D30" s="76">
        <f>投入係数表!O30</f>
        <v>0</v>
      </c>
      <c r="E30" s="77">
        <f t="shared" si="0"/>
        <v>0</v>
      </c>
      <c r="F30" s="76">
        <f>分析係数表!C33</f>
        <v>0.97338792221084958</v>
      </c>
      <c r="G30" s="77">
        <f t="shared" si="1"/>
        <v>0</v>
      </c>
      <c r="H30" s="77">
        <v>1.3670670997285502E-2</v>
      </c>
      <c r="I30" s="77">
        <f t="shared" si="2"/>
        <v>1.3670670997285502E-2</v>
      </c>
      <c r="J30" s="76">
        <f>分析係数表!G33</f>
        <v>0.50577124868835255</v>
      </c>
      <c r="K30" s="78">
        <f t="shared" si="3"/>
        <v>6.9142323407047337E-3</v>
      </c>
      <c r="L30" s="79"/>
      <c r="M30" s="80"/>
      <c r="N30" s="81">
        <f>分析係数表!H33</f>
        <v>1.0199562492450981E-3</v>
      </c>
      <c r="O30" s="82">
        <f t="shared" si="4"/>
        <v>7.9214771448357472E-3</v>
      </c>
      <c r="P30" s="76">
        <f>分析係数表!C33</f>
        <v>0.97338792221084958</v>
      </c>
      <c r="Q30" s="82">
        <f t="shared" si="5"/>
        <v>7.710670178852401E-3</v>
      </c>
      <c r="R30" s="83">
        <v>2.3091035616221226E-2</v>
      </c>
      <c r="S30" s="84">
        <f t="shared" si="6"/>
        <v>3.676170661350673E-2</v>
      </c>
      <c r="T30" s="85">
        <f>分析係数表!F33</f>
        <v>0.64428121720881426</v>
      </c>
      <c r="U30" s="86">
        <f t="shared" si="7"/>
        <v>2.3684877083623435E-2</v>
      </c>
      <c r="V30" s="87">
        <f>分析係数表!D33</f>
        <v>6.2959076600209857E-2</v>
      </c>
      <c r="W30" s="167">
        <f t="shared" si="8"/>
        <v>0</v>
      </c>
      <c r="X30" s="76">
        <f>分析係数表!E33</f>
        <v>4.7219307450157399E-2</v>
      </c>
      <c r="Y30" s="166">
        <f t="shared" si="9"/>
        <v>0</v>
      </c>
    </row>
    <row r="31" spans="1:25" x14ac:dyDescent="0.2">
      <c r="A31" s="6" t="s">
        <v>19</v>
      </c>
      <c r="B31" s="5" t="s">
        <v>274</v>
      </c>
      <c r="C31" s="90"/>
      <c r="D31" s="76">
        <f>投入係数表!O31</f>
        <v>4.1975308641975309E-2</v>
      </c>
      <c r="E31" s="77">
        <f t="shared" si="0"/>
        <v>4.1975308641975309</v>
      </c>
      <c r="F31" s="76">
        <f>分析係数表!C34</f>
        <v>0.27354580534514794</v>
      </c>
      <c r="G31" s="77">
        <f t="shared" si="1"/>
        <v>1.1482169607080284</v>
      </c>
      <c r="H31" s="77">
        <v>1.2477662020291918</v>
      </c>
      <c r="I31" s="77">
        <f t="shared" si="2"/>
        <v>1.2477662020291918</v>
      </c>
      <c r="J31" s="76">
        <f>分析係数表!G34</f>
        <v>0.42476937758456157</v>
      </c>
      <c r="K31" s="78">
        <f t="shared" si="3"/>
        <v>0.53001287300699207</v>
      </c>
      <c r="L31" s="79"/>
      <c r="M31" s="80"/>
      <c r="N31" s="81">
        <f>分析係数表!H34</f>
        <v>0.17207735562921905</v>
      </c>
      <c r="O31" s="82">
        <f t="shared" si="4"/>
        <v>1.3364365783037362</v>
      </c>
      <c r="P31" s="76">
        <f>分析係数表!C34</f>
        <v>0.27354580534514794</v>
      </c>
      <c r="Q31" s="82">
        <f t="shared" si="5"/>
        <v>0.3655766201048094</v>
      </c>
      <c r="R31" s="83">
        <v>0.39599625512022529</v>
      </c>
      <c r="S31" s="84">
        <f t="shared" si="6"/>
        <v>1.6437624571494172</v>
      </c>
      <c r="T31" s="85">
        <f>分析係数表!F34</f>
        <v>0.70045594316615423</v>
      </c>
      <c r="U31" s="86">
        <f t="shared" si="7"/>
        <v>1.1513831822637102</v>
      </c>
      <c r="V31" s="87">
        <f>分析係数表!D34</f>
        <v>0.30431555508429647</v>
      </c>
      <c r="W31" s="167">
        <f t="shared" si="8"/>
        <v>1</v>
      </c>
      <c r="X31" s="76">
        <f>分析係数表!E34</f>
        <v>0.19870639380765559</v>
      </c>
      <c r="Y31" s="166">
        <f t="shared" si="9"/>
        <v>0</v>
      </c>
    </row>
    <row r="32" spans="1:25" x14ac:dyDescent="0.2">
      <c r="A32" s="6" t="s">
        <v>20</v>
      </c>
      <c r="B32" s="5" t="s">
        <v>37</v>
      </c>
      <c r="C32" s="90"/>
      <c r="D32" s="76">
        <f>投入係数表!O32</f>
        <v>7.4074074074074077E-3</v>
      </c>
      <c r="E32" s="77">
        <f t="shared" si="0"/>
        <v>0.74074074074074081</v>
      </c>
      <c r="F32" s="76">
        <f>分析係数表!C35</f>
        <v>0.43910510987556262</v>
      </c>
      <c r="G32" s="77">
        <f t="shared" si="1"/>
        <v>0.32526304435226866</v>
      </c>
      <c r="H32" s="77">
        <v>0.37719437015805896</v>
      </c>
      <c r="I32" s="77">
        <f t="shared" si="2"/>
        <v>0.37719437015805896</v>
      </c>
      <c r="J32" s="76">
        <f>分析係数表!G35</f>
        <v>0.31421305453517945</v>
      </c>
      <c r="K32" s="78">
        <f t="shared" si="3"/>
        <v>0.11851939520083685</v>
      </c>
      <c r="L32" s="79"/>
      <c r="M32" s="80"/>
      <c r="N32" s="81">
        <f>分析係数表!H35</f>
        <v>6.5760337122381329E-2</v>
      </c>
      <c r="O32" s="82">
        <f t="shared" si="4"/>
        <v>0.51072681591704161</v>
      </c>
      <c r="P32" s="76">
        <f>分析係数表!C35</f>
        <v>0.43910510987556262</v>
      </c>
      <c r="Q32" s="82">
        <f t="shared" si="5"/>
        <v>0.22426275461964879</v>
      </c>
      <c r="R32" s="83">
        <v>0.27415872453084694</v>
      </c>
      <c r="S32" s="84">
        <f t="shared" si="6"/>
        <v>0.6513530946889059</v>
      </c>
      <c r="T32" s="85">
        <f>分析係数表!F35</f>
        <v>0.64651031364792311</v>
      </c>
      <c r="U32" s="86">
        <f t="shared" si="7"/>
        <v>0.42110649354286989</v>
      </c>
      <c r="V32" s="87">
        <f>分析係数表!D35</f>
        <v>9.7202599604408024E-2</v>
      </c>
      <c r="W32" s="167">
        <f t="shared" si="8"/>
        <v>0</v>
      </c>
      <c r="X32" s="76">
        <f>分析係数表!E35</f>
        <v>8.3356880474710376E-2</v>
      </c>
      <c r="Y32" s="166">
        <f t="shared" si="9"/>
        <v>0</v>
      </c>
    </row>
    <row r="33" spans="1:25" x14ac:dyDescent="0.2">
      <c r="A33" s="6" t="s">
        <v>21</v>
      </c>
      <c r="B33" s="5" t="s">
        <v>38</v>
      </c>
      <c r="C33" s="90"/>
      <c r="D33" s="76">
        <f>投入係数表!O33</f>
        <v>0</v>
      </c>
      <c r="E33" s="77">
        <f t="shared" si="0"/>
        <v>0</v>
      </c>
      <c r="F33" s="76">
        <f>分析係数表!C36</f>
        <v>0.81669408606805782</v>
      </c>
      <c r="G33" s="77">
        <f t="shared" si="1"/>
        <v>0</v>
      </c>
      <c r="H33" s="77">
        <v>5.4587227245641037E-2</v>
      </c>
      <c r="I33" s="77">
        <f t="shared" si="2"/>
        <v>5.4587227245641037E-2</v>
      </c>
      <c r="J33" s="76">
        <f>分析係数表!G36</f>
        <v>6.9340477503742809E-2</v>
      </c>
      <c r="K33" s="78">
        <f t="shared" si="3"/>
        <v>3.7851044028180689E-3</v>
      </c>
      <c r="L33" s="79"/>
      <c r="M33" s="80"/>
      <c r="N33" s="81">
        <f>分析係数表!H36</f>
        <v>0.13486237300873674</v>
      </c>
      <c r="O33" s="82">
        <f t="shared" si="4"/>
        <v>1.0474068924796636</v>
      </c>
      <c r="P33" s="76">
        <f>分析係数表!C36</f>
        <v>0.81669408606805782</v>
      </c>
      <c r="Q33" s="82">
        <f t="shared" si="5"/>
        <v>0.85541101479506332</v>
      </c>
      <c r="R33" s="83">
        <v>0.89922003986791632</v>
      </c>
      <c r="S33" s="84">
        <f t="shared" si="6"/>
        <v>0.95380726711355734</v>
      </c>
      <c r="T33" s="85">
        <f>分析係数表!F36</f>
        <v>0.82767315420376641</v>
      </c>
      <c r="U33" s="86">
        <f t="shared" si="7"/>
        <v>0.78944066927435241</v>
      </c>
      <c r="V33" s="87">
        <f>分析係数表!D36</f>
        <v>6.0672917815774961E-3</v>
      </c>
      <c r="W33" s="167">
        <f t="shared" si="8"/>
        <v>0</v>
      </c>
      <c r="X33" s="76">
        <f>分析係数表!E36</f>
        <v>1.3395319517768497E-3</v>
      </c>
      <c r="Y33" s="166">
        <f t="shared" si="9"/>
        <v>0</v>
      </c>
    </row>
    <row r="34" spans="1:25" x14ac:dyDescent="0.2">
      <c r="A34" s="6" t="s">
        <v>22</v>
      </c>
      <c r="B34" s="5" t="s">
        <v>377</v>
      </c>
      <c r="C34" s="90"/>
      <c r="D34" s="76">
        <f>投入係数表!O34</f>
        <v>2.7160493827160494E-2</v>
      </c>
      <c r="E34" s="77">
        <f t="shared" si="0"/>
        <v>2.7160493827160495</v>
      </c>
      <c r="F34" s="76">
        <f>分析係数表!C37</f>
        <v>0.27674240490171054</v>
      </c>
      <c r="G34" s="77">
        <f t="shared" si="1"/>
        <v>0.75164603800464591</v>
      </c>
      <c r="H34" s="77">
        <v>0.86113509342408623</v>
      </c>
      <c r="I34" s="77">
        <f t="shared" si="2"/>
        <v>0.86113509342408623</v>
      </c>
      <c r="J34" s="76">
        <f>分析係数表!G37</f>
        <v>0.51230251230251234</v>
      </c>
      <c r="K34" s="78">
        <f t="shared" si="3"/>
        <v>0.44116167179301802</v>
      </c>
      <c r="L34" s="79"/>
      <c r="M34" s="80"/>
      <c r="N34" s="81">
        <f>分析係数表!H37</f>
        <v>5.0756243876907386E-2</v>
      </c>
      <c r="O34" s="82">
        <f t="shared" si="4"/>
        <v>0.3941977179180105</v>
      </c>
      <c r="P34" s="76">
        <f>分析係数表!C37</f>
        <v>0.27674240490171054</v>
      </c>
      <c r="Q34" s="82">
        <f t="shared" si="5"/>
        <v>0.10909122446339634</v>
      </c>
      <c r="R34" s="83">
        <v>0.13012819699452499</v>
      </c>
      <c r="S34" s="84">
        <f t="shared" si="6"/>
        <v>0.99126329041861116</v>
      </c>
      <c r="T34" s="85">
        <f>分析係数表!F37</f>
        <v>0.72623672623672619</v>
      </c>
      <c r="U34" s="86">
        <f t="shared" si="7"/>
        <v>0.71989180687225729</v>
      </c>
      <c r="V34" s="87">
        <f>分析係数表!D37</f>
        <v>0.14037814037814036</v>
      </c>
      <c r="W34" s="167">
        <f t="shared" si="8"/>
        <v>0</v>
      </c>
      <c r="X34" s="76">
        <f>分析係数表!E37</f>
        <v>0.12535612535612536</v>
      </c>
      <c r="Y34" s="166">
        <f t="shared" si="9"/>
        <v>0</v>
      </c>
    </row>
    <row r="35" spans="1:25" x14ac:dyDescent="0.2">
      <c r="A35" s="6" t="s">
        <v>23</v>
      </c>
      <c r="B35" s="5" t="s">
        <v>193</v>
      </c>
      <c r="C35" s="90"/>
      <c r="D35" s="76">
        <f>投入係数表!O35</f>
        <v>2.4691358024691358E-3</v>
      </c>
      <c r="E35" s="77">
        <f t="shared" si="0"/>
        <v>0.24691358024691357</v>
      </c>
      <c r="F35" s="76">
        <f>分析係数表!C38</f>
        <v>2.6054411976392688E-2</v>
      </c>
      <c r="G35" s="77">
        <f t="shared" si="1"/>
        <v>6.4331881423191819E-3</v>
      </c>
      <c r="H35" s="77">
        <v>9.9324081028582915E-3</v>
      </c>
      <c r="I35" s="77">
        <f t="shared" si="2"/>
        <v>9.9324081028582915E-3</v>
      </c>
      <c r="J35" s="76">
        <f>分析係数表!G38</f>
        <v>0.25641025641025639</v>
      </c>
      <c r="K35" s="78">
        <f t="shared" si="3"/>
        <v>2.5467713084252027E-3</v>
      </c>
      <c r="L35" s="79"/>
      <c r="M35" s="80"/>
      <c r="N35" s="81">
        <f>分析係数表!H38</f>
        <v>4.4945177351603076E-2</v>
      </c>
      <c r="O35" s="82">
        <f t="shared" si="4"/>
        <v>0.34906614418493315</v>
      </c>
      <c r="P35" s="76">
        <f>分析係数表!C38</f>
        <v>2.6054411976392688E-2</v>
      </c>
      <c r="Q35" s="82">
        <f t="shared" si="5"/>
        <v>9.0947131276051391E-3</v>
      </c>
      <c r="R35" s="83">
        <v>1.1194515196383863E-2</v>
      </c>
      <c r="S35" s="84">
        <f t="shared" si="6"/>
        <v>2.1126923299242154E-2</v>
      </c>
      <c r="T35" s="85">
        <f>分析係数表!F38</f>
        <v>0.57264957264957261</v>
      </c>
      <c r="U35" s="86">
        <f t="shared" si="7"/>
        <v>1.2098323598711318E-2</v>
      </c>
      <c r="V35" s="87">
        <f>分析係数表!D38</f>
        <v>9.4017094017094016E-2</v>
      </c>
      <c r="W35" s="167">
        <f t="shared" si="8"/>
        <v>0</v>
      </c>
      <c r="X35" s="76">
        <f>分析係数表!E38</f>
        <v>6.4102564102564097E-2</v>
      </c>
      <c r="Y35" s="166">
        <f t="shared" si="9"/>
        <v>0</v>
      </c>
    </row>
    <row r="36" spans="1:25" x14ac:dyDescent="0.2">
      <c r="A36" s="6" t="s">
        <v>24</v>
      </c>
      <c r="B36" s="5" t="s">
        <v>39</v>
      </c>
      <c r="C36" s="90"/>
      <c r="D36" s="76">
        <f>投入係数表!O36</f>
        <v>0</v>
      </c>
      <c r="E36" s="77">
        <f t="shared" si="0"/>
        <v>0</v>
      </c>
      <c r="F36" s="76">
        <f>分析係数表!C39</f>
        <v>1</v>
      </c>
      <c r="G36" s="77">
        <f t="shared" si="1"/>
        <v>0</v>
      </c>
      <c r="H36" s="77">
        <v>6.4482014588376213E-2</v>
      </c>
      <c r="I36" s="77">
        <f t="shared" si="2"/>
        <v>6.4482014588376213E-2</v>
      </c>
      <c r="J36" s="76">
        <f>分析係数表!G39</f>
        <v>0.35423311765241955</v>
      </c>
      <c r="K36" s="78">
        <f t="shared" si="3"/>
        <v>2.2841665060149306E-2</v>
      </c>
      <c r="L36" s="79"/>
      <c r="M36" s="80"/>
      <c r="N36" s="81">
        <f>分析係数表!H39</f>
        <v>4.0664045200166418E-3</v>
      </c>
      <c r="O36" s="82">
        <f t="shared" si="4"/>
        <v>3.1581678616910941E-2</v>
      </c>
      <c r="P36" s="76">
        <f>分析係数表!C39</f>
        <v>1</v>
      </c>
      <c r="Q36" s="82">
        <f t="shared" si="5"/>
        <v>3.1581678616910941E-2</v>
      </c>
      <c r="R36" s="83">
        <v>5.5954719757818308E-2</v>
      </c>
      <c r="S36" s="84">
        <f t="shared" si="6"/>
        <v>0.12043673434619452</v>
      </c>
      <c r="T36" s="85">
        <f>分析係数表!F39</f>
        <v>0.70491205686685499</v>
      </c>
      <c r="U36" s="86">
        <f t="shared" si="7"/>
        <v>8.4897306130302982E-2</v>
      </c>
      <c r="V36" s="87">
        <f>分析係数表!D39</f>
        <v>5.4588535496217991E-2</v>
      </c>
      <c r="W36" s="167">
        <f t="shared" si="8"/>
        <v>0</v>
      </c>
      <c r="X36" s="76">
        <f>分析係数表!E39</f>
        <v>6.4886539688325889E-2</v>
      </c>
      <c r="Y36" s="166">
        <f t="shared" si="9"/>
        <v>0</v>
      </c>
    </row>
    <row r="37" spans="1:25" x14ac:dyDescent="0.2">
      <c r="A37" s="6" t="s">
        <v>25</v>
      </c>
      <c r="B37" s="5" t="s">
        <v>40</v>
      </c>
      <c r="C37" s="90"/>
      <c r="D37" s="76">
        <f>投入係数表!O37</f>
        <v>0</v>
      </c>
      <c r="E37" s="77">
        <f t="shared" si="0"/>
        <v>0</v>
      </c>
      <c r="F37" s="76">
        <f>分析係数表!C40</f>
        <v>0.92056168505516545</v>
      </c>
      <c r="G37" s="77">
        <f t="shared" si="1"/>
        <v>0</v>
      </c>
      <c r="H37" s="77">
        <v>5.143598134406751E-4</v>
      </c>
      <c r="I37" s="77">
        <f t="shared" si="2"/>
        <v>5.143598134406751E-4</v>
      </c>
      <c r="J37" s="76">
        <f>分析係数表!G40</f>
        <v>0.55393401015228427</v>
      </c>
      <c r="K37" s="78">
        <f t="shared" si="3"/>
        <v>2.8492139412037397E-4</v>
      </c>
      <c r="L37" s="79"/>
      <c r="M37" s="80"/>
      <c r="N37" s="81">
        <f>分析係数表!H40</f>
        <v>3.1632064203561794E-2</v>
      </c>
      <c r="O37" s="82">
        <f t="shared" si="4"/>
        <v>0.24567002145234021</v>
      </c>
      <c r="P37" s="76">
        <f>分析係数表!C40</f>
        <v>0.92056168505516545</v>
      </c>
      <c r="Q37" s="82">
        <f t="shared" si="5"/>
        <v>0.22615440891570496</v>
      </c>
      <c r="R37" s="83">
        <v>0.22638934738284194</v>
      </c>
      <c r="S37" s="84">
        <f t="shared" si="6"/>
        <v>0.22690370719628261</v>
      </c>
      <c r="T37" s="85">
        <f>分析係数表!F40</f>
        <v>0.75190355329949243</v>
      </c>
      <c r="U37" s="86">
        <f t="shared" si="7"/>
        <v>0.1706097036977125</v>
      </c>
      <c r="V37" s="87">
        <f>分析係数表!D40</f>
        <v>8.6747643219724432E-2</v>
      </c>
      <c r="W37" s="167">
        <f t="shared" si="8"/>
        <v>0</v>
      </c>
      <c r="X37" s="76">
        <f>分析係数表!E40</f>
        <v>5.4296591733139957E-2</v>
      </c>
      <c r="Y37" s="166">
        <f t="shared" si="9"/>
        <v>0</v>
      </c>
    </row>
    <row r="38" spans="1:25" x14ac:dyDescent="0.2">
      <c r="A38" s="6" t="s">
        <v>26</v>
      </c>
      <c r="B38" s="5" t="s">
        <v>276</v>
      </c>
      <c r="C38" s="90"/>
      <c r="D38" s="76">
        <f>投入係数表!O38</f>
        <v>0</v>
      </c>
      <c r="E38" s="77">
        <f t="shared" si="0"/>
        <v>0</v>
      </c>
      <c r="F38" s="76">
        <f>分析係数表!C41</f>
        <v>0.63177526518242222</v>
      </c>
      <c r="G38" s="77">
        <f t="shared" si="1"/>
        <v>0</v>
      </c>
      <c r="H38" s="77">
        <v>5.1017191390716025E-4</v>
      </c>
      <c r="I38" s="77">
        <f t="shared" si="2"/>
        <v>5.1017191390716025E-4</v>
      </c>
      <c r="J38" s="76">
        <f>分析係数表!G41</f>
        <v>0.4574653574378269</v>
      </c>
      <c r="K38" s="78">
        <f t="shared" si="3"/>
        <v>2.3338597695027932E-4</v>
      </c>
      <c r="L38" s="79"/>
      <c r="M38" s="80"/>
      <c r="N38" s="81">
        <f>分析係数表!H41</f>
        <v>5.3681907855005165E-2</v>
      </c>
      <c r="O38" s="82">
        <f t="shared" si="4"/>
        <v>0.41691984972819718</v>
      </c>
      <c r="P38" s="76">
        <f>分析係数表!C41</f>
        <v>0.63177526518242222</v>
      </c>
      <c r="Q38" s="82">
        <f t="shared" si="5"/>
        <v>0.26339964862184739</v>
      </c>
      <c r="R38" s="83">
        <v>0.26694338092276954</v>
      </c>
      <c r="S38" s="84">
        <f t="shared" si="6"/>
        <v>0.26745355283667671</v>
      </c>
      <c r="T38" s="85">
        <f>分析係数表!F41</f>
        <v>0.56134715976874372</v>
      </c>
      <c r="U38" s="86">
        <f t="shared" si="7"/>
        <v>0.15013429225492811</v>
      </c>
      <c r="V38" s="87">
        <f>分析係数表!D41</f>
        <v>0.18619803615674038</v>
      </c>
      <c r="W38" s="167">
        <f t="shared" si="8"/>
        <v>0</v>
      </c>
      <c r="X38" s="76">
        <f>分析係数表!E41</f>
        <v>0.17261631641736258</v>
      </c>
      <c r="Y38" s="166">
        <f t="shared" si="9"/>
        <v>0</v>
      </c>
    </row>
    <row r="39" spans="1:25" x14ac:dyDescent="0.2">
      <c r="A39" s="6" t="s">
        <v>51</v>
      </c>
      <c r="B39" s="5" t="s">
        <v>367</v>
      </c>
      <c r="C39" s="90"/>
      <c r="D39" s="76">
        <f>投入係数表!O39</f>
        <v>0</v>
      </c>
      <c r="E39" s="77">
        <f>$C$17*D39</f>
        <v>0</v>
      </c>
      <c r="F39" s="76">
        <f>分析係数表!C42</f>
        <v>1</v>
      </c>
      <c r="G39" s="77">
        <f>E39*F39</f>
        <v>0</v>
      </c>
      <c r="H39" s="77">
        <v>6.1126018314572577E-3</v>
      </c>
      <c r="I39" s="77">
        <f>C39+H39</f>
        <v>6.1126018314572577E-3</v>
      </c>
      <c r="J39" s="76">
        <f>分析係数表!G42</f>
        <v>0.48523748395378691</v>
      </c>
      <c r="K39" s="78">
        <f>I39*J39</f>
        <v>2.9660635331076293E-3</v>
      </c>
      <c r="L39" s="79"/>
      <c r="M39" s="80"/>
      <c r="N39" s="81">
        <f>分析係数表!H42</f>
        <v>1.4319648920322628E-2</v>
      </c>
      <c r="O39" s="82">
        <f t="shared" si="4"/>
        <v>0.1112133699149966</v>
      </c>
      <c r="P39" s="76">
        <f>分析係数表!C42</f>
        <v>1</v>
      </c>
      <c r="Q39" s="82">
        <f>O39*P39</f>
        <v>0.1112133699149966</v>
      </c>
      <c r="R39" s="83">
        <v>0.11590662424146109</v>
      </c>
      <c r="S39" s="84">
        <f>I39+R39</f>
        <v>0.12201922607291835</v>
      </c>
      <c r="T39" s="85">
        <f>分析係数表!F42</f>
        <v>0.55905006418485237</v>
      </c>
      <c r="U39" s="86">
        <f>S39*T39</f>
        <v>6.8214856167851015E-2</v>
      </c>
      <c r="V39" s="87">
        <f>分析係数表!D42</f>
        <v>0.23876765083440307</v>
      </c>
      <c r="W39" s="167">
        <f>ROUND(S39*V39,0)</f>
        <v>0</v>
      </c>
      <c r="X39" s="76">
        <f>分析係数表!E42</f>
        <v>0.20410783055198972</v>
      </c>
      <c r="Y39" s="166">
        <f>ROUND(S39*X39,0)</f>
        <v>0</v>
      </c>
    </row>
    <row r="40" spans="1:25" x14ac:dyDescent="0.2">
      <c r="A40" s="6" t="s">
        <v>194</v>
      </c>
      <c r="B40" s="5" t="s">
        <v>41</v>
      </c>
      <c r="C40" s="90"/>
      <c r="D40" s="76">
        <f>投入係数表!O40</f>
        <v>1.2345679012345678E-2</v>
      </c>
      <c r="E40" s="77">
        <f>$C$17*D40</f>
        <v>1.2345679012345678</v>
      </c>
      <c r="F40" s="76">
        <f>分析係数表!C43</f>
        <v>0.2976353666895134</v>
      </c>
      <c r="G40" s="77">
        <f>E40*F40</f>
        <v>0.36745106998705357</v>
      </c>
      <c r="H40" s="77">
        <v>0.48981621601798864</v>
      </c>
      <c r="I40" s="77">
        <f>C40+H40</f>
        <v>0.48981621601798864</v>
      </c>
      <c r="J40" s="76">
        <f>分析係数表!G43</f>
        <v>0.36251604621309369</v>
      </c>
      <c r="K40" s="78">
        <f>I40*J40</f>
        <v>0.17756623800189986</v>
      </c>
      <c r="L40" s="79"/>
      <c r="M40" s="80"/>
      <c r="N40" s="81">
        <f>分析係数表!H43</f>
        <v>3.8812019379168734E-2</v>
      </c>
      <c r="O40" s="82">
        <f t="shared" si="4"/>
        <v>0.30143305135348658</v>
      </c>
      <c r="P40" s="76">
        <f>分析係数表!C43</f>
        <v>0.2976353666895134</v>
      </c>
      <c r="Q40" s="82">
        <f>O40*P40</f>
        <v>8.9717136771933909E-2</v>
      </c>
      <c r="R40" s="83">
        <v>0.15210787837246514</v>
      </c>
      <c r="S40" s="84">
        <f>I40+R40</f>
        <v>0.64192409439045384</v>
      </c>
      <c r="T40" s="85">
        <f>分析係数表!F43</f>
        <v>0.59563543003851094</v>
      </c>
      <c r="U40" s="86">
        <f>S40*T40</f>
        <v>0.38235273401433967</v>
      </c>
      <c r="V40" s="87">
        <f>分析係数表!D43</f>
        <v>0.26110397946084724</v>
      </c>
      <c r="W40" s="167">
        <f>ROUND(S40*V40,0)</f>
        <v>0</v>
      </c>
      <c r="X40" s="76">
        <f>分析係数表!E43</f>
        <v>0.20154043645699615</v>
      </c>
      <c r="Y40" s="166">
        <f>ROUND(S40*X40,0)</f>
        <v>0</v>
      </c>
    </row>
    <row r="41" spans="1:25" x14ac:dyDescent="0.2">
      <c r="A41" s="6" t="s">
        <v>340</v>
      </c>
      <c r="B41" s="5" t="s">
        <v>42</v>
      </c>
      <c r="C41" s="90"/>
      <c r="D41" s="76">
        <f>投入係数表!O41</f>
        <v>0</v>
      </c>
      <c r="E41" s="77">
        <f>$C$17*D41</f>
        <v>0</v>
      </c>
      <c r="F41" s="76">
        <f>分析係数表!C44</f>
        <v>0.4644187601490114</v>
      </c>
      <c r="G41" s="77">
        <f>E41*F41</f>
        <v>0</v>
      </c>
      <c r="H41" s="77">
        <v>1.7066752049133078E-3</v>
      </c>
      <c r="I41" s="77">
        <f>C41+H41</f>
        <v>1.7066752049133078E-3</v>
      </c>
      <c r="J41" s="76">
        <f>分析係数表!G44</f>
        <v>0.2664037682111951</v>
      </c>
      <c r="K41" s="78">
        <f>I41*J41</f>
        <v>4.5466470570151878E-4</v>
      </c>
      <c r="L41" s="79"/>
      <c r="M41" s="80"/>
      <c r="N41" s="81">
        <f>分析係数表!H44</f>
        <v>0.11619448955215868</v>
      </c>
      <c r="O41" s="82">
        <f t="shared" si="4"/>
        <v>0.90242301473668285</v>
      </c>
      <c r="P41" s="76">
        <f>分析係数表!C44</f>
        <v>0.4644187601490114</v>
      </c>
      <c r="Q41" s="82">
        <f>O41*P41</f>
        <v>0.41910217763394331</v>
      </c>
      <c r="R41" s="83">
        <v>0.4253274495629667</v>
      </c>
      <c r="S41" s="84">
        <f>I41+R41</f>
        <v>0.42703412476788</v>
      </c>
      <c r="T41" s="85">
        <f>分析係数表!F44</f>
        <v>0.52053894183371674</v>
      </c>
      <c r="U41" s="86">
        <f>S41*T41</f>
        <v>0.22228789143355962</v>
      </c>
      <c r="V41" s="87">
        <f>分析係数表!D44</f>
        <v>0.21141417460839085</v>
      </c>
      <c r="W41" s="167">
        <f>ROUND(S41*V41,0)</f>
        <v>0</v>
      </c>
      <c r="X41" s="76">
        <f>分析係数表!E44</f>
        <v>0.12487676634899771</v>
      </c>
      <c r="Y41" s="166">
        <f>ROUND(S41*X41,0)</f>
        <v>0</v>
      </c>
    </row>
    <row r="42" spans="1:25" x14ac:dyDescent="0.2">
      <c r="A42" s="6" t="s">
        <v>341</v>
      </c>
      <c r="B42" s="5" t="s">
        <v>278</v>
      </c>
      <c r="C42" s="90"/>
      <c r="D42" s="76">
        <f>投入係数表!O42</f>
        <v>0</v>
      </c>
      <c r="E42" s="77">
        <f>$C$17*D42</f>
        <v>0</v>
      </c>
      <c r="F42" s="76">
        <f>分析係数表!C45</f>
        <v>1</v>
      </c>
      <c r="G42" s="77">
        <f>E42*F42</f>
        <v>0</v>
      </c>
      <c r="H42" s="77">
        <v>6.0917264242340069E-3</v>
      </c>
      <c r="I42" s="77">
        <f>C42+H42</f>
        <v>6.0917264242340069E-3</v>
      </c>
      <c r="J42" s="76">
        <f>分析係数表!G45</f>
        <v>0</v>
      </c>
      <c r="K42" s="78">
        <f>I42*J42</f>
        <v>0</v>
      </c>
      <c r="L42" s="79"/>
      <c r="M42" s="80"/>
      <c r="N42" s="81">
        <f>分析係数表!H45</f>
        <v>0</v>
      </c>
      <c r="O42" s="82">
        <f t="shared" si="4"/>
        <v>0</v>
      </c>
      <c r="P42" s="76">
        <f>分析係数表!C45</f>
        <v>1</v>
      </c>
      <c r="Q42" s="82">
        <f>O42*P42</f>
        <v>0</v>
      </c>
      <c r="R42" s="83">
        <v>3.898959952079509E-3</v>
      </c>
      <c r="S42" s="84">
        <f>I42+R42</f>
        <v>9.9906863763135154E-3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投入係数表!O43</f>
        <v>4.9382716049382715E-3</v>
      </c>
      <c r="E43" s="77">
        <f>$C$17*D43</f>
        <v>0.49382716049382713</v>
      </c>
      <c r="F43" s="76">
        <f>分析係数表!C46</f>
        <v>0.61950882047734346</v>
      </c>
      <c r="G43" s="77">
        <f>E43*F43</f>
        <v>0.30593028171720665</v>
      </c>
      <c r="H43" s="77">
        <v>0.34042710642980972</v>
      </c>
      <c r="I43" s="77">
        <f>C43+H43</f>
        <v>0.34042710642980972</v>
      </c>
      <c r="J43" s="76">
        <f>分析係数表!G46</f>
        <v>9.4707520891364905E-3</v>
      </c>
      <c r="K43" s="78">
        <f>I43*J43</f>
        <v>3.2241007294188107E-3</v>
      </c>
      <c r="L43" s="79"/>
      <c r="M43" s="80"/>
      <c r="N43" s="81">
        <f>分析係数表!H46</f>
        <v>2.3767664702803538E-2</v>
      </c>
      <c r="O43" s="82">
        <f t="shared" si="4"/>
        <v>0.18459126346715932</v>
      </c>
      <c r="P43" s="76">
        <f>分析係数表!C46</f>
        <v>0.61950882047734346</v>
      </c>
      <c r="Q43" s="82">
        <f>O43*P43</f>
        <v>0.1143559159009624</v>
      </c>
      <c r="R43" s="83">
        <v>0.12867532014096683</v>
      </c>
      <c r="S43" s="84">
        <f>I43+R43</f>
        <v>0.46910242657077655</v>
      </c>
      <c r="T43" s="85">
        <f>分析係数表!F46</f>
        <v>0.31364902506963788</v>
      </c>
      <c r="U43" s="86">
        <f>S43*T43</f>
        <v>0.14713351875172545</v>
      </c>
      <c r="V43" s="87">
        <f>分析係数表!D46</f>
        <v>1.6713091922005571E-3</v>
      </c>
      <c r="W43" s="167">
        <f>ROUND(S43*V43,0)</f>
        <v>0</v>
      </c>
      <c r="X43" s="76">
        <f>分析係数表!E46</f>
        <v>5.5710306406685237E-3</v>
      </c>
      <c r="Y43" s="166">
        <f>ROUND(S43*X43,0)</f>
        <v>0</v>
      </c>
    </row>
    <row r="44" spans="1:25" x14ac:dyDescent="0.2">
      <c r="A44" s="192">
        <v>40</v>
      </c>
      <c r="B44" s="14" t="s">
        <v>150</v>
      </c>
      <c r="C44" s="197">
        <f>SUM(C5:C43)</f>
        <v>100</v>
      </c>
      <c r="D44" s="92">
        <f>投入係数表!O44</f>
        <v>0.77037037037037037</v>
      </c>
      <c r="E44" s="91">
        <f>SUM(E5:E43)</f>
        <v>77.037037037037038</v>
      </c>
      <c r="F44" s="92">
        <f>分析係数表!C47</f>
        <v>0.46349450395854752</v>
      </c>
      <c r="G44" s="91">
        <f>SUM(G5:G43)</f>
        <v>7.7190829104756729</v>
      </c>
      <c r="H44" s="91">
        <f>SUM(H5:H43)</f>
        <v>8.7438640914538777</v>
      </c>
      <c r="I44" s="91">
        <f>SUM(I5:I43)</f>
        <v>108.74386409145389</v>
      </c>
      <c r="J44" s="92">
        <f>分析係数表!G47</f>
        <v>0.28295025107418337</v>
      </c>
      <c r="K44" s="93">
        <f>SUM(K5:K43)</f>
        <v>12.386741930939856</v>
      </c>
      <c r="L44" s="94">
        <f>最終需要_まとめ!$L$33</f>
        <v>0.627</v>
      </c>
      <c r="M44" s="91">
        <f>K44*L44</f>
        <v>7.7664871906992898</v>
      </c>
      <c r="N44" s="95">
        <f>分析係数表!H47</f>
        <v>1</v>
      </c>
      <c r="O44" s="96">
        <f>SUM(O5:O43)</f>
        <v>7.7664871906992898</v>
      </c>
      <c r="P44" s="92">
        <f>分析係数表!C47</f>
        <v>0.46349450395854752</v>
      </c>
      <c r="Q44" s="96">
        <f>SUM(Q5:Q43)</f>
        <v>3.1862447854465259</v>
      </c>
      <c r="R44" s="91">
        <f>SUM(R5:R43)</f>
        <v>3.5992273851071195</v>
      </c>
      <c r="S44" s="97">
        <f>SUM(S5:S43)</f>
        <v>112.34309147656096</v>
      </c>
      <c r="T44" s="98">
        <f>分析係数表!F47</f>
        <v>0.52862763369053167</v>
      </c>
      <c r="U44" s="99">
        <f>SUM(U5:U43)</f>
        <v>28.665764523564036</v>
      </c>
      <c r="V44" s="100">
        <f>分析係数表!D47</f>
        <v>0.12002381322151473</v>
      </c>
      <c r="W44" s="164">
        <f>SUM(W5:W43)</f>
        <v>9</v>
      </c>
      <c r="X44" s="92">
        <f>分析係数表!E47</f>
        <v>9.1234404928301496E-2</v>
      </c>
      <c r="Y44" s="165">
        <f>SUM(Y5:Y43)</f>
        <v>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299</v>
      </c>
      <c r="S2" s="3" t="s">
        <v>152</v>
      </c>
      <c r="U2" s="64" t="s">
        <v>209</v>
      </c>
      <c r="W2" s="3" t="s">
        <v>130</v>
      </c>
      <c r="Y2" s="3" t="s">
        <v>153</v>
      </c>
    </row>
    <row r="3" spans="1:25" ht="44" x14ac:dyDescent="0.2">
      <c r="B3" s="65"/>
      <c r="C3" s="66" t="s">
        <v>227</v>
      </c>
      <c r="D3" s="66" t="s">
        <v>238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投入係数表!P5</f>
        <v>0</v>
      </c>
      <c r="E5" s="77">
        <f t="shared" ref="E5:E38" si="0">$C$18*D5</f>
        <v>0</v>
      </c>
      <c r="F5" s="76">
        <f>分析係数表!C8</f>
        <v>0.24593128390596741</v>
      </c>
      <c r="G5" s="77">
        <f t="shared" ref="G5:G38" si="1">E5*F5</f>
        <v>0</v>
      </c>
      <c r="H5" s="77">
        <f t="array" ref="H5:H43">MMULT(逆行列係数!C5:AO43,'14'!G5:G43)</f>
        <v>7.8964156133301902E-4</v>
      </c>
      <c r="I5" s="77">
        <f t="shared" ref="I5:I38" si="2">C5+H5</f>
        <v>7.8964156133301902E-4</v>
      </c>
      <c r="J5" s="76">
        <f>分析係数表!G8</f>
        <v>0.11987270155586988</v>
      </c>
      <c r="K5" s="78">
        <f t="shared" ref="K5:K38" si="3">I5*J5</f>
        <v>9.4656467217784111E-5</v>
      </c>
      <c r="L5" s="79" t="s">
        <v>183</v>
      </c>
      <c r="M5" s="80" t="s">
        <v>183</v>
      </c>
      <c r="N5" s="81">
        <f>分析係数表!H8</f>
        <v>1.2776294069491229E-2</v>
      </c>
      <c r="O5" s="82">
        <f t="shared" ref="O5:O43" si="4">$M$44*N5</f>
        <v>0.24591603096189651</v>
      </c>
      <c r="P5" s="76">
        <f>分析係数表!C8</f>
        <v>0.24593128390596741</v>
      </c>
      <c r="Q5" s="82">
        <f t="shared" ref="Q5:Q38" si="5">O5*P5</f>
        <v>6.0478445227518843E-2</v>
      </c>
      <c r="R5" s="83">
        <f t="array" ref="R5:R43">MMULT(逆行列係数!C5:AO43,'14'!Q5:Q43)</f>
        <v>9.1681126704488816E-2</v>
      </c>
      <c r="S5" s="84">
        <f t="shared" ref="S5:S38" si="6">I5+R5</f>
        <v>9.2470768265821832E-2</v>
      </c>
      <c r="T5" s="85">
        <f>分析係数表!F8</f>
        <v>0.45261669024045259</v>
      </c>
      <c r="U5" s="86">
        <f t="shared" ref="U5:U38" si="7">S5*T5</f>
        <v>4.1853813076468155E-2</v>
      </c>
      <c r="V5" s="87">
        <f>分析係数表!D8</f>
        <v>0.25884016973125884</v>
      </c>
      <c r="W5" s="88">
        <f t="shared" ref="W5:W38" si="8">ROUND(S5*V5,0)</f>
        <v>0</v>
      </c>
      <c r="X5" s="76">
        <f>分析係数表!E8</f>
        <v>0.1623055162659123</v>
      </c>
      <c r="Y5" s="89">
        <f t="shared" ref="Y5:Y38" si="9">ROUND(S5*X5,0)</f>
        <v>0</v>
      </c>
    </row>
    <row r="6" spans="1:25" x14ac:dyDescent="0.2">
      <c r="A6" s="6" t="s">
        <v>219</v>
      </c>
      <c r="B6" s="5" t="s">
        <v>265</v>
      </c>
      <c r="C6" s="90"/>
      <c r="D6" s="76">
        <f>投入係数表!P6</f>
        <v>0</v>
      </c>
      <c r="E6" s="77">
        <f t="shared" si="0"/>
        <v>0</v>
      </c>
      <c r="F6" s="76">
        <f>分析係数表!C9</f>
        <v>0.93252427184466025</v>
      </c>
      <c r="G6" s="77">
        <f t="shared" si="1"/>
        <v>0</v>
      </c>
      <c r="H6" s="77">
        <v>4.6086380727561119E-2</v>
      </c>
      <c r="I6" s="77">
        <f t="shared" si="2"/>
        <v>4.6086380727561119E-2</v>
      </c>
      <c r="J6" s="76">
        <f>分析係数表!G9</f>
        <v>0.24685990338164251</v>
      </c>
      <c r="K6" s="78">
        <f t="shared" si="3"/>
        <v>1.1376879493615329E-2</v>
      </c>
      <c r="L6" s="79"/>
      <c r="M6" s="80"/>
      <c r="N6" s="81">
        <f>分析係数表!H9</f>
        <v>6.7102384818756454E-4</v>
      </c>
      <c r="O6" s="82">
        <f t="shared" si="4"/>
        <v>1.2915757928671034E-2</v>
      </c>
      <c r="P6" s="76">
        <f>分析係数表!C9</f>
        <v>0.93252427184466025</v>
      </c>
      <c r="Q6" s="82">
        <f t="shared" si="5"/>
        <v>1.2044257757755854E-2</v>
      </c>
      <c r="R6" s="83">
        <v>2.5211018353529086E-2</v>
      </c>
      <c r="S6" s="84">
        <f t="shared" si="6"/>
        <v>7.1297399081090201E-2</v>
      </c>
      <c r="T6" s="85">
        <f>分析係数表!F9</f>
        <v>0.67294685990338166</v>
      </c>
      <c r="U6" s="86">
        <f t="shared" si="7"/>
        <v>4.7979360830897898E-2</v>
      </c>
      <c r="V6" s="87">
        <f>分析係数表!D9</f>
        <v>0.15314009661835748</v>
      </c>
      <c r="W6" s="88">
        <f t="shared" si="8"/>
        <v>0</v>
      </c>
      <c r="X6" s="76">
        <f>分析係数表!E9</f>
        <v>0.11884057971014493</v>
      </c>
      <c r="Y6" s="89">
        <f t="shared" si="9"/>
        <v>0</v>
      </c>
    </row>
    <row r="7" spans="1:25" x14ac:dyDescent="0.2">
      <c r="A7" s="6" t="s">
        <v>220</v>
      </c>
      <c r="B7" s="5" t="s">
        <v>266</v>
      </c>
      <c r="C7" s="90"/>
      <c r="D7" s="76">
        <f>投入係数表!P7</f>
        <v>0</v>
      </c>
      <c r="E7" s="77">
        <f t="shared" si="0"/>
        <v>0</v>
      </c>
      <c r="F7" s="76">
        <f>分析係数表!C10</f>
        <v>7.456140350877194E-2</v>
      </c>
      <c r="G7" s="77">
        <f t="shared" si="1"/>
        <v>0</v>
      </c>
      <c r="H7" s="77">
        <v>1.1781156144342616E-4</v>
      </c>
      <c r="I7" s="77">
        <f t="shared" si="2"/>
        <v>1.1781156144342616E-4</v>
      </c>
      <c r="J7" s="76">
        <f>分析係数表!G10</f>
        <v>0.17857142857142858</v>
      </c>
      <c r="K7" s="78">
        <f t="shared" si="3"/>
        <v>2.1037778829183243E-5</v>
      </c>
      <c r="L7" s="79"/>
      <c r="M7" s="80"/>
      <c r="N7" s="81">
        <f>分析係数表!H10</f>
        <v>1.3017862654838752E-3</v>
      </c>
      <c r="O7" s="82">
        <f t="shared" si="4"/>
        <v>2.5056570381621807E-2</v>
      </c>
      <c r="P7" s="76">
        <f>分析係数表!C10</f>
        <v>7.456140350877194E-2</v>
      </c>
      <c r="Q7" s="82">
        <f t="shared" si="5"/>
        <v>1.8682530547700473E-3</v>
      </c>
      <c r="R7" s="83">
        <v>3.5619377730768354E-3</v>
      </c>
      <c r="S7" s="84">
        <f t="shared" si="6"/>
        <v>3.6797493345202617E-3</v>
      </c>
      <c r="T7" s="85">
        <f>分析係数表!F10</f>
        <v>0.52380952380952384</v>
      </c>
      <c r="U7" s="86">
        <f t="shared" si="7"/>
        <v>1.9274877466534705E-3</v>
      </c>
      <c r="V7" s="87">
        <f>分析係数表!D10</f>
        <v>0.10714285714285714</v>
      </c>
      <c r="W7" s="88">
        <f t="shared" si="8"/>
        <v>0</v>
      </c>
      <c r="X7" s="76">
        <f>分析係数表!E10</f>
        <v>0.13095238095238096</v>
      </c>
      <c r="Y7" s="89">
        <f t="shared" si="9"/>
        <v>0</v>
      </c>
    </row>
    <row r="8" spans="1:25" x14ac:dyDescent="0.2">
      <c r="A8" s="6" t="s">
        <v>221</v>
      </c>
      <c r="B8" s="5" t="s">
        <v>27</v>
      </c>
      <c r="C8" s="90"/>
      <c r="D8" s="76">
        <f>投入係数表!P8</f>
        <v>3.7764350453172205E-4</v>
      </c>
      <c r="E8" s="77">
        <f t="shared" si="0"/>
        <v>3.7764350453172203E-2</v>
      </c>
      <c r="F8" s="76">
        <f>分析係数表!C11</f>
        <v>4.5351473922902175E-3</v>
      </c>
      <c r="G8" s="77">
        <f t="shared" si="1"/>
        <v>1.7126689547923782E-4</v>
      </c>
      <c r="H8" s="77">
        <v>9.3366303211697493E-4</v>
      </c>
      <c r="I8" s="77">
        <f t="shared" si="2"/>
        <v>9.3366303211697493E-4</v>
      </c>
      <c r="J8" s="76">
        <f>分析係数表!G11</f>
        <v>0.75</v>
      </c>
      <c r="K8" s="78">
        <f t="shared" si="3"/>
        <v>7.0024727408773122E-4</v>
      </c>
      <c r="L8" s="79"/>
      <c r="M8" s="80"/>
      <c r="N8" s="81">
        <f>分析係数表!H11</f>
        <v>-2.6840953927502582E-5</v>
      </c>
      <c r="O8" s="82">
        <f t="shared" si="4"/>
        <v>-5.1663031714684136E-4</v>
      </c>
      <c r="P8" s="76">
        <f>分析係数表!C11</f>
        <v>4.5351473922902175E-3</v>
      </c>
      <c r="Q8" s="82">
        <f t="shared" si="5"/>
        <v>-2.3429946355865656E-6</v>
      </c>
      <c r="R8" s="83">
        <v>6.6743276781312761E-5</v>
      </c>
      <c r="S8" s="84">
        <f t="shared" si="6"/>
        <v>1.0004063088982877E-3</v>
      </c>
      <c r="T8" s="85">
        <f>分析係数表!F11</f>
        <v>1</v>
      </c>
      <c r="U8" s="86">
        <f t="shared" si="7"/>
        <v>1.0004063088982877E-3</v>
      </c>
      <c r="V8" s="87">
        <f>分析係数表!D11</f>
        <v>0.25</v>
      </c>
      <c r="W8" s="88">
        <f t="shared" si="8"/>
        <v>0</v>
      </c>
      <c r="X8" s="76">
        <f>分析係数表!E11</f>
        <v>0</v>
      </c>
      <c r="Y8" s="89">
        <f t="shared" si="9"/>
        <v>0</v>
      </c>
    </row>
    <row r="9" spans="1:25" x14ac:dyDescent="0.2">
      <c r="A9" s="6" t="s">
        <v>222</v>
      </c>
      <c r="B9" s="5" t="s">
        <v>190</v>
      </c>
      <c r="C9" s="90"/>
      <c r="D9" s="76">
        <f>投入係数表!P9</f>
        <v>0</v>
      </c>
      <c r="E9" s="77">
        <f t="shared" si="0"/>
        <v>0</v>
      </c>
      <c r="F9" s="76">
        <f>分析係数表!C12</f>
        <v>0.20853365384615385</v>
      </c>
      <c r="G9" s="77">
        <f t="shared" si="1"/>
        <v>0</v>
      </c>
      <c r="H9" s="77">
        <v>1.6961096043593402E-3</v>
      </c>
      <c r="I9" s="77">
        <f t="shared" si="2"/>
        <v>1.6961096043593402E-3</v>
      </c>
      <c r="J9" s="76">
        <f>分析係数表!G12</f>
        <v>0.14315275640685521</v>
      </c>
      <c r="K9" s="78">
        <f t="shared" si="3"/>
        <v>2.4280276503218021E-4</v>
      </c>
      <c r="L9" s="79"/>
      <c r="M9" s="80"/>
      <c r="N9" s="81">
        <f>分析係数表!H12</f>
        <v>9.7526606095580642E-2</v>
      </c>
      <c r="O9" s="82">
        <f t="shared" si="4"/>
        <v>1.8771762573530484</v>
      </c>
      <c r="P9" s="76">
        <f>分析係数表!C12</f>
        <v>0.20853365384615385</v>
      </c>
      <c r="Q9" s="82">
        <f t="shared" si="5"/>
        <v>0.39145442385907919</v>
      </c>
      <c r="R9" s="83">
        <v>0.44472326575181742</v>
      </c>
      <c r="S9" s="84">
        <f t="shared" si="6"/>
        <v>0.44641937535617676</v>
      </c>
      <c r="T9" s="85">
        <f>分析係数表!F12</f>
        <v>0.2958030455775455</v>
      </c>
      <c r="U9" s="86">
        <f t="shared" si="7"/>
        <v>0.13205221083518254</v>
      </c>
      <c r="V9" s="87">
        <f>分析係数表!D12</f>
        <v>0.10691356714596488</v>
      </c>
      <c r="W9" s="88">
        <f t="shared" si="8"/>
        <v>0</v>
      </c>
      <c r="X9" s="76">
        <f>分析係数表!E12</f>
        <v>8.866132540987956E-2</v>
      </c>
      <c r="Y9" s="89">
        <f t="shared" si="9"/>
        <v>0</v>
      </c>
    </row>
    <row r="10" spans="1:25" x14ac:dyDescent="0.2">
      <c r="A10" s="6" t="s">
        <v>223</v>
      </c>
      <c r="B10" s="5" t="s">
        <v>28</v>
      </c>
      <c r="C10" s="90"/>
      <c r="D10" s="76">
        <f>投入係数表!P10</f>
        <v>1.5105740181268882E-3</v>
      </c>
      <c r="E10" s="77">
        <f t="shared" si="0"/>
        <v>0.15105740181268881</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0.28492161990648301</v>
      </c>
      <c r="P10" s="76">
        <f>分析係数表!C13</f>
        <v>0</v>
      </c>
      <c r="Q10" s="82">
        <f t="shared" si="5"/>
        <v>0</v>
      </c>
      <c r="R10" s="83">
        <v>0</v>
      </c>
      <c r="S10" s="84">
        <f t="shared" si="6"/>
        <v>0</v>
      </c>
      <c r="T10" s="85">
        <f>分析係数表!F13</f>
        <v>0.38461538461538464</v>
      </c>
      <c r="U10" s="86">
        <f t="shared" si="7"/>
        <v>0</v>
      </c>
      <c r="V10" s="87">
        <f>分析係数表!D13</f>
        <v>0.16965226554267651</v>
      </c>
      <c r="W10" s="88">
        <f t="shared" si="8"/>
        <v>0</v>
      </c>
      <c r="X10" s="76">
        <f>分析係数表!E13</f>
        <v>0.13909378292939936</v>
      </c>
      <c r="Y10" s="89">
        <f t="shared" si="9"/>
        <v>0</v>
      </c>
    </row>
    <row r="11" spans="1:25" x14ac:dyDescent="0.2">
      <c r="A11" s="6" t="s">
        <v>224</v>
      </c>
      <c r="B11" s="5" t="s">
        <v>267</v>
      </c>
      <c r="C11" s="90"/>
      <c r="D11" s="76">
        <f>投入係数表!P11</f>
        <v>4.1540785498489427E-3</v>
      </c>
      <c r="E11" s="77">
        <f t="shared" si="0"/>
        <v>0.4154078549848943</v>
      </c>
      <c r="F11" s="76">
        <f>分析係数表!C14</f>
        <v>0.56789069171648165</v>
      </c>
      <c r="G11" s="77">
        <f t="shared" si="1"/>
        <v>0.23590625411183153</v>
      </c>
      <c r="H11" s="77">
        <v>0.32809567834875614</v>
      </c>
      <c r="I11" s="77">
        <f t="shared" si="2"/>
        <v>0.32809567834875614</v>
      </c>
      <c r="J11" s="76">
        <f>分析係数表!G14</f>
        <v>0.17200100806451613</v>
      </c>
      <c r="K11" s="78">
        <f t="shared" si="3"/>
        <v>5.6432787417597295E-2</v>
      </c>
      <c r="L11" s="79"/>
      <c r="M11" s="80"/>
      <c r="N11" s="81">
        <f>分析係数表!H14</f>
        <v>1.2346838806651188E-3</v>
      </c>
      <c r="O11" s="82">
        <f t="shared" si="4"/>
        <v>2.3764994588754706E-2</v>
      </c>
      <c r="P11" s="76">
        <f>分析係数表!C14</f>
        <v>0.56789069171648165</v>
      </c>
      <c r="Q11" s="82">
        <f t="shared" si="5"/>
        <v>1.3495919215646354E-2</v>
      </c>
      <c r="R11" s="83">
        <v>7.0629120072374083E-2</v>
      </c>
      <c r="S11" s="84">
        <f t="shared" si="6"/>
        <v>0.39872479842113023</v>
      </c>
      <c r="T11" s="85">
        <f>分析係数表!F14</f>
        <v>0.39616935483870969</v>
      </c>
      <c r="U11" s="86">
        <f t="shared" si="7"/>
        <v>0.15796254614869373</v>
      </c>
      <c r="V11" s="87">
        <f>分析係数表!D14</f>
        <v>7.7998991935483875E-2</v>
      </c>
      <c r="W11" s="88">
        <f t="shared" si="8"/>
        <v>0</v>
      </c>
      <c r="X11" s="76">
        <f>分析係数表!E14</f>
        <v>6.9052419354838704E-2</v>
      </c>
      <c r="Y11" s="89">
        <f t="shared" si="9"/>
        <v>0</v>
      </c>
    </row>
    <row r="12" spans="1:25" x14ac:dyDescent="0.2">
      <c r="A12" s="6" t="s">
        <v>225</v>
      </c>
      <c r="B12" s="5" t="s">
        <v>29</v>
      </c>
      <c r="C12" s="90"/>
      <c r="D12" s="76">
        <f>投入係数表!P12</f>
        <v>9.0634441087613302E-3</v>
      </c>
      <c r="E12" s="77">
        <f t="shared" si="0"/>
        <v>0.90634441087613304</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0.17358778656133872</v>
      </c>
      <c r="P12" s="76">
        <f>分析係数表!C15</f>
        <v>0</v>
      </c>
      <c r="Q12" s="82">
        <f t="shared" si="5"/>
        <v>0</v>
      </c>
      <c r="R12" s="83">
        <v>0</v>
      </c>
      <c r="S12" s="84">
        <f t="shared" si="6"/>
        <v>0</v>
      </c>
      <c r="T12" s="85">
        <f>分析係数表!F15</f>
        <v>0.30406147091108671</v>
      </c>
      <c r="U12" s="86">
        <f t="shared" si="7"/>
        <v>0</v>
      </c>
      <c r="V12" s="87">
        <f>分析係数表!D15</f>
        <v>4.2810098792535674E-2</v>
      </c>
      <c r="W12" s="88">
        <f t="shared" si="8"/>
        <v>0</v>
      </c>
      <c r="X12" s="76">
        <f>分析係数表!E15</f>
        <v>3.4028540065861687E-2</v>
      </c>
      <c r="Y12" s="89">
        <f t="shared" si="9"/>
        <v>0</v>
      </c>
    </row>
    <row r="13" spans="1:25" x14ac:dyDescent="0.2">
      <c r="A13" s="6" t="s">
        <v>226</v>
      </c>
      <c r="B13" s="5" t="s">
        <v>30</v>
      </c>
      <c r="C13" s="90"/>
      <c r="D13" s="76">
        <f>投入係数表!P13</f>
        <v>3.0211480362537764E-3</v>
      </c>
      <c r="E13" s="77">
        <f t="shared" si="0"/>
        <v>0.30211480362537763</v>
      </c>
      <c r="F13" s="76">
        <f>分析係数表!C16</f>
        <v>4.7619047619047672E-2</v>
      </c>
      <c r="G13" s="77">
        <f t="shared" si="1"/>
        <v>1.4386419220256094E-2</v>
      </c>
      <c r="H13" s="77">
        <v>1.8765460068678731E-2</v>
      </c>
      <c r="I13" s="77">
        <f t="shared" si="2"/>
        <v>1.8765460068678731E-2</v>
      </c>
      <c r="J13" s="76">
        <f>分析係数表!G16</f>
        <v>3.2520325203252036E-2</v>
      </c>
      <c r="K13" s="78">
        <f t="shared" si="3"/>
        <v>6.1025886402207255E-4</v>
      </c>
      <c r="L13" s="79"/>
      <c r="M13" s="80"/>
      <c r="N13" s="81">
        <f>分析係数表!H16</f>
        <v>1.7741870546079206E-2</v>
      </c>
      <c r="O13" s="82">
        <f t="shared" si="4"/>
        <v>0.34149263963406212</v>
      </c>
      <c r="P13" s="76">
        <f>分析係数表!C16</f>
        <v>4.7619047619047672E-2</v>
      </c>
      <c r="Q13" s="82">
        <f t="shared" si="5"/>
        <v>1.6261554268288691E-2</v>
      </c>
      <c r="R13" s="83">
        <v>1.8392851550148963E-2</v>
      </c>
      <c r="S13" s="84">
        <f t="shared" si="6"/>
        <v>3.7158311618827697E-2</v>
      </c>
      <c r="T13" s="85">
        <f>分析係数表!F16</f>
        <v>0.28455284552845528</v>
      </c>
      <c r="U13" s="86">
        <f t="shared" si="7"/>
        <v>1.0573503306170483E-2</v>
      </c>
      <c r="V13" s="87">
        <f>分析係数表!D16</f>
        <v>8.943089430894309E-2</v>
      </c>
      <c r="W13" s="88">
        <f t="shared" si="8"/>
        <v>0</v>
      </c>
      <c r="X13" s="76">
        <f>分析係数表!E16</f>
        <v>6.5040650406504072E-2</v>
      </c>
      <c r="Y13" s="89">
        <f t="shared" si="9"/>
        <v>0</v>
      </c>
    </row>
    <row r="14" spans="1:25" x14ac:dyDescent="0.2">
      <c r="A14" s="6" t="s">
        <v>2</v>
      </c>
      <c r="B14" s="5" t="s">
        <v>364</v>
      </c>
      <c r="C14" s="90"/>
      <c r="D14" s="76">
        <f>投入係数表!P14</f>
        <v>5.287009063444109E-3</v>
      </c>
      <c r="E14" s="77">
        <f t="shared" si="0"/>
        <v>0.52870090634441091</v>
      </c>
      <c r="F14" s="76">
        <f>分析係数表!C17</f>
        <v>0.10486608826857791</v>
      </c>
      <c r="G14" s="77">
        <f t="shared" si="1"/>
        <v>5.5442795912390139E-2</v>
      </c>
      <c r="H14" s="77">
        <v>6.5005261011646789E-2</v>
      </c>
      <c r="I14" s="77">
        <f t="shared" si="2"/>
        <v>6.5005261011646789E-2</v>
      </c>
      <c r="J14" s="76">
        <f>分析係数表!G17</f>
        <v>0.21282973621103118</v>
      </c>
      <c r="K14" s="78">
        <f t="shared" si="3"/>
        <v>1.3835052553438016E-2</v>
      </c>
      <c r="L14" s="79"/>
      <c r="M14" s="80"/>
      <c r="N14" s="81">
        <f>分析係数表!H17</f>
        <v>2.9793458859527868E-3</v>
      </c>
      <c r="O14" s="82">
        <f t="shared" si="4"/>
        <v>5.7345965203299397E-2</v>
      </c>
      <c r="P14" s="76">
        <f>分析係数表!C17</f>
        <v>0.10486608826857791</v>
      </c>
      <c r="Q14" s="82">
        <f t="shared" si="5"/>
        <v>6.0136470488559917E-3</v>
      </c>
      <c r="R14" s="83">
        <v>1.3260427470996814E-2</v>
      </c>
      <c r="S14" s="84">
        <f t="shared" si="6"/>
        <v>7.8265688482643606E-2</v>
      </c>
      <c r="T14" s="85">
        <f>分析係数表!F17</f>
        <v>0.32553956834532372</v>
      </c>
      <c r="U14" s="86">
        <f t="shared" si="7"/>
        <v>2.5478578444889374E-2</v>
      </c>
      <c r="V14" s="87">
        <f>分析係数表!D17</f>
        <v>0.14268585131894485</v>
      </c>
      <c r="W14" s="88">
        <f t="shared" si="8"/>
        <v>0</v>
      </c>
      <c r="X14" s="76">
        <f>分析係数表!E17</f>
        <v>0.13908872901678657</v>
      </c>
      <c r="Y14" s="89">
        <f t="shared" si="9"/>
        <v>0</v>
      </c>
    </row>
    <row r="15" spans="1:25" x14ac:dyDescent="0.2">
      <c r="A15" s="6" t="s">
        <v>3</v>
      </c>
      <c r="B15" s="5" t="s">
        <v>31</v>
      </c>
      <c r="C15" s="90"/>
      <c r="D15" s="76">
        <f>投入係数表!P15</f>
        <v>3.7764350453172208E-3</v>
      </c>
      <c r="E15" s="77">
        <f t="shared" si="0"/>
        <v>0.37764350453172207</v>
      </c>
      <c r="F15" s="76">
        <f>分析係数表!C18</f>
        <v>0.13600000000000001</v>
      </c>
      <c r="G15" s="77">
        <f t="shared" si="1"/>
        <v>5.1359516616314209E-2</v>
      </c>
      <c r="H15" s="77">
        <v>5.8669905858215549E-2</v>
      </c>
      <c r="I15" s="77">
        <f t="shared" si="2"/>
        <v>5.8669905858215549E-2</v>
      </c>
      <c r="J15" s="76">
        <f>分析係数表!G18</f>
        <v>0.21499013806706113</v>
      </c>
      <c r="K15" s="78">
        <f t="shared" si="3"/>
        <v>1.2613451160839239E-2</v>
      </c>
      <c r="L15" s="79"/>
      <c r="M15" s="80"/>
      <c r="N15" s="81">
        <f>分析係数表!H18</f>
        <v>4.6971669373129519E-4</v>
      </c>
      <c r="O15" s="82">
        <f t="shared" si="4"/>
        <v>9.0410305500697244E-3</v>
      </c>
      <c r="P15" s="76">
        <f>分析係数表!C18</f>
        <v>0.13600000000000001</v>
      </c>
      <c r="Q15" s="82">
        <f t="shared" si="5"/>
        <v>1.2295801548094826E-3</v>
      </c>
      <c r="R15" s="83">
        <v>2.9851928382232879E-3</v>
      </c>
      <c r="S15" s="84">
        <f t="shared" si="6"/>
        <v>6.1655098696438836E-2</v>
      </c>
      <c r="T15" s="85">
        <f>分析係数表!F18</f>
        <v>0.45759368836291914</v>
      </c>
      <c r="U15" s="86">
        <f t="shared" si="7"/>
        <v>2.8212984018883256E-2</v>
      </c>
      <c r="V15" s="87">
        <f>分析係数表!D18</f>
        <v>7.3964497041420121E-2</v>
      </c>
      <c r="W15" s="88">
        <f t="shared" si="8"/>
        <v>0</v>
      </c>
      <c r="X15" s="76">
        <f>分析係数表!E18</f>
        <v>5.0295857988165681E-2</v>
      </c>
      <c r="Y15" s="89">
        <f t="shared" si="9"/>
        <v>0</v>
      </c>
    </row>
    <row r="16" spans="1:25" x14ac:dyDescent="0.2">
      <c r="A16" s="6" t="s">
        <v>4</v>
      </c>
      <c r="B16" s="5" t="s">
        <v>32</v>
      </c>
      <c r="C16" s="90"/>
      <c r="D16" s="76">
        <f>投入係数表!P16</f>
        <v>0.23564954682779457</v>
      </c>
      <c r="E16" s="77">
        <f t="shared" si="0"/>
        <v>23.564954682779458</v>
      </c>
      <c r="F16" s="76">
        <f>分析係数表!C19</f>
        <v>5.7963709677419373E-2</v>
      </c>
      <c r="G16" s="77">
        <f t="shared" si="1"/>
        <v>1.3659121917941726</v>
      </c>
      <c r="H16" s="77">
        <v>1.425579891014517</v>
      </c>
      <c r="I16" s="77">
        <f t="shared" si="2"/>
        <v>1.425579891014517</v>
      </c>
      <c r="J16" s="76">
        <f>分析係数表!G19</f>
        <v>5.6640625E-2</v>
      </c>
      <c r="K16" s="78">
        <f t="shared" si="3"/>
        <v>8.0745736014494127E-2</v>
      </c>
      <c r="L16" s="79"/>
      <c r="M16" s="80"/>
      <c r="N16" s="81">
        <f>分析係数表!H19</f>
        <v>-1.2078429267376162E-4</v>
      </c>
      <c r="O16" s="82">
        <f t="shared" si="4"/>
        <v>-2.3248364271607862E-3</v>
      </c>
      <c r="P16" s="76">
        <f>分析係数表!C19</f>
        <v>5.7963709677419373E-2</v>
      </c>
      <c r="Q16" s="82">
        <f t="shared" si="5"/>
        <v>-1.3475614371143675E-4</v>
      </c>
      <c r="R16" s="83">
        <v>6.1495476853824587E-4</v>
      </c>
      <c r="S16" s="84">
        <f t="shared" si="6"/>
        <v>1.4261948457830553</v>
      </c>
      <c r="T16" s="85">
        <f>分析係数表!F19</f>
        <v>0.23828125</v>
      </c>
      <c r="U16" s="86">
        <f t="shared" si="7"/>
        <v>0.33983549059674367</v>
      </c>
      <c r="V16" s="87">
        <f>分析係数表!D19</f>
        <v>2.1484375E-2</v>
      </c>
      <c r="W16" s="88">
        <f t="shared" si="8"/>
        <v>0</v>
      </c>
      <c r="X16" s="76">
        <f>分析係数表!E19</f>
        <v>3.90625E-3</v>
      </c>
      <c r="Y16" s="89">
        <f t="shared" si="9"/>
        <v>0</v>
      </c>
    </row>
    <row r="17" spans="1:25" x14ac:dyDescent="0.2">
      <c r="A17" s="6" t="s">
        <v>5</v>
      </c>
      <c r="B17" s="5" t="s">
        <v>33</v>
      </c>
      <c r="C17" s="90"/>
      <c r="D17" s="76">
        <f>投入係数表!P17</f>
        <v>6.7975830815709973E-2</v>
      </c>
      <c r="E17" s="77">
        <f t="shared" si="0"/>
        <v>6.7975830815709974</v>
      </c>
      <c r="F17" s="76">
        <f>分析係数表!C20</f>
        <v>5.8436815193571912E-2</v>
      </c>
      <c r="G17" s="77">
        <f t="shared" si="1"/>
        <v>0.39722910630071545</v>
      </c>
      <c r="H17" s="77">
        <v>0.41322662997696763</v>
      </c>
      <c r="I17" s="77">
        <f t="shared" si="2"/>
        <v>0.41322662997696763</v>
      </c>
      <c r="J17" s="76">
        <f>分析係数表!G20</f>
        <v>0.10123456790123457</v>
      </c>
      <c r="K17" s="78">
        <f t="shared" si="3"/>
        <v>4.1832819331001664E-2</v>
      </c>
      <c r="L17" s="79"/>
      <c r="M17" s="80"/>
      <c r="N17" s="81">
        <f>分析係数表!H20</f>
        <v>5.905009864050568E-4</v>
      </c>
      <c r="O17" s="82">
        <f t="shared" si="4"/>
        <v>1.1365866977230511E-2</v>
      </c>
      <c r="P17" s="76">
        <f>分析係数表!C20</f>
        <v>5.8436815193571912E-2</v>
      </c>
      <c r="Q17" s="82">
        <f t="shared" si="5"/>
        <v>6.6418506806314114E-4</v>
      </c>
      <c r="R17" s="83">
        <v>1.6774620466480641E-3</v>
      </c>
      <c r="S17" s="84">
        <f t="shared" si="6"/>
        <v>0.41490409202361567</v>
      </c>
      <c r="T17" s="85">
        <f>分析係数表!F20</f>
        <v>0.22469135802469137</v>
      </c>
      <c r="U17" s="86">
        <f t="shared" si="7"/>
        <v>9.3225363886787718E-2</v>
      </c>
      <c r="V17" s="87">
        <f>分析係数表!D20</f>
        <v>8.1481481481481488E-2</v>
      </c>
      <c r="W17" s="88">
        <f t="shared" si="8"/>
        <v>0</v>
      </c>
      <c r="X17" s="76">
        <f>分析係数表!E20</f>
        <v>7.9012345679012344E-2</v>
      </c>
      <c r="Y17" s="89">
        <f t="shared" si="9"/>
        <v>0</v>
      </c>
    </row>
    <row r="18" spans="1:25" x14ac:dyDescent="0.2">
      <c r="A18" s="6" t="s">
        <v>6</v>
      </c>
      <c r="B18" s="5" t="s">
        <v>34</v>
      </c>
      <c r="C18" s="75">
        <f>最終需要_まとめ!C19</f>
        <v>100</v>
      </c>
      <c r="D18" s="76">
        <f>投入係数表!P18</f>
        <v>7.3262839879154079E-2</v>
      </c>
      <c r="E18" s="77">
        <f t="shared" si="0"/>
        <v>7.3262839879154082</v>
      </c>
      <c r="F18" s="76">
        <f>分析係数表!C21</f>
        <v>0.13836239575435938</v>
      </c>
      <c r="G18" s="77">
        <f t="shared" si="1"/>
        <v>1.013682204544778</v>
      </c>
      <c r="H18" s="77">
        <v>1.0334057804280365</v>
      </c>
      <c r="I18" s="77">
        <f t="shared" si="2"/>
        <v>101.03340578042804</v>
      </c>
      <c r="J18" s="76">
        <f>分析係数表!G21</f>
        <v>0.28436555891238668</v>
      </c>
      <c r="K18" s="78">
        <f t="shared" si="3"/>
        <v>28.730420903573378</v>
      </c>
      <c r="L18" s="79"/>
      <c r="M18" s="80"/>
      <c r="N18" s="81">
        <f>分析係数表!H21</f>
        <v>9.7969481835384425E-4</v>
      </c>
      <c r="O18" s="82">
        <f t="shared" si="4"/>
        <v>1.885700657585971E-2</v>
      </c>
      <c r="P18" s="76">
        <f>分析係数表!C21</f>
        <v>0.13836239575435938</v>
      </c>
      <c r="Q18" s="82">
        <f t="shared" si="5"/>
        <v>2.6091006065916585E-3</v>
      </c>
      <c r="R18" s="83">
        <v>6.1764605814084942E-3</v>
      </c>
      <c r="S18" s="84">
        <f t="shared" si="6"/>
        <v>101.03958224100946</v>
      </c>
      <c r="T18" s="85">
        <f>分析係数表!F21</f>
        <v>0.42484894259818728</v>
      </c>
      <c r="U18" s="86">
        <f t="shared" si="7"/>
        <v>42.926559675655447</v>
      </c>
      <c r="V18" s="87">
        <f>分析係数表!D21</f>
        <v>8.0060422960725075E-2</v>
      </c>
      <c r="W18" s="88">
        <f t="shared" si="8"/>
        <v>8</v>
      </c>
      <c r="X18" s="76">
        <f>分析係数表!E21</f>
        <v>6.9108761329305129E-2</v>
      </c>
      <c r="Y18" s="89">
        <f t="shared" si="9"/>
        <v>7</v>
      </c>
    </row>
    <row r="19" spans="1:25" x14ac:dyDescent="0.2">
      <c r="A19" s="6" t="s">
        <v>7</v>
      </c>
      <c r="B19" s="5" t="s">
        <v>268</v>
      </c>
      <c r="C19" s="90"/>
      <c r="D19" s="76">
        <f>投入係数表!P19</f>
        <v>1.1329305135951663E-3</v>
      </c>
      <c r="E19" s="77">
        <f t="shared" si="0"/>
        <v>0.11329305135951663</v>
      </c>
      <c r="F19" s="76">
        <f>分析係数表!C22</f>
        <v>4.2718446601941795E-2</v>
      </c>
      <c r="G19" s="77">
        <f t="shared" si="1"/>
        <v>4.8397031648725608E-3</v>
      </c>
      <c r="H19" s="77">
        <v>5.7153704333877146E-3</v>
      </c>
      <c r="I19" s="77">
        <f t="shared" si="2"/>
        <v>5.7153704333877146E-3</v>
      </c>
      <c r="J19" s="76">
        <f>分析係数表!G22</f>
        <v>0.195578231292517</v>
      </c>
      <c r="K19" s="78">
        <f t="shared" si="3"/>
        <v>1.1178020405435156E-3</v>
      </c>
      <c r="L19" s="79"/>
      <c r="M19" s="80"/>
      <c r="N19" s="81">
        <f>分析係数表!H22</f>
        <v>4.0261430891253877E-5</v>
      </c>
      <c r="O19" s="82">
        <f t="shared" si="4"/>
        <v>7.749454757202622E-4</v>
      </c>
      <c r="P19" s="76">
        <f>分析係数表!C22</f>
        <v>4.2718446601941795E-2</v>
      </c>
      <c r="Q19" s="82">
        <f t="shared" si="5"/>
        <v>3.3104466923972401E-5</v>
      </c>
      <c r="R19" s="83">
        <v>4.5313787348565311E-4</v>
      </c>
      <c r="S19" s="84">
        <f t="shared" si="6"/>
        <v>6.1685083068733675E-3</v>
      </c>
      <c r="T19" s="85">
        <f>分析係数表!F22</f>
        <v>0.41411564625850339</v>
      </c>
      <c r="U19" s="86">
        <f t="shared" si="7"/>
        <v>2.554475803951811E-3</v>
      </c>
      <c r="V19" s="87">
        <f>分析係数表!D22</f>
        <v>4.1666666666666664E-2</v>
      </c>
      <c r="W19" s="88">
        <f t="shared" si="8"/>
        <v>0</v>
      </c>
      <c r="X19" s="76">
        <f>分析係数表!E22</f>
        <v>3.5714285714285712E-2</v>
      </c>
      <c r="Y19" s="89">
        <f t="shared" si="9"/>
        <v>0</v>
      </c>
    </row>
    <row r="20" spans="1:25" x14ac:dyDescent="0.2">
      <c r="A20" s="6" t="s">
        <v>8</v>
      </c>
      <c r="B20" s="5" t="s">
        <v>269</v>
      </c>
      <c r="C20" s="90"/>
      <c r="D20" s="76">
        <f>投入係数表!P20</f>
        <v>3.7764350453172205E-4</v>
      </c>
      <c r="E20" s="77">
        <f t="shared" si="0"/>
        <v>3.7764350453172203E-2</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5.1663031714684136E-4</v>
      </c>
      <c r="P20" s="76">
        <f>分析係数表!C23</f>
        <v>0</v>
      </c>
      <c r="Q20" s="82">
        <f t="shared" si="5"/>
        <v>0</v>
      </c>
      <c r="R20" s="83">
        <v>0</v>
      </c>
      <c r="S20" s="84">
        <f t="shared" si="6"/>
        <v>0</v>
      </c>
      <c r="T20" s="85">
        <f>分析係数表!F23</f>
        <v>0.43803056027164688</v>
      </c>
      <c r="U20" s="86">
        <f t="shared" si="7"/>
        <v>0</v>
      </c>
      <c r="V20" s="87">
        <f>分析係数表!D23</f>
        <v>9.3378607809847206E-2</v>
      </c>
      <c r="W20" s="88">
        <f t="shared" si="8"/>
        <v>0</v>
      </c>
      <c r="X20" s="76">
        <f>分析係数表!E23</f>
        <v>9.3378607809847206E-2</v>
      </c>
      <c r="Y20" s="89">
        <f t="shared" si="9"/>
        <v>0</v>
      </c>
    </row>
    <row r="21" spans="1:25" x14ac:dyDescent="0.2">
      <c r="A21" s="6" t="s">
        <v>9</v>
      </c>
      <c r="B21" s="5" t="s">
        <v>270</v>
      </c>
      <c r="C21" s="90"/>
      <c r="D21" s="76">
        <f>投入係数表!P21</f>
        <v>0</v>
      </c>
      <c r="E21" s="77">
        <f t="shared" si="0"/>
        <v>0</v>
      </c>
      <c r="F21" s="76">
        <f>分析係数表!C24</f>
        <v>0.46503178928247046</v>
      </c>
      <c r="G21" s="77">
        <f t="shared" si="1"/>
        <v>0</v>
      </c>
      <c r="H21" s="77">
        <v>5.6256838768407053E-3</v>
      </c>
      <c r="I21" s="77">
        <f t="shared" si="2"/>
        <v>5.6256838768407053E-3</v>
      </c>
      <c r="J21" s="76">
        <f>分析係数表!G24</f>
        <v>0.20803782505910165</v>
      </c>
      <c r="K21" s="78">
        <f t="shared" si="3"/>
        <v>1.1703550382079955E-3</v>
      </c>
      <c r="L21" s="79"/>
      <c r="M21" s="80"/>
      <c r="N21" s="81">
        <f>分析係数表!H24</f>
        <v>3.7577335498503619E-4</v>
      </c>
      <c r="O21" s="82">
        <f t="shared" si="4"/>
        <v>7.2328244400557806E-3</v>
      </c>
      <c r="P21" s="76">
        <f>分析係数表!C24</f>
        <v>0.46503178928247046</v>
      </c>
      <c r="Q21" s="82">
        <f t="shared" si="5"/>
        <v>3.3634932909251221E-3</v>
      </c>
      <c r="R21" s="83">
        <v>1.1375926898958765E-2</v>
      </c>
      <c r="S21" s="84">
        <f t="shared" si="6"/>
        <v>1.700161077579947E-2</v>
      </c>
      <c r="T21" s="85">
        <f>分析係数表!F24</f>
        <v>0.39125295508274233</v>
      </c>
      <c r="U21" s="86">
        <f t="shared" si="7"/>
        <v>6.6519304571981382E-3</v>
      </c>
      <c r="V21" s="87">
        <f>分析係数表!D24</f>
        <v>8.1560283687943269E-2</v>
      </c>
      <c r="W21" s="88">
        <f t="shared" si="8"/>
        <v>0</v>
      </c>
      <c r="X21" s="76">
        <f>分析係数表!E24</f>
        <v>8.0378250591016553E-2</v>
      </c>
      <c r="Y21" s="89">
        <f t="shared" si="9"/>
        <v>0</v>
      </c>
    </row>
    <row r="22" spans="1:25" x14ac:dyDescent="0.2">
      <c r="A22" s="6" t="s">
        <v>10</v>
      </c>
      <c r="B22" s="5" t="s">
        <v>271</v>
      </c>
      <c r="C22" s="90"/>
      <c r="D22" s="76">
        <f>投入係数表!P22</f>
        <v>3.0211480362537764E-3</v>
      </c>
      <c r="E22" s="77">
        <f t="shared" si="0"/>
        <v>0.30211480362537763</v>
      </c>
      <c r="F22" s="76">
        <f>分析係数表!C25</f>
        <v>9.2250922509224953E-3</v>
      </c>
      <c r="G22" s="77">
        <f t="shared" si="1"/>
        <v>2.7870369338134425E-3</v>
      </c>
      <c r="H22" s="77">
        <v>3.127344286096369E-3</v>
      </c>
      <c r="I22" s="77">
        <f t="shared" si="2"/>
        <v>3.127344286096369E-3</v>
      </c>
      <c r="J22" s="76">
        <f>分析係数表!G25</f>
        <v>0.19617224880382775</v>
      </c>
      <c r="K22" s="78">
        <f t="shared" si="3"/>
        <v>6.13498161387326E-4</v>
      </c>
      <c r="L22" s="79"/>
      <c r="M22" s="80"/>
      <c r="N22" s="81">
        <f>分析係数表!H25</f>
        <v>5.5023955551380293E-4</v>
      </c>
      <c r="O22" s="82">
        <f t="shared" si="4"/>
        <v>1.0590921501510248E-2</v>
      </c>
      <c r="P22" s="76">
        <f>分析係数表!C25</f>
        <v>9.2250922509224953E-3</v>
      </c>
      <c r="Q22" s="82">
        <f t="shared" si="5"/>
        <v>9.7702227873710631E-5</v>
      </c>
      <c r="R22" s="83">
        <v>4.1950483785602969E-4</v>
      </c>
      <c r="S22" s="84">
        <f t="shared" si="6"/>
        <v>3.5468491239523986E-3</v>
      </c>
      <c r="T22" s="85">
        <f>分析係数表!F25</f>
        <v>0.34928229665071769</v>
      </c>
      <c r="U22" s="86">
        <f t="shared" si="7"/>
        <v>1.2388516078876799E-3</v>
      </c>
      <c r="V22" s="87">
        <f>分析係数表!D25</f>
        <v>6.2200956937799042E-2</v>
      </c>
      <c r="W22" s="88">
        <f t="shared" si="8"/>
        <v>0</v>
      </c>
      <c r="X22" s="76">
        <f>分析係数表!E25</f>
        <v>3.8277511961722487E-2</v>
      </c>
      <c r="Y22" s="89">
        <f t="shared" si="9"/>
        <v>0</v>
      </c>
    </row>
    <row r="23" spans="1:25" x14ac:dyDescent="0.2">
      <c r="A23" s="6" t="s">
        <v>11</v>
      </c>
      <c r="B23" s="5" t="s">
        <v>35</v>
      </c>
      <c r="C23" s="90"/>
      <c r="D23" s="76">
        <f>投入係数表!P23</f>
        <v>7.5528700906344411E-4</v>
      </c>
      <c r="E23" s="77">
        <f t="shared" si="0"/>
        <v>7.5528700906344406E-2</v>
      </c>
      <c r="F23" s="76">
        <f>分析係数表!C26</f>
        <v>0.48980322003577814</v>
      </c>
      <c r="G23" s="77">
        <f t="shared" si="1"/>
        <v>3.6994200909046683E-2</v>
      </c>
      <c r="H23" s="77">
        <v>4.8126561753696673E-2</v>
      </c>
      <c r="I23" s="77">
        <f t="shared" si="2"/>
        <v>4.8126561753696673E-2</v>
      </c>
      <c r="J23" s="76">
        <f>分析係数表!G26</f>
        <v>0.19635890767230169</v>
      </c>
      <c r="K23" s="78">
        <f t="shared" si="3"/>
        <v>9.4500790959794502E-3</v>
      </c>
      <c r="L23" s="79"/>
      <c r="M23" s="80"/>
      <c r="N23" s="81">
        <f>分析係数表!H26</f>
        <v>1.1729496866318629E-2</v>
      </c>
      <c r="O23" s="82">
        <f t="shared" si="4"/>
        <v>0.22576744859316969</v>
      </c>
      <c r="P23" s="76">
        <f>分析係数表!C26</f>
        <v>0.48980322003577814</v>
      </c>
      <c r="Q23" s="82">
        <f t="shared" si="5"/>
        <v>0.11058162330019652</v>
      </c>
      <c r="R23" s="83">
        <v>0.12133328521155941</v>
      </c>
      <c r="S23" s="84">
        <f t="shared" si="6"/>
        <v>0.16945984696525607</v>
      </c>
      <c r="T23" s="85">
        <f>分析係数表!F26</f>
        <v>0.33511053315994799</v>
      </c>
      <c r="U23" s="86">
        <f t="shared" si="7"/>
        <v>5.6787779665730155E-2</v>
      </c>
      <c r="V23" s="87">
        <f>分析係数表!D26</f>
        <v>7.3862158647594281E-2</v>
      </c>
      <c r="W23" s="88">
        <f t="shared" si="8"/>
        <v>0</v>
      </c>
      <c r="X23" s="76">
        <f>分析係数表!E26</f>
        <v>7.8673602080624183E-2</v>
      </c>
      <c r="Y23" s="89">
        <f t="shared" si="9"/>
        <v>0</v>
      </c>
    </row>
    <row r="24" spans="1:25" x14ac:dyDescent="0.2">
      <c r="A24" s="6" t="s">
        <v>12</v>
      </c>
      <c r="B24" s="5" t="s">
        <v>365</v>
      </c>
      <c r="C24" s="90"/>
      <c r="D24" s="76">
        <f>投入係数表!P24</f>
        <v>0</v>
      </c>
      <c r="E24" s="77">
        <f t="shared" si="0"/>
        <v>0</v>
      </c>
      <c r="F24" s="76">
        <f>分析係数表!C27</f>
        <v>1.6403046280023426E-2</v>
      </c>
      <c r="G24" s="77">
        <f t="shared" si="1"/>
        <v>0</v>
      </c>
      <c r="H24" s="77">
        <v>4.1020413207659045E-5</v>
      </c>
      <c r="I24" s="77">
        <f t="shared" si="2"/>
        <v>4.1020413207659045E-5</v>
      </c>
      <c r="J24" s="76">
        <f>分析係数表!G27</f>
        <v>0.18421052631578946</v>
      </c>
      <c r="K24" s="78">
        <f t="shared" si="3"/>
        <v>7.5563919066740344E-6</v>
      </c>
      <c r="L24" s="79"/>
      <c r="M24" s="80"/>
      <c r="N24" s="81">
        <f>分析係数表!H27</f>
        <v>1.1420825896152349E-2</v>
      </c>
      <c r="O24" s="82">
        <f t="shared" si="4"/>
        <v>0.21982619994598102</v>
      </c>
      <c r="P24" s="76">
        <f>分析係数表!C27</f>
        <v>1.6403046280023426E-2</v>
      </c>
      <c r="Q24" s="82">
        <f t="shared" si="5"/>
        <v>3.6058193312756095E-3</v>
      </c>
      <c r="R24" s="83">
        <v>3.6336745295899994E-3</v>
      </c>
      <c r="S24" s="84">
        <f t="shared" si="6"/>
        <v>3.6746949427976586E-3</v>
      </c>
      <c r="T24" s="85">
        <f>分析係数表!F27</f>
        <v>0.35526315789473684</v>
      </c>
      <c r="U24" s="86">
        <f t="shared" si="7"/>
        <v>1.3054837296781155E-3</v>
      </c>
      <c r="V24" s="87">
        <f>分析係数表!D27</f>
        <v>0</v>
      </c>
      <c r="W24" s="88">
        <f t="shared" si="8"/>
        <v>0</v>
      </c>
      <c r="X24" s="76">
        <f>分析係数表!E27</f>
        <v>0</v>
      </c>
      <c r="Y24" s="89">
        <f t="shared" si="9"/>
        <v>0</v>
      </c>
    </row>
    <row r="25" spans="1:25" x14ac:dyDescent="0.2">
      <c r="A25" s="6" t="s">
        <v>13</v>
      </c>
      <c r="B25" s="5" t="s">
        <v>191</v>
      </c>
      <c r="C25" s="90"/>
      <c r="D25" s="76">
        <f>投入係数表!P25</f>
        <v>0</v>
      </c>
      <c r="E25" s="77">
        <f t="shared" si="0"/>
        <v>0</v>
      </c>
      <c r="F25" s="76">
        <f>分析係数表!C28</f>
        <v>5.7942340305257245E-2</v>
      </c>
      <c r="G25" s="77">
        <f t="shared" si="1"/>
        <v>0</v>
      </c>
      <c r="H25" s="77">
        <v>2.9450075232923668E-3</v>
      </c>
      <c r="I25" s="77">
        <f t="shared" si="2"/>
        <v>2.9450075232923668E-3</v>
      </c>
      <c r="J25" s="76">
        <f>分析係数表!G28</f>
        <v>0.12508686587908269</v>
      </c>
      <c r="K25" s="78">
        <f t="shared" si="3"/>
        <v>3.6838176107896177E-4</v>
      </c>
      <c r="L25" s="79"/>
      <c r="M25" s="80"/>
      <c r="N25" s="81">
        <f>分析係数表!H28</f>
        <v>2.2586662729993424E-2</v>
      </c>
      <c r="O25" s="82">
        <f t="shared" si="4"/>
        <v>0.43474441187906704</v>
      </c>
      <c r="P25" s="76">
        <f>分析係数表!C28</f>
        <v>5.7942340305257245E-2</v>
      </c>
      <c r="Q25" s="82">
        <f t="shared" si="5"/>
        <v>2.5190108658905822E-2</v>
      </c>
      <c r="R25" s="83">
        <v>2.7170972799077538E-2</v>
      </c>
      <c r="S25" s="84">
        <f t="shared" si="6"/>
        <v>3.0115980322369906E-2</v>
      </c>
      <c r="T25" s="85">
        <f>分析係数表!F28</f>
        <v>0.21334259902710215</v>
      </c>
      <c r="U25" s="86">
        <f t="shared" si="7"/>
        <v>6.4250215142234611E-3</v>
      </c>
      <c r="V25" s="87">
        <f>分析係数表!D28</f>
        <v>0.12091730368311328</v>
      </c>
      <c r="W25" s="88">
        <f t="shared" si="8"/>
        <v>0</v>
      </c>
      <c r="X25" s="76">
        <f>分析係数表!E28</f>
        <v>0.12161223071577484</v>
      </c>
      <c r="Y25" s="89">
        <f t="shared" si="9"/>
        <v>0</v>
      </c>
    </row>
    <row r="26" spans="1:25" x14ac:dyDescent="0.2">
      <c r="A26" s="6" t="s">
        <v>14</v>
      </c>
      <c r="B26" s="5" t="s">
        <v>50</v>
      </c>
      <c r="C26" s="90"/>
      <c r="D26" s="76">
        <f>投入係数表!P26</f>
        <v>3.0211480362537764E-3</v>
      </c>
      <c r="E26" s="77">
        <f t="shared" si="0"/>
        <v>0.30211480362537763</v>
      </c>
      <c r="F26" s="76">
        <f>分析係数表!C29</f>
        <v>0.49478563151796062</v>
      </c>
      <c r="G26" s="77">
        <f t="shared" si="1"/>
        <v>0.14948206390270713</v>
      </c>
      <c r="H26" s="77">
        <v>0.20121562369128737</v>
      </c>
      <c r="I26" s="77">
        <f t="shared" si="2"/>
        <v>0.20121562369128737</v>
      </c>
      <c r="J26" s="76">
        <f>分析係数表!G29</f>
        <v>0.24894917844860528</v>
      </c>
      <c r="K26" s="78">
        <f t="shared" si="3"/>
        <v>5.0092464208969706E-2</v>
      </c>
      <c r="L26" s="79"/>
      <c r="M26" s="80"/>
      <c r="N26" s="81">
        <f>分析係数表!H29</f>
        <v>1.0347187739052245E-2</v>
      </c>
      <c r="O26" s="82">
        <f t="shared" si="4"/>
        <v>0.19916098726010736</v>
      </c>
      <c r="P26" s="76">
        <f>分析係数表!C29</f>
        <v>0.49478563151796062</v>
      </c>
      <c r="Q26" s="82">
        <f t="shared" si="5"/>
        <v>9.8541994855232726E-2</v>
      </c>
      <c r="R26" s="83">
        <v>0.14273333040917197</v>
      </c>
      <c r="S26" s="84">
        <f t="shared" si="6"/>
        <v>0.34394895410045934</v>
      </c>
      <c r="T26" s="85">
        <f>分析係数表!F29</f>
        <v>0.37141765380206343</v>
      </c>
      <c r="U26" s="86">
        <f t="shared" si="7"/>
        <v>0.12774871355966622</v>
      </c>
      <c r="V26" s="87">
        <f>分析係数表!D29</f>
        <v>7.241115781429118E-2</v>
      </c>
      <c r="W26" s="88">
        <f t="shared" si="8"/>
        <v>0</v>
      </c>
      <c r="X26" s="76">
        <f>分析係数表!E29</f>
        <v>5.0630492930836837E-2</v>
      </c>
      <c r="Y26" s="89">
        <f t="shared" si="9"/>
        <v>0</v>
      </c>
    </row>
    <row r="27" spans="1:25" x14ac:dyDescent="0.2">
      <c r="A27" s="6" t="s">
        <v>15</v>
      </c>
      <c r="B27" s="5" t="s">
        <v>36</v>
      </c>
      <c r="C27" s="90"/>
      <c r="D27" s="76">
        <f>投入係数表!P27</f>
        <v>4.1540785498489427E-3</v>
      </c>
      <c r="E27" s="77">
        <f t="shared" si="0"/>
        <v>0.4154078549848943</v>
      </c>
      <c r="F27" s="76">
        <f>分析係数表!C30</f>
        <v>1</v>
      </c>
      <c r="G27" s="77">
        <f t="shared" si="1"/>
        <v>0.4154078549848943</v>
      </c>
      <c r="H27" s="77">
        <v>0.44294169223055119</v>
      </c>
      <c r="I27" s="77">
        <f t="shared" si="2"/>
        <v>0.44294169223055119</v>
      </c>
      <c r="J27" s="76">
        <f>分析係数表!G30</f>
        <v>0.34459690081234212</v>
      </c>
      <c r="K27" s="78">
        <f t="shared" si="3"/>
        <v>0.15263633438322222</v>
      </c>
      <c r="L27" s="79"/>
      <c r="M27" s="80"/>
      <c r="N27" s="81">
        <f>分析係数表!H30</f>
        <v>0</v>
      </c>
      <c r="O27" s="82">
        <f t="shared" si="4"/>
        <v>0</v>
      </c>
      <c r="P27" s="76">
        <f>分析係数表!C30</f>
        <v>1</v>
      </c>
      <c r="Q27" s="82">
        <f t="shared" si="5"/>
        <v>0</v>
      </c>
      <c r="R27" s="83">
        <v>3.90950709118476E-2</v>
      </c>
      <c r="S27" s="84">
        <f t="shared" si="6"/>
        <v>0.48203676314239879</v>
      </c>
      <c r="T27" s="85">
        <f>分析係数表!F30</f>
        <v>0.44091746876919924</v>
      </c>
      <c r="U27" s="86">
        <f t="shared" si="7"/>
        <v>0.21253842945844451</v>
      </c>
      <c r="V27" s="87">
        <f>分析係数表!D30</f>
        <v>0.12847293330602771</v>
      </c>
      <c r="W27" s="88">
        <f t="shared" si="8"/>
        <v>0</v>
      </c>
      <c r="X27" s="76">
        <f>分析係数表!E30</f>
        <v>7.0107174551163901E-2</v>
      </c>
      <c r="Y27" s="89">
        <f t="shared" si="9"/>
        <v>0</v>
      </c>
    </row>
    <row r="28" spans="1:25" x14ac:dyDescent="0.2">
      <c r="A28" s="6" t="s">
        <v>16</v>
      </c>
      <c r="B28" s="5" t="s">
        <v>192</v>
      </c>
      <c r="C28" s="90"/>
      <c r="D28" s="76">
        <f>投入係数表!P28</f>
        <v>2.4169184290030211E-2</v>
      </c>
      <c r="E28" s="77">
        <f t="shared" si="0"/>
        <v>2.416918429003021</v>
      </c>
      <c r="F28" s="76">
        <f>分析係数表!C31</f>
        <v>1.9207967749584998E-2</v>
      </c>
      <c r="G28" s="77">
        <f t="shared" si="1"/>
        <v>4.6424091237667664E-2</v>
      </c>
      <c r="H28" s="77">
        <v>4.9972555461411543E-2</v>
      </c>
      <c r="I28" s="77">
        <f t="shared" si="2"/>
        <v>4.9972555461411543E-2</v>
      </c>
      <c r="J28" s="76">
        <f>分析係数表!G31</f>
        <v>6.1728395061728392E-2</v>
      </c>
      <c r="K28" s="78">
        <f t="shared" si="3"/>
        <v>3.0847256457661445E-3</v>
      </c>
      <c r="L28" s="79"/>
      <c r="M28" s="80"/>
      <c r="N28" s="81">
        <f>分析係数表!H31</f>
        <v>2.4076335672969816E-2</v>
      </c>
      <c r="O28" s="82">
        <f t="shared" si="4"/>
        <v>0.46341739448071673</v>
      </c>
      <c r="P28" s="76">
        <f>分析係数表!C31</f>
        <v>1.9207967749584998E-2</v>
      </c>
      <c r="Q28" s="82">
        <f t="shared" si="5"/>
        <v>8.9013063677823162E-3</v>
      </c>
      <c r="R28" s="83">
        <v>1.1543585912408158E-2</v>
      </c>
      <c r="S28" s="84">
        <f t="shared" si="6"/>
        <v>6.1516141373819701E-2</v>
      </c>
      <c r="T28" s="85">
        <f>分析係数表!F31</f>
        <v>0.33333333333333331</v>
      </c>
      <c r="U28" s="86">
        <f t="shared" si="7"/>
        <v>2.0505380457939898E-2</v>
      </c>
      <c r="V28" s="87">
        <f>分析係数表!D31</f>
        <v>0.20987654320987653</v>
      </c>
      <c r="W28" s="88">
        <f t="shared" si="8"/>
        <v>0</v>
      </c>
      <c r="X28" s="76">
        <f>分析係数表!E31</f>
        <v>0.18518518518518517</v>
      </c>
      <c r="Y28" s="89">
        <f t="shared" si="9"/>
        <v>0</v>
      </c>
    </row>
    <row r="29" spans="1:25" x14ac:dyDescent="0.2">
      <c r="A29" s="6" t="s">
        <v>17</v>
      </c>
      <c r="B29" s="5" t="s">
        <v>272</v>
      </c>
      <c r="C29" s="90"/>
      <c r="D29" s="76">
        <f>投入係数表!P29</f>
        <v>7.5528700906344411E-4</v>
      </c>
      <c r="E29" s="77">
        <f t="shared" si="0"/>
        <v>7.5528700906344406E-2</v>
      </c>
      <c r="F29" s="76">
        <f>分析係数表!C32</f>
        <v>1</v>
      </c>
      <c r="G29" s="77">
        <f t="shared" si="1"/>
        <v>7.5528700906344406E-2</v>
      </c>
      <c r="H29" s="77">
        <v>9.5763343743669779E-2</v>
      </c>
      <c r="I29" s="77">
        <f t="shared" si="2"/>
        <v>9.5763343743669779E-2</v>
      </c>
      <c r="J29" s="76">
        <f>分析係数表!G32</f>
        <v>0.14010507880910683</v>
      </c>
      <c r="K29" s="78">
        <f t="shared" si="3"/>
        <v>1.3416930822230442E-2</v>
      </c>
      <c r="L29" s="79"/>
      <c r="M29" s="80"/>
      <c r="N29" s="81">
        <f>分析係数表!H32</f>
        <v>7.0054889750781743E-3</v>
      </c>
      <c r="O29" s="82">
        <f t="shared" si="4"/>
        <v>0.1348405127753256</v>
      </c>
      <c r="P29" s="76">
        <f>分析係数表!C32</f>
        <v>1</v>
      </c>
      <c r="Q29" s="82">
        <f t="shared" si="5"/>
        <v>0.1348405127753256</v>
      </c>
      <c r="R29" s="83">
        <v>0.17821980243127714</v>
      </c>
      <c r="S29" s="84">
        <f t="shared" si="6"/>
        <v>0.2739831461749469</v>
      </c>
      <c r="T29" s="85">
        <f>分析係数表!F32</f>
        <v>0.48248686514886163</v>
      </c>
      <c r="U29" s="86">
        <f t="shared" si="7"/>
        <v>0.13219326930157246</v>
      </c>
      <c r="V29" s="87">
        <f>分析係数表!D32</f>
        <v>1.5761821366024518E-2</v>
      </c>
      <c r="W29" s="88">
        <f t="shared" si="8"/>
        <v>0</v>
      </c>
      <c r="X29" s="76">
        <f>分析係数表!E32</f>
        <v>2.1891418563922942E-2</v>
      </c>
      <c r="Y29" s="89">
        <f t="shared" si="9"/>
        <v>0</v>
      </c>
    </row>
    <row r="30" spans="1:25" x14ac:dyDescent="0.2">
      <c r="A30" s="6" t="s">
        <v>18</v>
      </c>
      <c r="B30" s="5" t="s">
        <v>273</v>
      </c>
      <c r="C30" s="90"/>
      <c r="D30" s="76">
        <f>投入係数表!P30</f>
        <v>0</v>
      </c>
      <c r="E30" s="77">
        <f t="shared" si="0"/>
        <v>0</v>
      </c>
      <c r="F30" s="76">
        <f>分析係数表!C33</f>
        <v>0.97338792221084958</v>
      </c>
      <c r="G30" s="77">
        <f t="shared" si="1"/>
        <v>0</v>
      </c>
      <c r="H30" s="77">
        <v>1.3075967842645135E-2</v>
      </c>
      <c r="I30" s="77">
        <f t="shared" si="2"/>
        <v>1.3075967842645135E-2</v>
      </c>
      <c r="J30" s="76">
        <f>分析係数表!G33</f>
        <v>0.50577124868835255</v>
      </c>
      <c r="K30" s="78">
        <f t="shared" si="3"/>
        <v>6.6134485835833735E-3</v>
      </c>
      <c r="L30" s="79"/>
      <c r="M30" s="80"/>
      <c r="N30" s="81">
        <f>分析係数表!H33</f>
        <v>1.0199562492450981E-3</v>
      </c>
      <c r="O30" s="82">
        <f t="shared" si="4"/>
        <v>1.9631952051579974E-2</v>
      </c>
      <c r="P30" s="76">
        <f>分析係数表!C33</f>
        <v>0.97338792221084958</v>
      </c>
      <c r="Q30" s="82">
        <f t="shared" si="5"/>
        <v>1.9109505016430457E-2</v>
      </c>
      <c r="R30" s="83">
        <v>5.7226966101204368E-2</v>
      </c>
      <c r="S30" s="84">
        <f t="shared" si="6"/>
        <v>7.030293394384951E-2</v>
      </c>
      <c r="T30" s="85">
        <f>分析係数表!F33</f>
        <v>0.64428121720881426</v>
      </c>
      <c r="U30" s="86">
        <f t="shared" si="7"/>
        <v>4.5294859854694225E-2</v>
      </c>
      <c r="V30" s="87">
        <f>分析係数表!D33</f>
        <v>6.2959076600209857E-2</v>
      </c>
      <c r="W30" s="88">
        <f t="shared" si="8"/>
        <v>0</v>
      </c>
      <c r="X30" s="76">
        <f>分析係数表!E33</f>
        <v>4.7219307450157399E-2</v>
      </c>
      <c r="Y30" s="89">
        <f t="shared" si="9"/>
        <v>0</v>
      </c>
    </row>
    <row r="31" spans="1:25" x14ac:dyDescent="0.2">
      <c r="A31" s="6" t="s">
        <v>19</v>
      </c>
      <c r="B31" s="5" t="s">
        <v>274</v>
      </c>
      <c r="C31" s="90"/>
      <c r="D31" s="76">
        <f>投入係数表!P31</f>
        <v>4.6450151057401814E-2</v>
      </c>
      <c r="E31" s="77">
        <f t="shared" si="0"/>
        <v>4.6450151057401818</v>
      </c>
      <c r="F31" s="76">
        <f>分析係数表!C34</f>
        <v>0.27354580534514794</v>
      </c>
      <c r="G31" s="77">
        <f t="shared" si="1"/>
        <v>1.2706243979400755</v>
      </c>
      <c r="H31" s="77">
        <v>1.3430018982813547</v>
      </c>
      <c r="I31" s="77">
        <f t="shared" si="2"/>
        <v>1.3430018982813547</v>
      </c>
      <c r="J31" s="76">
        <f>分析係数表!G34</f>
        <v>0.42476937758456157</v>
      </c>
      <c r="K31" s="78">
        <f t="shared" si="3"/>
        <v>0.57046608042785574</v>
      </c>
      <c r="L31" s="79"/>
      <c r="M31" s="80"/>
      <c r="N31" s="81">
        <f>分析係数表!H34</f>
        <v>0.17207735562921905</v>
      </c>
      <c r="O31" s="82">
        <f t="shared" si="4"/>
        <v>3.3121169632284002</v>
      </c>
      <c r="P31" s="76">
        <f>分析係数表!C34</f>
        <v>0.27354580534514794</v>
      </c>
      <c r="Q31" s="82">
        <f t="shared" si="5"/>
        <v>0.90601570210363847</v>
      </c>
      <c r="R31" s="83">
        <v>0.98140527972030023</v>
      </c>
      <c r="S31" s="84">
        <f t="shared" si="6"/>
        <v>2.3244071780016551</v>
      </c>
      <c r="T31" s="85">
        <f>分析係数表!F34</f>
        <v>0.70045594316615423</v>
      </c>
      <c r="U31" s="86">
        <f t="shared" si="7"/>
        <v>1.6281448221693282</v>
      </c>
      <c r="V31" s="87">
        <f>分析係数表!D34</f>
        <v>0.30431555508429647</v>
      </c>
      <c r="W31" s="88">
        <f t="shared" si="8"/>
        <v>1</v>
      </c>
      <c r="X31" s="76">
        <f>分析係数表!E34</f>
        <v>0.19870639380765559</v>
      </c>
      <c r="Y31" s="89">
        <f t="shared" si="9"/>
        <v>0</v>
      </c>
    </row>
    <row r="32" spans="1:25" x14ac:dyDescent="0.2">
      <c r="A32" s="6" t="s">
        <v>20</v>
      </c>
      <c r="B32" s="5" t="s">
        <v>37</v>
      </c>
      <c r="C32" s="90"/>
      <c r="D32" s="76">
        <f>投入係数表!P32</f>
        <v>1.1329305135951661E-2</v>
      </c>
      <c r="E32" s="77">
        <f t="shared" si="0"/>
        <v>1.1329305135951662</v>
      </c>
      <c r="F32" s="76">
        <f>分析係数表!C35</f>
        <v>0.43910510987556262</v>
      </c>
      <c r="G32" s="77">
        <f t="shared" si="1"/>
        <v>0.49747557765358302</v>
      </c>
      <c r="H32" s="77">
        <v>0.55663335749317311</v>
      </c>
      <c r="I32" s="77">
        <f t="shared" si="2"/>
        <v>0.55663335749317311</v>
      </c>
      <c r="J32" s="76">
        <f>分析係数表!G35</f>
        <v>0.31421305453517945</v>
      </c>
      <c r="K32" s="78">
        <f t="shared" si="3"/>
        <v>0.17490146751410243</v>
      </c>
      <c r="L32" s="79"/>
      <c r="M32" s="80"/>
      <c r="N32" s="81">
        <f>分析係数表!H35</f>
        <v>6.5760337122381329E-2</v>
      </c>
      <c r="O32" s="82">
        <f t="shared" si="4"/>
        <v>1.2657442770097616</v>
      </c>
      <c r="P32" s="76">
        <f>分析係数表!C35</f>
        <v>0.43910510987556262</v>
      </c>
      <c r="Q32" s="82">
        <f t="shared" si="5"/>
        <v>0.55579477983073589</v>
      </c>
      <c r="R32" s="83">
        <v>0.67945293991295275</v>
      </c>
      <c r="S32" s="84">
        <f t="shared" si="6"/>
        <v>1.2360862974061257</v>
      </c>
      <c r="T32" s="85">
        <f>分析係数表!F35</f>
        <v>0.64651031364792311</v>
      </c>
      <c r="U32" s="86">
        <f t="shared" si="7"/>
        <v>0.79914253983193428</v>
      </c>
      <c r="V32" s="87">
        <f>分析係数表!D35</f>
        <v>9.7202599604408024E-2</v>
      </c>
      <c r="W32" s="88">
        <f t="shared" si="8"/>
        <v>0</v>
      </c>
      <c r="X32" s="76">
        <f>分析係数表!E35</f>
        <v>8.3356880474710376E-2</v>
      </c>
      <c r="Y32" s="89">
        <f t="shared" si="9"/>
        <v>0</v>
      </c>
    </row>
    <row r="33" spans="1:25" x14ac:dyDescent="0.2">
      <c r="A33" s="6" t="s">
        <v>21</v>
      </c>
      <c r="B33" s="5" t="s">
        <v>38</v>
      </c>
      <c r="C33" s="90"/>
      <c r="D33" s="76">
        <f>投入係数表!P33</f>
        <v>3.3987915407854984E-3</v>
      </c>
      <c r="E33" s="77">
        <f t="shared" si="0"/>
        <v>0.33987915407854985</v>
      </c>
      <c r="F33" s="76">
        <f>分析係数表!C36</f>
        <v>0.81669408606805782</v>
      </c>
      <c r="G33" s="77">
        <f t="shared" si="1"/>
        <v>0.27757729511376589</v>
      </c>
      <c r="H33" s="77">
        <v>0.34541715948906559</v>
      </c>
      <c r="I33" s="77">
        <f t="shared" si="2"/>
        <v>0.34541715948906559</v>
      </c>
      <c r="J33" s="76">
        <f>分析係数表!G36</f>
        <v>6.9340477503742809E-2</v>
      </c>
      <c r="K33" s="78">
        <f t="shared" si="3"/>
        <v>2.3951390776958296E-2</v>
      </c>
      <c r="L33" s="79"/>
      <c r="M33" s="80"/>
      <c r="N33" s="81">
        <f>分析係数表!H36</f>
        <v>0.13486237300873674</v>
      </c>
      <c r="O33" s="82">
        <f t="shared" si="4"/>
        <v>2.5958090285043047</v>
      </c>
      <c r="P33" s="76">
        <f>分析係数表!C36</f>
        <v>0.81669408606805782</v>
      </c>
      <c r="Q33" s="82">
        <f t="shared" si="5"/>
        <v>2.1199818821415364</v>
      </c>
      <c r="R33" s="83">
        <v>2.2285546475401481</v>
      </c>
      <c r="S33" s="84">
        <f t="shared" si="6"/>
        <v>2.5739718070292135</v>
      </c>
      <c r="T33" s="85">
        <f>分析係数表!F36</f>
        <v>0.82767315420376641</v>
      </c>
      <c r="U33" s="86">
        <f t="shared" si="7"/>
        <v>2.1304073643554373</v>
      </c>
      <c r="V33" s="87">
        <f>分析係数表!D36</f>
        <v>6.0672917815774961E-3</v>
      </c>
      <c r="W33" s="88">
        <f t="shared" si="8"/>
        <v>0</v>
      </c>
      <c r="X33" s="76">
        <f>分析係数表!E36</f>
        <v>1.3395319517768497E-3</v>
      </c>
      <c r="Y33" s="89">
        <f t="shared" si="9"/>
        <v>0</v>
      </c>
    </row>
    <row r="34" spans="1:25" x14ac:dyDescent="0.2">
      <c r="A34" s="6" t="s">
        <v>22</v>
      </c>
      <c r="B34" s="5" t="s">
        <v>377</v>
      </c>
      <c r="C34" s="90"/>
      <c r="D34" s="76">
        <f>投入係数表!P34</f>
        <v>2.0392749244712991E-2</v>
      </c>
      <c r="E34" s="77">
        <f t="shared" si="0"/>
        <v>2.0392749244712993</v>
      </c>
      <c r="F34" s="76">
        <f>分析係数表!C37</f>
        <v>0.27674240490171054</v>
      </c>
      <c r="G34" s="77">
        <f t="shared" si="1"/>
        <v>0.56435384685394152</v>
      </c>
      <c r="H34" s="77">
        <v>0.62894479207395004</v>
      </c>
      <c r="I34" s="77">
        <f t="shared" si="2"/>
        <v>0.62894479207395004</v>
      </c>
      <c r="J34" s="76">
        <f>分析係数表!G37</f>
        <v>0.51230251230251234</v>
      </c>
      <c r="K34" s="78">
        <f t="shared" si="3"/>
        <v>0.32220999707906584</v>
      </c>
      <c r="L34" s="79"/>
      <c r="M34" s="80"/>
      <c r="N34" s="81">
        <f>分析係数表!H37</f>
        <v>5.0756243876907386E-2</v>
      </c>
      <c r="O34" s="82">
        <f t="shared" si="4"/>
        <v>0.97694792972467714</v>
      </c>
      <c r="P34" s="76">
        <f>分析係数表!C37</f>
        <v>0.27674240490171054</v>
      </c>
      <c r="Q34" s="82">
        <f t="shared" si="5"/>
        <v>0.27036291953575448</v>
      </c>
      <c r="R34" s="83">
        <v>0.32249926083805425</v>
      </c>
      <c r="S34" s="84">
        <f t="shared" si="6"/>
        <v>0.95144405291200429</v>
      </c>
      <c r="T34" s="85">
        <f>分析係数表!F37</f>
        <v>0.72623672623672619</v>
      </c>
      <c r="U34" s="86">
        <f t="shared" si="7"/>
        <v>0.69097361418421654</v>
      </c>
      <c r="V34" s="87">
        <f>分析係数表!D37</f>
        <v>0.14037814037814036</v>
      </c>
      <c r="W34" s="88">
        <f t="shared" si="8"/>
        <v>0</v>
      </c>
      <c r="X34" s="76">
        <f>分析係数表!E37</f>
        <v>0.12535612535612536</v>
      </c>
      <c r="Y34" s="89">
        <f t="shared" si="9"/>
        <v>0</v>
      </c>
    </row>
    <row r="35" spans="1:25" x14ac:dyDescent="0.2">
      <c r="A35" s="6" t="s">
        <v>23</v>
      </c>
      <c r="B35" s="5" t="s">
        <v>193</v>
      </c>
      <c r="C35" s="90"/>
      <c r="D35" s="76">
        <f>投入係数表!P35</f>
        <v>6.0422960725075529E-3</v>
      </c>
      <c r="E35" s="77">
        <f t="shared" si="0"/>
        <v>0.60422960725075525</v>
      </c>
      <c r="F35" s="76">
        <f>分析係数表!C38</f>
        <v>2.6054411976392688E-2</v>
      </c>
      <c r="G35" s="77">
        <f t="shared" si="1"/>
        <v>1.574284711564513E-2</v>
      </c>
      <c r="H35" s="77">
        <v>1.993455592074999E-2</v>
      </c>
      <c r="I35" s="77">
        <f t="shared" si="2"/>
        <v>1.993455592074999E-2</v>
      </c>
      <c r="J35" s="76">
        <f>分析係数表!G38</f>
        <v>0.25641025641025639</v>
      </c>
      <c r="K35" s="78">
        <f t="shared" si="3"/>
        <v>5.1114245950640994E-3</v>
      </c>
      <c r="L35" s="79"/>
      <c r="M35" s="80"/>
      <c r="N35" s="81">
        <f>分析係数表!H38</f>
        <v>4.4945177351603076E-2</v>
      </c>
      <c r="O35" s="82">
        <f t="shared" si="4"/>
        <v>0.86509746606238591</v>
      </c>
      <c r="P35" s="76">
        <f>分析係数表!C38</f>
        <v>2.6054411976392688E-2</v>
      </c>
      <c r="Q35" s="82">
        <f t="shared" si="5"/>
        <v>2.2539605780522796E-2</v>
      </c>
      <c r="R35" s="83">
        <v>2.7743586399080405E-2</v>
      </c>
      <c r="S35" s="84">
        <f t="shared" si="6"/>
        <v>4.7678142319830391E-2</v>
      </c>
      <c r="T35" s="85">
        <f>分析係数表!F38</f>
        <v>0.57264957264957261</v>
      </c>
      <c r="U35" s="86">
        <f t="shared" si="7"/>
        <v>2.7302867824176374E-2</v>
      </c>
      <c r="V35" s="87">
        <f>分析係数表!D38</f>
        <v>9.4017094017094016E-2</v>
      </c>
      <c r="W35" s="88">
        <f t="shared" si="8"/>
        <v>0</v>
      </c>
      <c r="X35" s="76">
        <f>分析係数表!E38</f>
        <v>6.4102564102564097E-2</v>
      </c>
      <c r="Y35" s="89">
        <f t="shared" si="9"/>
        <v>0</v>
      </c>
    </row>
    <row r="36" spans="1:25" x14ac:dyDescent="0.2">
      <c r="A36" s="6" t="s">
        <v>24</v>
      </c>
      <c r="B36" s="5" t="s">
        <v>39</v>
      </c>
      <c r="C36" s="90"/>
      <c r="D36" s="76">
        <f>投入係数表!P36</f>
        <v>0</v>
      </c>
      <c r="E36" s="77">
        <f t="shared" si="0"/>
        <v>0</v>
      </c>
      <c r="F36" s="76">
        <f>分析係数表!C39</f>
        <v>1</v>
      </c>
      <c r="G36" s="77">
        <f t="shared" si="1"/>
        <v>0</v>
      </c>
      <c r="H36" s="77">
        <v>5.541816846060918E-2</v>
      </c>
      <c r="I36" s="77">
        <f t="shared" si="2"/>
        <v>5.541816846060918E-2</v>
      </c>
      <c r="J36" s="76">
        <f>分析係数表!G39</f>
        <v>0.35423311765241955</v>
      </c>
      <c r="K36" s="78">
        <f t="shared" si="3"/>
        <v>1.9630950588388579E-2</v>
      </c>
      <c r="L36" s="79"/>
      <c r="M36" s="80"/>
      <c r="N36" s="81">
        <f>分析係数表!H39</f>
        <v>4.0664045200166418E-3</v>
      </c>
      <c r="O36" s="82">
        <f t="shared" si="4"/>
        <v>7.8269493047746483E-2</v>
      </c>
      <c r="P36" s="76">
        <f>分析係数表!C39</f>
        <v>1</v>
      </c>
      <c r="Q36" s="82">
        <f t="shared" si="5"/>
        <v>7.8269493047746483E-2</v>
      </c>
      <c r="R36" s="83">
        <v>0.13867367856526983</v>
      </c>
      <c r="S36" s="84">
        <f t="shared" si="6"/>
        <v>0.19409184702587901</v>
      </c>
      <c r="T36" s="85">
        <f>分析係数表!F39</f>
        <v>0.70491205686685499</v>
      </c>
      <c r="U36" s="86">
        <f t="shared" si="7"/>
        <v>0.13681768310809933</v>
      </c>
      <c r="V36" s="87">
        <f>分析係数表!D39</f>
        <v>5.4588535496217991E-2</v>
      </c>
      <c r="W36" s="88">
        <f t="shared" si="8"/>
        <v>0</v>
      </c>
      <c r="X36" s="76">
        <f>分析係数表!E39</f>
        <v>6.4886539688325889E-2</v>
      </c>
      <c r="Y36" s="89">
        <f t="shared" si="9"/>
        <v>0</v>
      </c>
    </row>
    <row r="37" spans="1:25" x14ac:dyDescent="0.2">
      <c r="A37" s="6" t="s">
        <v>25</v>
      </c>
      <c r="B37" s="5" t="s">
        <v>40</v>
      </c>
      <c r="C37" s="90"/>
      <c r="D37" s="76">
        <f>投入係数表!P37</f>
        <v>3.7764350453172205E-4</v>
      </c>
      <c r="E37" s="77">
        <f t="shared" si="0"/>
        <v>3.7764350453172203E-2</v>
      </c>
      <c r="F37" s="76">
        <f>分析係数表!C40</f>
        <v>0.92056168505516545</v>
      </c>
      <c r="G37" s="77">
        <f t="shared" si="1"/>
        <v>3.4764414088186008E-2</v>
      </c>
      <c r="H37" s="77">
        <v>3.5777709589531602E-2</v>
      </c>
      <c r="I37" s="77">
        <f t="shared" si="2"/>
        <v>3.5777709589531602E-2</v>
      </c>
      <c r="J37" s="76">
        <f>分析係数表!G40</f>
        <v>0.55393401015228427</v>
      </c>
      <c r="K37" s="78">
        <f t="shared" si="3"/>
        <v>1.9818490146993075E-2</v>
      </c>
      <c r="L37" s="79"/>
      <c r="M37" s="80"/>
      <c r="N37" s="81">
        <f>分析係数表!H40</f>
        <v>3.1632064203561794E-2</v>
      </c>
      <c r="O37" s="82">
        <f t="shared" si="4"/>
        <v>0.60884882875755264</v>
      </c>
      <c r="P37" s="76">
        <f>分析係数表!C40</f>
        <v>0.92056168505516545</v>
      </c>
      <c r="Q37" s="82">
        <f t="shared" si="5"/>
        <v>0.56048290374491649</v>
      </c>
      <c r="R37" s="83">
        <v>0.56106515635229948</v>
      </c>
      <c r="S37" s="84">
        <f t="shared" si="6"/>
        <v>0.59684286594183111</v>
      </c>
      <c r="T37" s="85">
        <f>分析係数表!F40</f>
        <v>0.75190355329949243</v>
      </c>
      <c r="U37" s="86">
        <f t="shared" si="7"/>
        <v>0.44876827166311545</v>
      </c>
      <c r="V37" s="87">
        <f>分析係数表!D40</f>
        <v>8.6747643219724432E-2</v>
      </c>
      <c r="W37" s="88">
        <f t="shared" si="8"/>
        <v>0</v>
      </c>
      <c r="X37" s="76">
        <f>分析係数表!E40</f>
        <v>5.4296591733139957E-2</v>
      </c>
      <c r="Y37" s="89">
        <f t="shared" si="9"/>
        <v>0</v>
      </c>
    </row>
    <row r="38" spans="1:25" x14ac:dyDescent="0.2">
      <c r="A38" s="6" t="s">
        <v>26</v>
      </c>
      <c r="B38" s="5" t="s">
        <v>276</v>
      </c>
      <c r="C38" s="90"/>
      <c r="D38" s="76">
        <f>投入係数表!P38</f>
        <v>0</v>
      </c>
      <c r="E38" s="77">
        <f t="shared" si="0"/>
        <v>0</v>
      </c>
      <c r="F38" s="76">
        <f>分析係数表!C41</f>
        <v>0.63177526518242222</v>
      </c>
      <c r="G38" s="77">
        <f t="shared" si="1"/>
        <v>0</v>
      </c>
      <c r="H38" s="77">
        <v>4.4409468421613597E-4</v>
      </c>
      <c r="I38" s="77">
        <f t="shared" si="2"/>
        <v>4.4409468421613597E-4</v>
      </c>
      <c r="J38" s="76">
        <f>分析係数表!G41</f>
        <v>0.4574653574378269</v>
      </c>
      <c r="K38" s="78">
        <f t="shared" si="3"/>
        <v>2.0315793345117351E-4</v>
      </c>
      <c r="L38" s="79"/>
      <c r="M38" s="80"/>
      <c r="N38" s="81">
        <f>分析係数表!H41</f>
        <v>5.3681907855005165E-2</v>
      </c>
      <c r="O38" s="82">
        <f t="shared" si="4"/>
        <v>1.0332606342936828</v>
      </c>
      <c r="P38" s="76">
        <f>分析係数表!C41</f>
        <v>0.63177526518242222</v>
      </c>
      <c r="Q38" s="82">
        <f t="shared" si="5"/>
        <v>0.65278851123344916</v>
      </c>
      <c r="R38" s="83">
        <v>0.66157101244418537</v>
      </c>
      <c r="S38" s="84">
        <f t="shared" si="6"/>
        <v>0.6620151071284015</v>
      </c>
      <c r="T38" s="85">
        <f>分析係数表!F41</f>
        <v>0.56134715976874372</v>
      </c>
      <c r="U38" s="86">
        <f t="shared" si="7"/>
        <v>0.37162030011052877</v>
      </c>
      <c r="V38" s="87">
        <f>分析係数表!D41</f>
        <v>0.18619803615674038</v>
      </c>
      <c r="W38" s="88">
        <f t="shared" si="8"/>
        <v>0</v>
      </c>
      <c r="X38" s="76">
        <f>分析係数表!E41</f>
        <v>0.17261631641736258</v>
      </c>
      <c r="Y38" s="89">
        <f t="shared" si="9"/>
        <v>0</v>
      </c>
    </row>
    <row r="39" spans="1:25" x14ac:dyDescent="0.2">
      <c r="A39" s="6" t="s">
        <v>51</v>
      </c>
      <c r="B39" s="5" t="s">
        <v>367</v>
      </c>
      <c r="C39" s="90"/>
      <c r="D39" s="76">
        <f>投入係数表!P39</f>
        <v>7.5528700906344411E-4</v>
      </c>
      <c r="E39" s="77">
        <f>$C$18*D39</f>
        <v>7.5528700906344406E-2</v>
      </c>
      <c r="F39" s="76">
        <f>分析係数表!C42</f>
        <v>1</v>
      </c>
      <c r="G39" s="77">
        <f>E39*F39</f>
        <v>7.5528700906344406E-2</v>
      </c>
      <c r="H39" s="77">
        <v>8.327525800416366E-2</v>
      </c>
      <c r="I39" s="77">
        <f>C39+H39</f>
        <v>8.327525800416366E-2</v>
      </c>
      <c r="J39" s="76">
        <f>分析係数表!G42</f>
        <v>0.48523748395378691</v>
      </c>
      <c r="K39" s="78">
        <f>I39*J39</f>
        <v>4.0408276669542831E-2</v>
      </c>
      <c r="L39" s="79"/>
      <c r="M39" s="80"/>
      <c r="N39" s="81">
        <f>分析係数表!H42</f>
        <v>1.4319648920322628E-2</v>
      </c>
      <c r="O39" s="82">
        <f t="shared" si="4"/>
        <v>0.27562227419783991</v>
      </c>
      <c r="P39" s="76">
        <f>分析係数表!C42</f>
        <v>1</v>
      </c>
      <c r="Q39" s="82">
        <f>O39*P39</f>
        <v>0.27562227419783991</v>
      </c>
      <c r="R39" s="83">
        <v>0.28725365837258166</v>
      </c>
      <c r="S39" s="84">
        <f>I39+R39</f>
        <v>0.37052891637674534</v>
      </c>
      <c r="T39" s="85">
        <f>分析係数表!F42</f>
        <v>0.55905006418485237</v>
      </c>
      <c r="U39" s="86">
        <f>S39*T39</f>
        <v>0.20714421448276327</v>
      </c>
      <c r="V39" s="87">
        <f>分析係数表!D42</f>
        <v>0.23876765083440307</v>
      </c>
      <c r="W39" s="88">
        <f>ROUND(S39*V39,0)</f>
        <v>0</v>
      </c>
      <c r="X39" s="76">
        <f>分析係数表!E42</f>
        <v>0.20410783055198972</v>
      </c>
      <c r="Y39" s="89">
        <f>ROUND(S39*X39,0)</f>
        <v>0</v>
      </c>
    </row>
    <row r="40" spans="1:25" x14ac:dyDescent="0.2">
      <c r="A40" s="6" t="s">
        <v>194</v>
      </c>
      <c r="B40" s="5" t="s">
        <v>41</v>
      </c>
      <c r="C40" s="90"/>
      <c r="D40" s="76">
        <f>投入係数表!P40</f>
        <v>2.5679758308157101E-2</v>
      </c>
      <c r="E40" s="77">
        <f>$C$18*D40</f>
        <v>2.5679758308157101</v>
      </c>
      <c r="F40" s="76">
        <f>分析係数表!C43</f>
        <v>0.2976353666895134</v>
      </c>
      <c r="G40" s="77">
        <f>E40*F40</f>
        <v>0.76432042805464173</v>
      </c>
      <c r="H40" s="77">
        <v>0.91278633279189603</v>
      </c>
      <c r="I40" s="77">
        <f>C40+H40</f>
        <v>0.91278633279189603</v>
      </c>
      <c r="J40" s="76">
        <f>分析係数表!G43</f>
        <v>0.36251604621309369</v>
      </c>
      <c r="K40" s="78">
        <f>I40*J40</f>
        <v>0.33089969240106731</v>
      </c>
      <c r="L40" s="79"/>
      <c r="M40" s="80"/>
      <c r="N40" s="81">
        <f>分析係数表!H43</f>
        <v>3.8812019379168734E-2</v>
      </c>
      <c r="O40" s="82">
        <f t="shared" si="4"/>
        <v>0.74704743859433265</v>
      </c>
      <c r="P40" s="76">
        <f>分析係数表!C43</f>
        <v>0.2976353666895134</v>
      </c>
      <c r="Q40" s="82">
        <f>O40*P40</f>
        <v>0.22234773832048593</v>
      </c>
      <c r="R40" s="83">
        <v>0.37697193595042716</v>
      </c>
      <c r="S40" s="84">
        <f>I40+R40</f>
        <v>1.2897582687423232</v>
      </c>
      <c r="T40" s="85">
        <f>分析係数表!F43</f>
        <v>0.59563543003851094</v>
      </c>
      <c r="U40" s="86">
        <f>S40*T40</f>
        <v>0.76822572104805908</v>
      </c>
      <c r="V40" s="87">
        <f>分析係数表!D43</f>
        <v>0.26110397946084724</v>
      </c>
      <c r="W40" s="88">
        <f>ROUND(S40*V40,0)</f>
        <v>0</v>
      </c>
      <c r="X40" s="76">
        <f>分析係数表!E43</f>
        <v>0.20154043645699615</v>
      </c>
      <c r="Y40" s="89">
        <f>ROUND(S40*X40,0)</f>
        <v>0</v>
      </c>
    </row>
    <row r="41" spans="1:25" x14ac:dyDescent="0.2">
      <c r="A41" s="6" t="s">
        <v>340</v>
      </c>
      <c r="B41" s="5" t="s">
        <v>42</v>
      </c>
      <c r="C41" s="90"/>
      <c r="D41" s="76">
        <f>投入係数表!P41</f>
        <v>0</v>
      </c>
      <c r="E41" s="77">
        <f>$C$18*D41</f>
        <v>0</v>
      </c>
      <c r="F41" s="76">
        <f>分析係数表!C44</f>
        <v>0.4644187601490114</v>
      </c>
      <c r="G41" s="77">
        <f>E41*F41</f>
        <v>0</v>
      </c>
      <c r="H41" s="77">
        <v>1.6337417969461601E-3</v>
      </c>
      <c r="I41" s="77">
        <f>C41+H41</f>
        <v>1.6337417969461601E-3</v>
      </c>
      <c r="J41" s="76">
        <f>分析係数表!G44</f>
        <v>0.2664037682111951</v>
      </c>
      <c r="K41" s="78">
        <f>I41*J41</f>
        <v>4.3523497099058622E-4</v>
      </c>
      <c r="L41" s="79"/>
      <c r="M41" s="80"/>
      <c r="N41" s="81">
        <f>分析係数表!H44</f>
        <v>0.11619448955215868</v>
      </c>
      <c r="O41" s="82">
        <f t="shared" si="4"/>
        <v>2.2364926429286762</v>
      </c>
      <c r="P41" s="76">
        <f>分析係数表!C44</f>
        <v>0.4644187601490114</v>
      </c>
      <c r="Q41" s="82">
        <f>O41*P41</f>
        <v>1.0386691403113215</v>
      </c>
      <c r="R41" s="83">
        <v>1.0540973537346614</v>
      </c>
      <c r="S41" s="84">
        <f>I41+R41</f>
        <v>1.0557310955316075</v>
      </c>
      <c r="T41" s="85">
        <f>分析係数表!F44</f>
        <v>0.52053894183371674</v>
      </c>
      <c r="U41" s="86">
        <f>S41*T41</f>
        <v>0.54954914732897353</v>
      </c>
      <c r="V41" s="87">
        <f>分析係数表!D44</f>
        <v>0.21141417460839085</v>
      </c>
      <c r="W41" s="88">
        <f>ROUND(S41*V41,0)</f>
        <v>0</v>
      </c>
      <c r="X41" s="76">
        <f>分析係数表!E44</f>
        <v>0.12487676634899771</v>
      </c>
      <c r="Y41" s="89">
        <f>ROUND(S41*X41,0)</f>
        <v>0</v>
      </c>
    </row>
    <row r="42" spans="1:25" x14ac:dyDescent="0.2">
      <c r="A42" s="6" t="s">
        <v>341</v>
      </c>
      <c r="B42" s="5" t="s">
        <v>278</v>
      </c>
      <c r="C42" s="90"/>
      <c r="D42" s="76">
        <f>投入係数表!P42</f>
        <v>3.7764350453172205E-4</v>
      </c>
      <c r="E42" s="77">
        <f>$C$18*D42</f>
        <v>3.7764350453172203E-2</v>
      </c>
      <c r="F42" s="76">
        <f>分析係数表!C45</f>
        <v>1</v>
      </c>
      <c r="G42" s="77">
        <f>E42*F42</f>
        <v>3.7764350453172203E-2</v>
      </c>
      <c r="H42" s="77">
        <v>4.4533919577451224E-2</v>
      </c>
      <c r="I42" s="77">
        <f>C42+H42</f>
        <v>4.4533919577451224E-2</v>
      </c>
      <c r="J42" s="76">
        <f>分析係数表!G45</f>
        <v>0</v>
      </c>
      <c r="K42" s="78">
        <f>I42*J42</f>
        <v>0</v>
      </c>
      <c r="L42" s="79"/>
      <c r="M42" s="80"/>
      <c r="N42" s="81">
        <f>分析係数表!H45</f>
        <v>0</v>
      </c>
      <c r="O42" s="82">
        <f t="shared" si="4"/>
        <v>0</v>
      </c>
      <c r="P42" s="76">
        <f>分析係数表!C45</f>
        <v>1</v>
      </c>
      <c r="Q42" s="82">
        <f>O42*P42</f>
        <v>0</v>
      </c>
      <c r="R42" s="83">
        <v>9.6628688602803034E-3</v>
      </c>
      <c r="S42" s="84">
        <f>I42+R42</f>
        <v>5.4196788437731527E-2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投入係数表!P43</f>
        <v>4.1540785498489427E-3</v>
      </c>
      <c r="E43" s="77">
        <f>$C$18*D43</f>
        <v>0.4154078549848943</v>
      </c>
      <c r="F43" s="76">
        <f>分析係数表!C46</f>
        <v>0.61950882047734346</v>
      </c>
      <c r="G43" s="77">
        <f>E43*F43</f>
        <v>0.25734883025871519</v>
      </c>
      <c r="H43" s="77">
        <v>0.29257533054939255</v>
      </c>
      <c r="I43" s="77">
        <f>C43+H43</f>
        <v>0.29257533054939255</v>
      </c>
      <c r="J43" s="76">
        <f>分析係数表!G46</f>
        <v>9.4707520891364905E-3</v>
      </c>
      <c r="K43" s="78">
        <f>I43*J43</f>
        <v>2.7709084230304586E-3</v>
      </c>
      <c r="L43" s="79"/>
      <c r="M43" s="80"/>
      <c r="N43" s="81">
        <f>分析係数表!H46</f>
        <v>2.3767664702803538E-2</v>
      </c>
      <c r="O43" s="82">
        <f t="shared" si="4"/>
        <v>0.45747614583352808</v>
      </c>
      <c r="P43" s="76">
        <f>分析係数表!C46</f>
        <v>0.61950882047734346</v>
      </c>
      <c r="Q43" s="82">
        <f>O43*P43</f>
        <v>0.28341050750185015</v>
      </c>
      <c r="R43" s="83">
        <v>0.3188985676586894</v>
      </c>
      <c r="S43" s="84">
        <f>I43+R43</f>
        <v>0.61147389820808196</v>
      </c>
      <c r="T43" s="85">
        <f>分析係数表!F46</f>
        <v>0.31364902506963788</v>
      </c>
      <c r="U43" s="86">
        <f>S43*T43</f>
        <v>0.1917881920284959</v>
      </c>
      <c r="V43" s="87">
        <f>分析係数表!D46</f>
        <v>1.6713091922005571E-3</v>
      </c>
      <c r="W43" s="88">
        <f>ROUND(S43*V43,0)</f>
        <v>0</v>
      </c>
      <c r="X43" s="76">
        <f>分析係数表!E46</f>
        <v>5.5710306406685237E-3</v>
      </c>
      <c r="Y43" s="89">
        <f>ROUND(S43*X43,0)</f>
        <v>0</v>
      </c>
    </row>
    <row r="44" spans="1:25" x14ac:dyDescent="0.2">
      <c r="A44" s="192">
        <v>40</v>
      </c>
      <c r="B44" s="14" t="s">
        <v>150</v>
      </c>
      <c r="C44" s="197">
        <f>SUM(C5:C43)</f>
        <v>100</v>
      </c>
      <c r="D44" s="92">
        <f>投入係数表!P44</f>
        <v>0.56042296072507558</v>
      </c>
      <c r="E44" s="91">
        <f>SUM(E5:E43)</f>
        <v>56.042296072507568</v>
      </c>
      <c r="F44" s="92">
        <f>分析係数表!C47</f>
        <v>0.46349450395854752</v>
      </c>
      <c r="G44" s="91">
        <f>SUM(G5:G43)</f>
        <v>7.6610540958733555</v>
      </c>
      <c r="H44" s="91">
        <f>SUM(H5:H43)</f>
        <v>8.5812987031622185</v>
      </c>
      <c r="I44" s="91">
        <f>SUM(I5:I43)</f>
        <v>108.58129870316222</v>
      </c>
      <c r="J44" s="92">
        <f>分析係数表!G47</f>
        <v>0.28295025107418337</v>
      </c>
      <c r="K44" s="93">
        <f>SUM(K5:K43)</f>
        <v>30.698305280352944</v>
      </c>
      <c r="L44" s="94">
        <f>最終需要_まとめ!$L$33</f>
        <v>0.627</v>
      </c>
      <c r="M44" s="91">
        <f>K44*L44</f>
        <v>19.247837410781298</v>
      </c>
      <c r="N44" s="95">
        <f>分析係数表!H47</f>
        <v>1</v>
      </c>
      <c r="O44" s="96">
        <f>SUM(O5:O43)</f>
        <v>19.247837410781301</v>
      </c>
      <c r="P44" s="92">
        <f>分析係数表!C47</f>
        <v>0.46349450395854752</v>
      </c>
      <c r="Q44" s="96">
        <f>SUM(Q5:Q43)</f>
        <v>7.8965328951637019</v>
      </c>
      <c r="R44" s="91">
        <f>SUM(R5:R43)</f>
        <v>8.920035765453397</v>
      </c>
      <c r="S44" s="97">
        <f>SUM(S5:S43)</f>
        <v>117.5013344686156</v>
      </c>
      <c r="T44" s="98">
        <f>分析係数表!F47</f>
        <v>0.52862763369053167</v>
      </c>
      <c r="U44" s="99">
        <f>SUM(U5:U43)</f>
        <v>52.369790354401836</v>
      </c>
      <c r="V44" s="100">
        <f>分析係数表!D47</f>
        <v>0.12002381322151473</v>
      </c>
      <c r="W44" s="101">
        <f>SUM(W5:W43)</f>
        <v>9</v>
      </c>
      <c r="X44" s="92">
        <f>分析係数表!E47</f>
        <v>9.1234404928301496E-2</v>
      </c>
      <c r="Y44" s="102">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298</v>
      </c>
      <c r="S2" s="3" t="s">
        <v>152</v>
      </c>
      <c r="U2" s="64" t="s">
        <v>209</v>
      </c>
      <c r="W2" s="3" t="s">
        <v>130</v>
      </c>
      <c r="Y2" s="3" t="s">
        <v>153</v>
      </c>
    </row>
    <row r="3" spans="1:25" ht="44" x14ac:dyDescent="0.2">
      <c r="B3" s="65"/>
      <c r="C3" s="66" t="s">
        <v>227</v>
      </c>
      <c r="D3" s="66" t="s">
        <v>310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投入係数表!Q5</f>
        <v>0</v>
      </c>
      <c r="E5" s="77">
        <f t="shared" ref="E5:E38" si="0">$C$19*D5</f>
        <v>0</v>
      </c>
      <c r="F5" s="76">
        <f>分析係数表!C8</f>
        <v>0.24593128390596741</v>
      </c>
      <c r="G5" s="77">
        <f t="shared" ref="G5:G38" si="1">E5*F5</f>
        <v>0</v>
      </c>
      <c r="H5" s="77">
        <f t="array" ref="H5:H43">MMULT(逆行列係数!C5:AO43,'15'!G5:G43)</f>
        <v>5.8098383179216008E-4</v>
      </c>
      <c r="I5" s="77">
        <f t="shared" ref="I5:I38" si="2">C5+H5</f>
        <v>5.8098383179216008E-4</v>
      </c>
      <c r="J5" s="76">
        <f>分析係数表!G8</f>
        <v>0.11987270155586988</v>
      </c>
      <c r="K5" s="78">
        <f t="shared" ref="K5:K38" si="3">I5*J5</f>
        <v>6.9644101477207306E-5</v>
      </c>
      <c r="L5" s="79" t="s">
        <v>183</v>
      </c>
      <c r="M5" s="80" t="s">
        <v>183</v>
      </c>
      <c r="N5" s="81">
        <f>分析係数表!H8</f>
        <v>1.2776294069491229E-2</v>
      </c>
      <c r="O5" s="82">
        <f t="shared" ref="O5:O43" si="4">$M$44*N5</f>
        <v>0.17602617459131706</v>
      </c>
      <c r="P5" s="76">
        <f>分析係数表!C8</f>
        <v>0.24593128390596741</v>
      </c>
      <c r="Q5" s="82">
        <f t="shared" ref="Q5:Q38" si="5">O5*P5</f>
        <v>4.3290343118298581E-2</v>
      </c>
      <c r="R5" s="83">
        <f t="array" ref="R5:R43">MMULT(逆行列係数!C5:AO43,'15'!Q5:Q43)</f>
        <v>6.5625156493004572E-2</v>
      </c>
      <c r="S5" s="84">
        <f t="shared" ref="S5:S38" si="6">I5+R5</f>
        <v>6.6206140324796728E-2</v>
      </c>
      <c r="T5" s="85">
        <f>分析係数表!F8</f>
        <v>0.45261669024045259</v>
      </c>
      <c r="U5" s="86">
        <f t="shared" ref="U5:U38" si="7">S5*T5</f>
        <v>2.9966004107404458E-2</v>
      </c>
      <c r="V5" s="87">
        <f>分析係数表!D8</f>
        <v>0.25884016973125884</v>
      </c>
      <c r="W5" s="167">
        <f t="shared" ref="W5:W38" si="8">ROUND(S5*V5,0)</f>
        <v>0</v>
      </c>
      <c r="X5" s="76">
        <f>分析係数表!E8</f>
        <v>0.1623055162659123</v>
      </c>
      <c r="Y5" s="166">
        <f t="shared" ref="Y5:Y38" si="9">ROUND(S5*X5,0)</f>
        <v>0</v>
      </c>
    </row>
    <row r="6" spans="1:25" x14ac:dyDescent="0.2">
      <c r="A6" s="6" t="s">
        <v>219</v>
      </c>
      <c r="B6" s="5" t="s">
        <v>265</v>
      </c>
      <c r="C6" s="90"/>
      <c r="D6" s="76">
        <f>投入係数表!Q6</f>
        <v>0</v>
      </c>
      <c r="E6" s="77">
        <f t="shared" si="0"/>
        <v>0</v>
      </c>
      <c r="F6" s="76">
        <f>分析係数表!C9</f>
        <v>0.93252427184466025</v>
      </c>
      <c r="G6" s="77">
        <f t="shared" si="1"/>
        <v>0</v>
      </c>
      <c r="H6" s="77">
        <v>1.948028771223274E-2</v>
      </c>
      <c r="I6" s="77">
        <f t="shared" si="2"/>
        <v>1.948028771223274E-2</v>
      </c>
      <c r="J6" s="76">
        <f>分析係数表!G9</f>
        <v>0.24685990338164251</v>
      </c>
      <c r="K6" s="78">
        <f t="shared" si="3"/>
        <v>4.808901942488372E-3</v>
      </c>
      <c r="L6" s="79"/>
      <c r="M6" s="80"/>
      <c r="N6" s="81">
        <f>分析係数表!H9</f>
        <v>6.7102384818756454E-4</v>
      </c>
      <c r="O6" s="82">
        <f t="shared" si="4"/>
        <v>9.2450721949221132E-3</v>
      </c>
      <c r="P6" s="76">
        <f>分析係数表!C9</f>
        <v>0.93252427184466025</v>
      </c>
      <c r="Q6" s="82">
        <f t="shared" si="5"/>
        <v>8.6212542167210578E-3</v>
      </c>
      <c r="R6" s="83">
        <v>1.8045993589620127E-2</v>
      </c>
      <c r="S6" s="84">
        <f t="shared" si="6"/>
        <v>3.7526281301852871E-2</v>
      </c>
      <c r="T6" s="85">
        <f>分析係数表!F9</f>
        <v>0.67294685990338166</v>
      </c>
      <c r="U6" s="86">
        <f t="shared" si="7"/>
        <v>2.5253193165932875E-2</v>
      </c>
      <c r="V6" s="87">
        <f>分析係数表!D9</f>
        <v>0.15314009661835748</v>
      </c>
      <c r="W6" s="167">
        <f t="shared" si="8"/>
        <v>0</v>
      </c>
      <c r="X6" s="76">
        <f>分析係数表!E9</f>
        <v>0.11884057971014493</v>
      </c>
      <c r="Y6" s="166">
        <f t="shared" si="9"/>
        <v>0</v>
      </c>
    </row>
    <row r="7" spans="1:25" x14ac:dyDescent="0.2">
      <c r="A7" s="6" t="s">
        <v>220</v>
      </c>
      <c r="B7" s="5" t="s">
        <v>266</v>
      </c>
      <c r="C7" s="90"/>
      <c r="D7" s="76">
        <f>投入係数表!Q7</f>
        <v>0</v>
      </c>
      <c r="E7" s="77">
        <f t="shared" si="0"/>
        <v>0</v>
      </c>
      <c r="F7" s="76">
        <f>分析係数表!C10</f>
        <v>7.456140350877194E-2</v>
      </c>
      <c r="G7" s="77">
        <f t="shared" si="1"/>
        <v>0</v>
      </c>
      <c r="H7" s="77">
        <v>5.8938098825502425E-5</v>
      </c>
      <c r="I7" s="77">
        <f t="shared" si="2"/>
        <v>5.8938098825502425E-5</v>
      </c>
      <c r="J7" s="76">
        <f>分析係数表!G10</f>
        <v>0.17857142857142858</v>
      </c>
      <c r="K7" s="78">
        <f t="shared" si="3"/>
        <v>1.0524660504554005E-5</v>
      </c>
      <c r="L7" s="79"/>
      <c r="M7" s="80"/>
      <c r="N7" s="81">
        <f>分析係数表!H10</f>
        <v>1.3017862654838752E-3</v>
      </c>
      <c r="O7" s="82">
        <f t="shared" si="4"/>
        <v>1.7935440058148899E-2</v>
      </c>
      <c r="P7" s="76">
        <f>分析係数表!C10</f>
        <v>7.456140350877194E-2</v>
      </c>
      <c r="Q7" s="82">
        <f t="shared" si="5"/>
        <v>1.3372915832830321E-3</v>
      </c>
      <c r="R7" s="83">
        <v>2.5496275207214122E-3</v>
      </c>
      <c r="S7" s="84">
        <f t="shared" si="6"/>
        <v>2.6085656195469148E-3</v>
      </c>
      <c r="T7" s="85">
        <f>分析係数表!F10</f>
        <v>0.52380952380952384</v>
      </c>
      <c r="U7" s="86">
        <f t="shared" si="7"/>
        <v>1.3663915150007649E-3</v>
      </c>
      <c r="V7" s="87">
        <f>分析係数表!D10</f>
        <v>0.10714285714285714</v>
      </c>
      <c r="W7" s="167">
        <f t="shared" si="8"/>
        <v>0</v>
      </c>
      <c r="X7" s="76">
        <f>分析係数表!E10</f>
        <v>0.13095238095238096</v>
      </c>
      <c r="Y7" s="166">
        <f t="shared" si="9"/>
        <v>0</v>
      </c>
    </row>
    <row r="8" spans="1:25" x14ac:dyDescent="0.2">
      <c r="A8" s="6" t="s">
        <v>221</v>
      </c>
      <c r="B8" s="5" t="s">
        <v>27</v>
      </c>
      <c r="C8" s="90"/>
      <c r="D8" s="76">
        <f>投入係数表!Q8</f>
        <v>0</v>
      </c>
      <c r="E8" s="77">
        <f t="shared" si="0"/>
        <v>0</v>
      </c>
      <c r="F8" s="76">
        <f>分析係数表!C11</f>
        <v>4.5351473922902175E-3</v>
      </c>
      <c r="G8" s="77">
        <f t="shared" si="1"/>
        <v>0</v>
      </c>
      <c r="H8" s="77">
        <v>4.4692721753773496E-4</v>
      </c>
      <c r="I8" s="77">
        <f t="shared" si="2"/>
        <v>4.4692721753773496E-4</v>
      </c>
      <c r="J8" s="76">
        <f>分析係数表!G11</f>
        <v>0.75</v>
      </c>
      <c r="K8" s="78">
        <f t="shared" si="3"/>
        <v>3.3519541315330122E-4</v>
      </c>
      <c r="L8" s="79"/>
      <c r="M8" s="80"/>
      <c r="N8" s="81">
        <f>分析係数表!H11</f>
        <v>-2.6840953927502582E-5</v>
      </c>
      <c r="O8" s="82">
        <f t="shared" si="4"/>
        <v>-3.6980288779688459E-4</v>
      </c>
      <c r="P8" s="76">
        <f>分析係数表!C11</f>
        <v>4.5351473922902175E-3</v>
      </c>
      <c r="Q8" s="82">
        <f t="shared" si="5"/>
        <v>-1.677110602253433E-6</v>
      </c>
      <c r="R8" s="83">
        <v>4.7774696287792431E-5</v>
      </c>
      <c r="S8" s="84">
        <f t="shared" si="6"/>
        <v>4.9470191382552735E-4</v>
      </c>
      <c r="T8" s="85">
        <f>分析係数表!F11</f>
        <v>1</v>
      </c>
      <c r="U8" s="86">
        <f t="shared" si="7"/>
        <v>4.9470191382552735E-4</v>
      </c>
      <c r="V8" s="87">
        <f>分析係数表!D11</f>
        <v>0.25</v>
      </c>
      <c r="W8" s="167">
        <f t="shared" si="8"/>
        <v>0</v>
      </c>
      <c r="X8" s="76">
        <f>分析係数表!E11</f>
        <v>0</v>
      </c>
      <c r="Y8" s="166">
        <f t="shared" si="9"/>
        <v>0</v>
      </c>
    </row>
    <row r="9" spans="1:25" x14ac:dyDescent="0.2">
      <c r="A9" s="6" t="s">
        <v>222</v>
      </c>
      <c r="B9" s="5" t="s">
        <v>190</v>
      </c>
      <c r="C9" s="90"/>
      <c r="D9" s="76">
        <f>投入係数表!Q9</f>
        <v>0</v>
      </c>
      <c r="E9" s="77">
        <f t="shared" si="0"/>
        <v>0</v>
      </c>
      <c r="F9" s="76">
        <f>分析係数表!C12</f>
        <v>0.20853365384615385</v>
      </c>
      <c r="G9" s="77">
        <f t="shared" si="1"/>
        <v>0</v>
      </c>
      <c r="H9" s="77">
        <v>1.1590542011807735E-3</v>
      </c>
      <c r="I9" s="77">
        <f t="shared" si="2"/>
        <v>1.1590542011807735E-3</v>
      </c>
      <c r="J9" s="76">
        <f>分析係数表!G12</f>
        <v>0.14315275640685521</v>
      </c>
      <c r="K9" s="78">
        <f t="shared" si="3"/>
        <v>1.6592180372397341E-4</v>
      </c>
      <c r="L9" s="79"/>
      <c r="M9" s="80"/>
      <c r="N9" s="81">
        <f>分析係数表!H12</f>
        <v>9.7526606095580642E-2</v>
      </c>
      <c r="O9" s="82">
        <f t="shared" si="4"/>
        <v>1.3436787928099803</v>
      </c>
      <c r="P9" s="76">
        <f>分析係数表!C12</f>
        <v>0.20853365384615385</v>
      </c>
      <c r="Q9" s="82">
        <f t="shared" si="5"/>
        <v>0.28020224826025431</v>
      </c>
      <c r="R9" s="83">
        <v>0.31833197256741541</v>
      </c>
      <c r="S9" s="84">
        <f t="shared" si="6"/>
        <v>0.3194910267685962</v>
      </c>
      <c r="T9" s="85">
        <f>分析係数表!F12</f>
        <v>0.2958030455775455</v>
      </c>
      <c r="U9" s="86">
        <f t="shared" si="7"/>
        <v>9.4506418752847876E-2</v>
      </c>
      <c r="V9" s="87">
        <f>分析係数表!D12</f>
        <v>0.10691356714596488</v>
      </c>
      <c r="W9" s="167">
        <f t="shared" si="8"/>
        <v>0</v>
      </c>
      <c r="X9" s="76">
        <f>分析係数表!E12</f>
        <v>8.866132540987956E-2</v>
      </c>
      <c r="Y9" s="166">
        <f t="shared" si="9"/>
        <v>0</v>
      </c>
    </row>
    <row r="10" spans="1:25" x14ac:dyDescent="0.2">
      <c r="A10" s="6" t="s">
        <v>223</v>
      </c>
      <c r="B10" s="5" t="s">
        <v>28</v>
      </c>
      <c r="C10" s="90"/>
      <c r="D10" s="76">
        <f>投入係数表!Q10</f>
        <v>8.5034013605442174E-4</v>
      </c>
      <c r="E10" s="77">
        <f t="shared" si="0"/>
        <v>8.5034013605442174E-2</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0.20394629261998184</v>
      </c>
      <c r="P10" s="76">
        <f>分析係数表!C13</f>
        <v>0</v>
      </c>
      <c r="Q10" s="82">
        <f t="shared" si="5"/>
        <v>0</v>
      </c>
      <c r="R10" s="83">
        <v>0</v>
      </c>
      <c r="S10" s="84">
        <f t="shared" si="6"/>
        <v>0</v>
      </c>
      <c r="T10" s="85">
        <f>分析係数表!F13</f>
        <v>0.38461538461538464</v>
      </c>
      <c r="U10" s="86">
        <f t="shared" si="7"/>
        <v>0</v>
      </c>
      <c r="V10" s="87">
        <f>分析係数表!D13</f>
        <v>0.16965226554267651</v>
      </c>
      <c r="W10" s="167">
        <f t="shared" si="8"/>
        <v>0</v>
      </c>
      <c r="X10" s="76">
        <f>分析係数表!E13</f>
        <v>0.13909378292939936</v>
      </c>
      <c r="Y10" s="166">
        <f t="shared" si="9"/>
        <v>0</v>
      </c>
    </row>
    <row r="11" spans="1:25" x14ac:dyDescent="0.2">
      <c r="A11" s="6" t="s">
        <v>224</v>
      </c>
      <c r="B11" s="5" t="s">
        <v>267</v>
      </c>
      <c r="C11" s="90"/>
      <c r="D11" s="76">
        <f>投入係数表!Q11</f>
        <v>8.5034013605442174E-4</v>
      </c>
      <c r="E11" s="77">
        <f t="shared" si="0"/>
        <v>8.5034013605442174E-2</v>
      </c>
      <c r="F11" s="76">
        <f>分析係数表!C14</f>
        <v>0.56789069171648165</v>
      </c>
      <c r="G11" s="77">
        <f t="shared" si="1"/>
        <v>4.829002480582327E-2</v>
      </c>
      <c r="H11" s="77">
        <v>0.13851806278364567</v>
      </c>
      <c r="I11" s="77">
        <f t="shared" si="2"/>
        <v>0.13851806278364567</v>
      </c>
      <c r="J11" s="76">
        <f>分析係数表!G14</f>
        <v>0.17200100806451613</v>
      </c>
      <c r="K11" s="78">
        <f t="shared" si="3"/>
        <v>2.382524643393099E-2</v>
      </c>
      <c r="L11" s="79"/>
      <c r="M11" s="80"/>
      <c r="N11" s="81">
        <f>分析係数表!H14</f>
        <v>1.2346838806651188E-3</v>
      </c>
      <c r="O11" s="82">
        <f t="shared" si="4"/>
        <v>1.7010932838656692E-2</v>
      </c>
      <c r="P11" s="76">
        <f>分析係数表!C14</f>
        <v>0.56789069171648165</v>
      </c>
      <c r="Q11" s="82">
        <f t="shared" si="5"/>
        <v>9.6603504164873618E-3</v>
      </c>
      <c r="R11" s="83">
        <v>5.0556174692886063E-2</v>
      </c>
      <c r="S11" s="84">
        <f t="shared" si="6"/>
        <v>0.18907423747653174</v>
      </c>
      <c r="T11" s="85">
        <f>分析係数表!F14</f>
        <v>0.39616935483870969</v>
      </c>
      <c r="U11" s="86">
        <f t="shared" si="7"/>
        <v>7.4905418677698565E-2</v>
      </c>
      <c r="V11" s="87">
        <f>分析係数表!D14</f>
        <v>7.7998991935483875E-2</v>
      </c>
      <c r="W11" s="167">
        <f t="shared" si="8"/>
        <v>0</v>
      </c>
      <c r="X11" s="76">
        <f>分析係数表!E14</f>
        <v>6.9052419354838704E-2</v>
      </c>
      <c r="Y11" s="166">
        <f t="shared" si="9"/>
        <v>0</v>
      </c>
    </row>
    <row r="12" spans="1:25" x14ac:dyDescent="0.2">
      <c r="A12" s="6" t="s">
        <v>225</v>
      </c>
      <c r="B12" s="5" t="s">
        <v>29</v>
      </c>
      <c r="C12" s="90"/>
      <c r="D12" s="76">
        <f>投入係数表!Q12</f>
        <v>4.2517006802721092E-3</v>
      </c>
      <c r="E12" s="77">
        <f t="shared" si="0"/>
        <v>0.42517006802721091</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0.12425377029975322</v>
      </c>
      <c r="P12" s="76">
        <f>分析係数表!C15</f>
        <v>0</v>
      </c>
      <c r="Q12" s="82">
        <f t="shared" si="5"/>
        <v>0</v>
      </c>
      <c r="R12" s="83">
        <v>0</v>
      </c>
      <c r="S12" s="84">
        <f t="shared" si="6"/>
        <v>0</v>
      </c>
      <c r="T12" s="85">
        <f>分析係数表!F15</f>
        <v>0.30406147091108671</v>
      </c>
      <c r="U12" s="86">
        <f t="shared" si="7"/>
        <v>0</v>
      </c>
      <c r="V12" s="87">
        <f>分析係数表!D15</f>
        <v>4.2810098792535674E-2</v>
      </c>
      <c r="W12" s="167">
        <f t="shared" si="8"/>
        <v>0</v>
      </c>
      <c r="X12" s="76">
        <f>分析係数表!E15</f>
        <v>3.4028540065861687E-2</v>
      </c>
      <c r="Y12" s="166">
        <f t="shared" si="9"/>
        <v>0</v>
      </c>
    </row>
    <row r="13" spans="1:25" x14ac:dyDescent="0.2">
      <c r="A13" s="6" t="s">
        <v>226</v>
      </c>
      <c r="B13" s="5" t="s">
        <v>30</v>
      </c>
      <c r="C13" s="90"/>
      <c r="D13" s="76">
        <f>投入係数表!Q13</f>
        <v>1.7006802721088435E-3</v>
      </c>
      <c r="E13" s="77">
        <f t="shared" si="0"/>
        <v>0.17006802721088435</v>
      </c>
      <c r="F13" s="76">
        <f>分析係数表!C16</f>
        <v>4.7619047619047672E-2</v>
      </c>
      <c r="G13" s="77">
        <f t="shared" si="1"/>
        <v>8.0984774862325973E-3</v>
      </c>
      <c r="H13" s="77">
        <v>1.1506374298030657E-2</v>
      </c>
      <c r="I13" s="77">
        <f t="shared" si="2"/>
        <v>1.1506374298030657E-2</v>
      </c>
      <c r="J13" s="76">
        <f>分析係数表!G16</f>
        <v>3.2520325203252036E-2</v>
      </c>
      <c r="K13" s="78">
        <f t="shared" si="3"/>
        <v>3.7419103408229781E-4</v>
      </c>
      <c r="L13" s="79"/>
      <c r="M13" s="80"/>
      <c r="N13" s="81">
        <f>分析係数表!H16</f>
        <v>1.7741870546079206E-2</v>
      </c>
      <c r="O13" s="82">
        <f t="shared" si="4"/>
        <v>0.24443970883374069</v>
      </c>
      <c r="P13" s="76">
        <f>分析係数表!C16</f>
        <v>4.7619047619047672E-2</v>
      </c>
      <c r="Q13" s="82">
        <f t="shared" si="5"/>
        <v>1.1639986134940047E-2</v>
      </c>
      <c r="R13" s="83">
        <v>1.3165564219358895E-2</v>
      </c>
      <c r="S13" s="84">
        <f t="shared" si="6"/>
        <v>2.4671938517389552E-2</v>
      </c>
      <c r="T13" s="85">
        <f>分析係数表!F16</f>
        <v>0.28455284552845528</v>
      </c>
      <c r="U13" s="86">
        <f t="shared" si="7"/>
        <v>7.0204703098262948E-3</v>
      </c>
      <c r="V13" s="87">
        <f>分析係数表!D16</f>
        <v>8.943089430894309E-2</v>
      </c>
      <c r="W13" s="167">
        <f t="shared" si="8"/>
        <v>0</v>
      </c>
      <c r="X13" s="76">
        <f>分析係数表!E16</f>
        <v>6.5040650406504072E-2</v>
      </c>
      <c r="Y13" s="166">
        <f t="shared" si="9"/>
        <v>0</v>
      </c>
    </row>
    <row r="14" spans="1:25" x14ac:dyDescent="0.2">
      <c r="A14" s="6" t="s">
        <v>2</v>
      </c>
      <c r="B14" s="5" t="s">
        <v>364</v>
      </c>
      <c r="C14" s="90"/>
      <c r="D14" s="76">
        <f>投入係数表!Q14</f>
        <v>1.3605442176870748E-2</v>
      </c>
      <c r="E14" s="77">
        <f t="shared" si="0"/>
        <v>1.3605442176870748</v>
      </c>
      <c r="F14" s="76">
        <f>分析係数表!C17</f>
        <v>0.10486608826857791</v>
      </c>
      <c r="G14" s="77">
        <f t="shared" si="1"/>
        <v>0.14267495002527605</v>
      </c>
      <c r="H14" s="77">
        <v>0.16128079932224318</v>
      </c>
      <c r="I14" s="77">
        <f t="shared" si="2"/>
        <v>0.16128079932224318</v>
      </c>
      <c r="J14" s="76">
        <f>分析係数表!G17</f>
        <v>0.21282973621103118</v>
      </c>
      <c r="K14" s="78">
        <f t="shared" si="3"/>
        <v>3.4325349975657275E-2</v>
      </c>
      <c r="L14" s="79"/>
      <c r="M14" s="80"/>
      <c r="N14" s="81">
        <f>分析係数表!H17</f>
        <v>2.9793458859527868E-3</v>
      </c>
      <c r="O14" s="82">
        <f t="shared" si="4"/>
        <v>4.1048120545454189E-2</v>
      </c>
      <c r="P14" s="76">
        <f>分析係数表!C17</f>
        <v>0.10486608826857791</v>
      </c>
      <c r="Q14" s="82">
        <f t="shared" si="5"/>
        <v>4.3045558323788254E-3</v>
      </c>
      <c r="R14" s="83">
        <v>9.4917859239800912E-3</v>
      </c>
      <c r="S14" s="84">
        <f t="shared" si="6"/>
        <v>0.17077258524622327</v>
      </c>
      <c r="T14" s="85">
        <f>分析係数表!F17</f>
        <v>0.32553956834532372</v>
      </c>
      <c r="U14" s="86">
        <f t="shared" si="7"/>
        <v>5.5593233686270518E-2</v>
      </c>
      <c r="V14" s="87">
        <f>分析係数表!D17</f>
        <v>0.14268585131894485</v>
      </c>
      <c r="W14" s="167">
        <f t="shared" si="8"/>
        <v>0</v>
      </c>
      <c r="X14" s="76">
        <f>分析係数表!E17</f>
        <v>0.13908872901678657</v>
      </c>
      <c r="Y14" s="166">
        <f t="shared" si="9"/>
        <v>0</v>
      </c>
    </row>
    <row r="15" spans="1:25" x14ac:dyDescent="0.2">
      <c r="A15" s="6" t="s">
        <v>3</v>
      </c>
      <c r="B15" s="5" t="s">
        <v>31</v>
      </c>
      <c r="C15" s="90"/>
      <c r="D15" s="76">
        <f>投入係数表!Q15</f>
        <v>6.8027210884353739E-3</v>
      </c>
      <c r="E15" s="77">
        <f t="shared" si="0"/>
        <v>0.68027210884353739</v>
      </c>
      <c r="F15" s="76">
        <f>分析係数表!C18</f>
        <v>0.13600000000000001</v>
      </c>
      <c r="G15" s="77">
        <f t="shared" si="1"/>
        <v>9.2517006802721097E-2</v>
      </c>
      <c r="H15" s="77">
        <v>0.10010619205351876</v>
      </c>
      <c r="I15" s="77">
        <f t="shared" si="2"/>
        <v>0.10010619205351876</v>
      </c>
      <c r="J15" s="76">
        <f>分析係数表!G18</f>
        <v>0.21499013806706113</v>
      </c>
      <c r="K15" s="78">
        <f t="shared" si="3"/>
        <v>2.1521844050953736E-2</v>
      </c>
      <c r="L15" s="79"/>
      <c r="M15" s="80"/>
      <c r="N15" s="81">
        <f>分析係数表!H18</f>
        <v>4.6971669373129519E-4</v>
      </c>
      <c r="O15" s="82">
        <f t="shared" si="4"/>
        <v>6.4715505364454796E-3</v>
      </c>
      <c r="P15" s="76">
        <f>分析係数表!C18</f>
        <v>0.13600000000000001</v>
      </c>
      <c r="Q15" s="82">
        <f t="shared" si="5"/>
        <v>8.8013087295658529E-4</v>
      </c>
      <c r="R15" s="83">
        <v>2.1367947167757481E-3</v>
      </c>
      <c r="S15" s="84">
        <f t="shared" si="6"/>
        <v>0.1022429867702945</v>
      </c>
      <c r="T15" s="85">
        <f>分析係数表!F18</f>
        <v>0.45759368836291914</v>
      </c>
      <c r="U15" s="86">
        <f t="shared" si="7"/>
        <v>4.6785745425460205E-2</v>
      </c>
      <c r="V15" s="87">
        <f>分析係数表!D18</f>
        <v>7.3964497041420121E-2</v>
      </c>
      <c r="W15" s="167">
        <f t="shared" si="8"/>
        <v>0</v>
      </c>
      <c r="X15" s="76">
        <f>分析係数表!E18</f>
        <v>5.0295857988165681E-2</v>
      </c>
      <c r="Y15" s="166">
        <f t="shared" si="9"/>
        <v>0</v>
      </c>
    </row>
    <row r="16" spans="1:25" x14ac:dyDescent="0.2">
      <c r="A16" s="6" t="s">
        <v>4</v>
      </c>
      <c r="B16" s="5" t="s">
        <v>32</v>
      </c>
      <c r="C16" s="90"/>
      <c r="D16" s="76">
        <f>投入係数表!Q16</f>
        <v>0.11989795918367346</v>
      </c>
      <c r="E16" s="77">
        <f t="shared" si="0"/>
        <v>11.989795918367346</v>
      </c>
      <c r="F16" s="76">
        <f>分析係数表!C19</f>
        <v>5.7963709677419373E-2</v>
      </c>
      <c r="G16" s="77">
        <f t="shared" si="1"/>
        <v>0.69497304970375262</v>
      </c>
      <c r="H16" s="77">
        <v>0.73436064622013164</v>
      </c>
      <c r="I16" s="77">
        <f t="shared" si="2"/>
        <v>0.73436064622013164</v>
      </c>
      <c r="J16" s="76">
        <f>分析係数表!G19</f>
        <v>5.6640625E-2</v>
      </c>
      <c r="K16" s="78">
        <f t="shared" si="3"/>
        <v>4.159464597731214E-2</v>
      </c>
      <c r="L16" s="79"/>
      <c r="M16" s="80"/>
      <c r="N16" s="81">
        <f>分析係数表!H19</f>
        <v>-1.2078429267376162E-4</v>
      </c>
      <c r="O16" s="82">
        <f t="shared" si="4"/>
        <v>-1.6641129950859806E-3</v>
      </c>
      <c r="P16" s="76">
        <f>分析係数表!C19</f>
        <v>5.7963709677419373E-2</v>
      </c>
      <c r="Q16" s="82">
        <f t="shared" si="5"/>
        <v>-9.6458162517584585E-5</v>
      </c>
      <c r="R16" s="83">
        <v>4.4018332204316012E-4</v>
      </c>
      <c r="S16" s="84">
        <f t="shared" si="6"/>
        <v>0.73480082954217485</v>
      </c>
      <c r="T16" s="85">
        <f>分析係数表!F19</f>
        <v>0.23828125</v>
      </c>
      <c r="U16" s="86">
        <f t="shared" si="7"/>
        <v>0.17508926016434634</v>
      </c>
      <c r="V16" s="87">
        <f>分析係数表!D19</f>
        <v>2.1484375E-2</v>
      </c>
      <c r="W16" s="167">
        <f t="shared" si="8"/>
        <v>0</v>
      </c>
      <c r="X16" s="76">
        <f>分析係数表!E19</f>
        <v>3.90625E-3</v>
      </c>
      <c r="Y16" s="166">
        <f t="shared" si="9"/>
        <v>0</v>
      </c>
    </row>
    <row r="17" spans="1:25" x14ac:dyDescent="0.2">
      <c r="A17" s="6" t="s">
        <v>5</v>
      </c>
      <c r="B17" s="5" t="s">
        <v>33</v>
      </c>
      <c r="C17" s="90"/>
      <c r="D17" s="76">
        <f>投入係数表!Q17</f>
        <v>3.9115646258503403E-2</v>
      </c>
      <c r="E17" s="77">
        <f t="shared" si="0"/>
        <v>3.9115646258503403</v>
      </c>
      <c r="F17" s="76">
        <f>分析係数表!C20</f>
        <v>5.8436815193571912E-2</v>
      </c>
      <c r="G17" s="77">
        <f t="shared" si="1"/>
        <v>0.22857937915852961</v>
      </c>
      <c r="H17" s="77">
        <v>0.24470424066508226</v>
      </c>
      <c r="I17" s="77">
        <f t="shared" si="2"/>
        <v>0.24470424066508226</v>
      </c>
      <c r="J17" s="76">
        <f>分析係数表!G20</f>
        <v>0.10123456790123457</v>
      </c>
      <c r="K17" s="78">
        <f t="shared" si="3"/>
        <v>2.4772528067329314E-2</v>
      </c>
      <c r="L17" s="79"/>
      <c r="M17" s="80"/>
      <c r="N17" s="81">
        <f>分析係数表!H20</f>
        <v>5.905009864050568E-4</v>
      </c>
      <c r="O17" s="82">
        <f t="shared" si="4"/>
        <v>8.1356635315314608E-3</v>
      </c>
      <c r="P17" s="76">
        <f>分析係数表!C20</f>
        <v>5.8436815193571912E-2</v>
      </c>
      <c r="Q17" s="82">
        <f t="shared" si="5"/>
        <v>4.7542226626918658E-4</v>
      </c>
      <c r="R17" s="83">
        <v>1.2007237833930877E-3</v>
      </c>
      <c r="S17" s="84">
        <f t="shared" si="6"/>
        <v>0.24590496444847534</v>
      </c>
      <c r="T17" s="85">
        <f>分析係数表!F20</f>
        <v>0.22469135802469137</v>
      </c>
      <c r="U17" s="86">
        <f t="shared" si="7"/>
        <v>5.5252720406941375E-2</v>
      </c>
      <c r="V17" s="87">
        <f>分析係数表!D20</f>
        <v>8.1481481481481488E-2</v>
      </c>
      <c r="W17" s="167">
        <f t="shared" si="8"/>
        <v>0</v>
      </c>
      <c r="X17" s="76">
        <f>分析係数表!E20</f>
        <v>7.9012345679012344E-2</v>
      </c>
      <c r="Y17" s="166">
        <f t="shared" si="9"/>
        <v>0</v>
      </c>
    </row>
    <row r="18" spans="1:25" x14ac:dyDescent="0.2">
      <c r="A18" s="6" t="s">
        <v>6</v>
      </c>
      <c r="B18" s="5" t="s">
        <v>34</v>
      </c>
      <c r="C18" s="90"/>
      <c r="D18" s="76">
        <f>投入係数表!Q18</f>
        <v>3.7414965986394558E-2</v>
      </c>
      <c r="E18" s="77">
        <f t="shared" si="0"/>
        <v>3.7414965986394559</v>
      </c>
      <c r="F18" s="76">
        <f>分析係数表!C21</f>
        <v>0.13836239575435938</v>
      </c>
      <c r="G18" s="77">
        <f t="shared" si="1"/>
        <v>0.51768243309454187</v>
      </c>
      <c r="H18" s="77">
        <v>0.53781010724003164</v>
      </c>
      <c r="I18" s="77">
        <f t="shared" si="2"/>
        <v>0.53781010724003164</v>
      </c>
      <c r="J18" s="76">
        <f>分析係数表!G21</f>
        <v>0.28436555891238668</v>
      </c>
      <c r="K18" s="78">
        <f t="shared" si="3"/>
        <v>0.15293467173404221</v>
      </c>
      <c r="L18" s="79"/>
      <c r="M18" s="80"/>
      <c r="N18" s="81">
        <f>分析係数表!H21</f>
        <v>9.7969481835384425E-4</v>
      </c>
      <c r="O18" s="82">
        <f t="shared" si="4"/>
        <v>1.3497805404586286E-2</v>
      </c>
      <c r="P18" s="76">
        <f>分析係数表!C21</f>
        <v>0.13836239575435938</v>
      </c>
      <c r="Q18" s="82">
        <f t="shared" si="5"/>
        <v>1.8675886932046986E-3</v>
      </c>
      <c r="R18" s="83">
        <v>4.4210974144579399E-3</v>
      </c>
      <c r="S18" s="84">
        <f t="shared" si="6"/>
        <v>0.5422312046544896</v>
      </c>
      <c r="T18" s="85">
        <f>分析係数表!F21</f>
        <v>0.42484894259818728</v>
      </c>
      <c r="U18" s="86">
        <f t="shared" si="7"/>
        <v>0.2303663539412012</v>
      </c>
      <c r="V18" s="87">
        <f>分析係数表!D21</f>
        <v>8.0060422960725075E-2</v>
      </c>
      <c r="W18" s="167">
        <f t="shared" si="8"/>
        <v>0</v>
      </c>
      <c r="X18" s="76">
        <f>分析係数表!E21</f>
        <v>6.9108761329305129E-2</v>
      </c>
      <c r="Y18" s="166">
        <f t="shared" si="9"/>
        <v>0</v>
      </c>
    </row>
    <row r="19" spans="1:25" x14ac:dyDescent="0.2">
      <c r="A19" s="6" t="s">
        <v>7</v>
      </c>
      <c r="B19" s="5" t="s">
        <v>268</v>
      </c>
      <c r="C19" s="75">
        <f>最終需要_まとめ!C20</f>
        <v>100</v>
      </c>
      <c r="D19" s="76">
        <f>投入係数表!Q19</f>
        <v>0.16411564625850339</v>
      </c>
      <c r="E19" s="77">
        <f t="shared" si="0"/>
        <v>16.411564625850339</v>
      </c>
      <c r="F19" s="76">
        <f>分析係数表!C22</f>
        <v>4.2718446601941795E-2</v>
      </c>
      <c r="G19" s="77">
        <f t="shared" si="1"/>
        <v>0.7010765471237046</v>
      </c>
      <c r="H19" s="77">
        <v>0.70780058403219459</v>
      </c>
      <c r="I19" s="77">
        <f t="shared" si="2"/>
        <v>100.7078005840322</v>
      </c>
      <c r="J19" s="76">
        <f>分析係数表!G22</f>
        <v>0.195578231292517</v>
      </c>
      <c r="K19" s="78">
        <f t="shared" si="3"/>
        <v>19.696253515584527</v>
      </c>
      <c r="L19" s="79"/>
      <c r="M19" s="80"/>
      <c r="N19" s="81">
        <f>分析係数表!H22</f>
        <v>4.0261430891253877E-5</v>
      </c>
      <c r="O19" s="82">
        <f t="shared" si="4"/>
        <v>5.5470433169532685E-4</v>
      </c>
      <c r="P19" s="76">
        <f>分析係数表!C22</f>
        <v>4.2718446601941795E-2</v>
      </c>
      <c r="Q19" s="82">
        <f t="shared" si="5"/>
        <v>2.3696107373392629E-5</v>
      </c>
      <c r="R19" s="83">
        <v>3.2435513097754404E-4</v>
      </c>
      <c r="S19" s="84">
        <f t="shared" si="6"/>
        <v>100.70812493916317</v>
      </c>
      <c r="T19" s="85">
        <f>分析係数表!F22</f>
        <v>0.41411564625850339</v>
      </c>
      <c r="U19" s="86">
        <f t="shared" si="7"/>
        <v>41.704810242663662</v>
      </c>
      <c r="V19" s="87">
        <f>分析係数表!D22</f>
        <v>4.1666666666666664E-2</v>
      </c>
      <c r="W19" s="167">
        <f t="shared" si="8"/>
        <v>4</v>
      </c>
      <c r="X19" s="76">
        <f>分析係数表!E22</f>
        <v>3.5714285714285712E-2</v>
      </c>
      <c r="Y19" s="166">
        <f t="shared" si="9"/>
        <v>4</v>
      </c>
    </row>
    <row r="20" spans="1:25" x14ac:dyDescent="0.2">
      <c r="A20" s="6" t="s">
        <v>8</v>
      </c>
      <c r="B20" s="5" t="s">
        <v>269</v>
      </c>
      <c r="C20" s="90"/>
      <c r="D20" s="76">
        <f>投入係数表!Q20</f>
        <v>5.1020408163265302E-3</v>
      </c>
      <c r="E20" s="77">
        <f t="shared" si="0"/>
        <v>0.51020408163265307</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3.6980288779688459E-4</v>
      </c>
      <c r="P20" s="76">
        <f>分析係数表!C23</f>
        <v>0</v>
      </c>
      <c r="Q20" s="82">
        <f t="shared" si="5"/>
        <v>0</v>
      </c>
      <c r="R20" s="83">
        <v>0</v>
      </c>
      <c r="S20" s="84">
        <f t="shared" si="6"/>
        <v>0</v>
      </c>
      <c r="T20" s="85">
        <f>分析係数表!F23</f>
        <v>0.43803056027164688</v>
      </c>
      <c r="U20" s="86">
        <f t="shared" si="7"/>
        <v>0</v>
      </c>
      <c r="V20" s="87">
        <f>分析係数表!D23</f>
        <v>9.3378607809847206E-2</v>
      </c>
      <c r="W20" s="167">
        <f t="shared" si="8"/>
        <v>0</v>
      </c>
      <c r="X20" s="76">
        <f>分析係数表!E23</f>
        <v>9.3378607809847206E-2</v>
      </c>
      <c r="Y20" s="166">
        <f t="shared" si="9"/>
        <v>0</v>
      </c>
    </row>
    <row r="21" spans="1:25" x14ac:dyDescent="0.2">
      <c r="A21" s="6" t="s">
        <v>9</v>
      </c>
      <c r="B21" s="5" t="s">
        <v>270</v>
      </c>
      <c r="C21" s="90"/>
      <c r="D21" s="76">
        <f>投入係数表!Q21</f>
        <v>2.5510204081632651E-3</v>
      </c>
      <c r="E21" s="77">
        <f t="shared" si="0"/>
        <v>0.25510204081632654</v>
      </c>
      <c r="F21" s="76">
        <f>分析係数表!C24</f>
        <v>0.46503178928247046</v>
      </c>
      <c r="G21" s="77">
        <f t="shared" si="1"/>
        <v>0.11863055849042614</v>
      </c>
      <c r="H21" s="77">
        <v>0.13359920819607454</v>
      </c>
      <c r="I21" s="77">
        <f t="shared" si="2"/>
        <v>0.13359920819607454</v>
      </c>
      <c r="J21" s="76">
        <f>分析係数表!G24</f>
        <v>0.20803782505910165</v>
      </c>
      <c r="K21" s="78">
        <f t="shared" si="3"/>
        <v>2.7793688702729455E-2</v>
      </c>
      <c r="L21" s="79"/>
      <c r="M21" s="80"/>
      <c r="N21" s="81">
        <f>分析係数表!H24</f>
        <v>3.7577335498503619E-4</v>
      </c>
      <c r="O21" s="82">
        <f t="shared" si="4"/>
        <v>5.1772404291563845E-3</v>
      </c>
      <c r="P21" s="76">
        <f>分析係数表!C24</f>
        <v>0.46503178928247046</v>
      </c>
      <c r="Q21" s="82">
        <f t="shared" si="5"/>
        <v>2.4075813803161386E-3</v>
      </c>
      <c r="R21" s="83">
        <v>8.142864402217221E-3</v>
      </c>
      <c r="S21" s="84">
        <f t="shared" si="6"/>
        <v>0.14174207259829177</v>
      </c>
      <c r="T21" s="85">
        <f>分析係数表!F24</f>
        <v>0.39125295508274233</v>
      </c>
      <c r="U21" s="86">
        <f t="shared" si="7"/>
        <v>5.545700476363425E-2</v>
      </c>
      <c r="V21" s="87">
        <f>分析係数表!D24</f>
        <v>8.1560283687943269E-2</v>
      </c>
      <c r="W21" s="167">
        <f t="shared" si="8"/>
        <v>0</v>
      </c>
      <c r="X21" s="76">
        <f>分析係数表!E24</f>
        <v>8.0378250591016553E-2</v>
      </c>
      <c r="Y21" s="166">
        <f t="shared" si="9"/>
        <v>0</v>
      </c>
    </row>
    <row r="22" spans="1:25" x14ac:dyDescent="0.2">
      <c r="A22" s="6" t="s">
        <v>10</v>
      </c>
      <c r="B22" s="5" t="s">
        <v>271</v>
      </c>
      <c r="C22" s="90"/>
      <c r="D22" s="76">
        <f>投入係数表!Q22</f>
        <v>7.6530612244897957E-3</v>
      </c>
      <c r="E22" s="77">
        <f t="shared" si="0"/>
        <v>0.76530612244897955</v>
      </c>
      <c r="F22" s="76">
        <f>分析係数表!C25</f>
        <v>9.2250922509224953E-3</v>
      </c>
      <c r="G22" s="77">
        <f t="shared" si="1"/>
        <v>7.060019579787624E-3</v>
      </c>
      <c r="H22" s="77">
        <v>9.444389772280147E-3</v>
      </c>
      <c r="I22" s="77">
        <f t="shared" si="2"/>
        <v>9.444389772280147E-3</v>
      </c>
      <c r="J22" s="76">
        <f>分析係数表!G25</f>
        <v>0.19617224880382775</v>
      </c>
      <c r="K22" s="78">
        <f t="shared" si="3"/>
        <v>1.8527271802080672E-3</v>
      </c>
      <c r="L22" s="79"/>
      <c r="M22" s="80"/>
      <c r="N22" s="81">
        <f>分析係数表!H25</f>
        <v>5.5023955551380293E-4</v>
      </c>
      <c r="O22" s="82">
        <f t="shared" si="4"/>
        <v>7.5809591998361337E-3</v>
      </c>
      <c r="P22" s="76">
        <f>分析係数表!C25</f>
        <v>9.2250922509224953E-3</v>
      </c>
      <c r="Q22" s="82">
        <f t="shared" si="5"/>
        <v>6.9935047968967923E-5</v>
      </c>
      <c r="R22" s="83">
        <v>3.002806752431254E-4</v>
      </c>
      <c r="S22" s="84">
        <f t="shared" si="6"/>
        <v>9.7446704475232723E-3</v>
      </c>
      <c r="T22" s="85">
        <f>分析係数表!F25</f>
        <v>0.34928229665071769</v>
      </c>
      <c r="U22" s="86">
        <f t="shared" si="7"/>
        <v>3.4036408740153058E-3</v>
      </c>
      <c r="V22" s="87">
        <f>分析係数表!D25</f>
        <v>6.2200956937799042E-2</v>
      </c>
      <c r="W22" s="167">
        <f t="shared" si="8"/>
        <v>0</v>
      </c>
      <c r="X22" s="76">
        <f>分析係数表!E25</f>
        <v>3.8277511961722487E-2</v>
      </c>
      <c r="Y22" s="166">
        <f t="shared" si="9"/>
        <v>0</v>
      </c>
    </row>
    <row r="23" spans="1:25" x14ac:dyDescent="0.2">
      <c r="A23" s="6" t="s">
        <v>11</v>
      </c>
      <c r="B23" s="5" t="s">
        <v>35</v>
      </c>
      <c r="C23" s="90"/>
      <c r="D23" s="76">
        <f>投入係数表!Q23</f>
        <v>2.4659863945578231E-2</v>
      </c>
      <c r="E23" s="77">
        <f t="shared" si="0"/>
        <v>2.4659863945578229</v>
      </c>
      <c r="F23" s="76">
        <f>分析係数表!C26</f>
        <v>0.48980322003577814</v>
      </c>
      <c r="G23" s="77">
        <f t="shared" si="1"/>
        <v>1.2078480766188406</v>
      </c>
      <c r="H23" s="77">
        <v>1.3027493993692423</v>
      </c>
      <c r="I23" s="77">
        <f t="shared" si="2"/>
        <v>1.3027493993692423</v>
      </c>
      <c r="J23" s="76">
        <f>分析係数表!G26</f>
        <v>0.19635890767230169</v>
      </c>
      <c r="K23" s="78">
        <f t="shared" si="3"/>
        <v>0.2558064490308915</v>
      </c>
      <c r="L23" s="79"/>
      <c r="M23" s="80"/>
      <c r="N23" s="81">
        <f>分析係数表!H26</f>
        <v>1.1729496866318629E-2</v>
      </c>
      <c r="O23" s="82">
        <f t="shared" si="4"/>
        <v>0.16160386196723855</v>
      </c>
      <c r="P23" s="76">
        <f>分析係数表!C26</f>
        <v>0.48980322003577814</v>
      </c>
      <c r="Q23" s="82">
        <f t="shared" si="5"/>
        <v>7.9154091961770867E-2</v>
      </c>
      <c r="R23" s="83">
        <v>8.6850108806844378E-2</v>
      </c>
      <c r="S23" s="84">
        <f t="shared" si="6"/>
        <v>1.3895995081760866</v>
      </c>
      <c r="T23" s="85">
        <f>分析係数表!F26</f>
        <v>0.33511053315994799</v>
      </c>
      <c r="U23" s="86">
        <f t="shared" si="7"/>
        <v>0.46566943206368988</v>
      </c>
      <c r="V23" s="87">
        <f>分析係数表!D26</f>
        <v>7.3862158647594281E-2</v>
      </c>
      <c r="W23" s="167">
        <f t="shared" si="8"/>
        <v>0</v>
      </c>
      <c r="X23" s="76">
        <f>分析係数表!E26</f>
        <v>7.8673602080624183E-2</v>
      </c>
      <c r="Y23" s="166">
        <f t="shared" si="9"/>
        <v>0</v>
      </c>
    </row>
    <row r="24" spans="1:25" x14ac:dyDescent="0.2">
      <c r="A24" s="6" t="s">
        <v>12</v>
      </c>
      <c r="B24" s="5" t="s">
        <v>365</v>
      </c>
      <c r="C24" s="90"/>
      <c r="D24" s="76">
        <f>投入係数表!Q24</f>
        <v>8.5034013605442174E-4</v>
      </c>
      <c r="E24" s="77">
        <f t="shared" si="0"/>
        <v>8.5034013605442174E-2</v>
      </c>
      <c r="F24" s="76">
        <f>分析係数表!C27</f>
        <v>1.6403046280023426E-2</v>
      </c>
      <c r="G24" s="77">
        <f t="shared" si="1"/>
        <v>1.3948168605462097E-3</v>
      </c>
      <c r="H24" s="77">
        <v>1.4477640039952133E-3</v>
      </c>
      <c r="I24" s="77">
        <f t="shared" si="2"/>
        <v>1.4477640039952133E-3</v>
      </c>
      <c r="J24" s="76">
        <f>分析係数表!G27</f>
        <v>0.18421052631578946</v>
      </c>
      <c r="K24" s="78">
        <f t="shared" si="3"/>
        <v>2.6669336915701293E-4</v>
      </c>
      <c r="L24" s="79"/>
      <c r="M24" s="80"/>
      <c r="N24" s="81">
        <f>分析係数表!H27</f>
        <v>1.1420825896152349E-2</v>
      </c>
      <c r="O24" s="82">
        <f t="shared" si="4"/>
        <v>0.1573511287575744</v>
      </c>
      <c r="P24" s="76">
        <f>分析係数表!C27</f>
        <v>1.6403046280023426E-2</v>
      </c>
      <c r="Q24" s="82">
        <f t="shared" si="5"/>
        <v>2.5810378472244178E-3</v>
      </c>
      <c r="R24" s="83">
        <v>2.6009765392347988E-3</v>
      </c>
      <c r="S24" s="84">
        <f t="shared" si="6"/>
        <v>4.0487405432300116E-3</v>
      </c>
      <c r="T24" s="85">
        <f>分析係数表!F27</f>
        <v>0.35526315789473684</v>
      </c>
      <c r="U24" s="86">
        <f t="shared" si="7"/>
        <v>1.4383683508843463E-3</v>
      </c>
      <c r="V24" s="87">
        <f>分析係数表!D27</f>
        <v>0</v>
      </c>
      <c r="W24" s="167">
        <f t="shared" si="8"/>
        <v>0</v>
      </c>
      <c r="X24" s="76">
        <f>分析係数表!E27</f>
        <v>0</v>
      </c>
      <c r="Y24" s="166">
        <f t="shared" si="9"/>
        <v>0</v>
      </c>
    </row>
    <row r="25" spans="1:25" x14ac:dyDescent="0.2">
      <c r="A25" s="6" t="s">
        <v>13</v>
      </c>
      <c r="B25" s="5" t="s">
        <v>191</v>
      </c>
      <c r="C25" s="90"/>
      <c r="D25" s="76">
        <f>投入係数表!Q25</f>
        <v>0</v>
      </c>
      <c r="E25" s="77">
        <f t="shared" si="0"/>
        <v>0</v>
      </c>
      <c r="F25" s="76">
        <f>分析係数表!C28</f>
        <v>5.7942340305257245E-2</v>
      </c>
      <c r="G25" s="77">
        <f t="shared" si="1"/>
        <v>0</v>
      </c>
      <c r="H25" s="77">
        <v>3.9923752214629914E-3</v>
      </c>
      <c r="I25" s="77">
        <f t="shared" si="2"/>
        <v>3.9923752214629914E-3</v>
      </c>
      <c r="J25" s="76">
        <f>分析係数表!G28</f>
        <v>0.12508686587908269</v>
      </c>
      <c r="K25" s="78">
        <f t="shared" si="3"/>
        <v>4.9939370386611426E-4</v>
      </c>
      <c r="L25" s="79"/>
      <c r="M25" s="80"/>
      <c r="N25" s="81">
        <f>分析係数表!H28</f>
        <v>2.2586662729993424E-2</v>
      </c>
      <c r="O25" s="82">
        <f t="shared" si="4"/>
        <v>0.31118913008107835</v>
      </c>
      <c r="P25" s="76">
        <f>分析係数表!C28</f>
        <v>5.7942340305257245E-2</v>
      </c>
      <c r="Q25" s="82">
        <f t="shared" si="5"/>
        <v>1.8031026474454807E-2</v>
      </c>
      <c r="R25" s="83">
        <v>1.9448924834377403E-2</v>
      </c>
      <c r="S25" s="84">
        <f t="shared" si="6"/>
        <v>2.3441300055840393E-2</v>
      </c>
      <c r="T25" s="85">
        <f>分析係数表!F28</f>
        <v>0.21334259902710215</v>
      </c>
      <c r="U25" s="86">
        <f t="shared" si="7"/>
        <v>5.001027878487144E-3</v>
      </c>
      <c r="V25" s="87">
        <f>分析係数表!D28</f>
        <v>0.12091730368311328</v>
      </c>
      <c r="W25" s="167">
        <f t="shared" si="8"/>
        <v>0</v>
      </c>
      <c r="X25" s="76">
        <f>分析係数表!E28</f>
        <v>0.12161223071577484</v>
      </c>
      <c r="Y25" s="166">
        <f t="shared" si="9"/>
        <v>0</v>
      </c>
    </row>
    <row r="26" spans="1:25" x14ac:dyDescent="0.2">
      <c r="A26" s="6" t="s">
        <v>14</v>
      </c>
      <c r="B26" s="5" t="s">
        <v>50</v>
      </c>
      <c r="C26" s="90"/>
      <c r="D26" s="76">
        <f>投入係数表!Q26</f>
        <v>8.5034013605442174E-4</v>
      </c>
      <c r="E26" s="77">
        <f t="shared" si="0"/>
        <v>8.5034013605442174E-2</v>
      </c>
      <c r="F26" s="76">
        <f>分析係数表!C29</f>
        <v>0.49478563151796062</v>
      </c>
      <c r="G26" s="77">
        <f t="shared" si="1"/>
        <v>4.2073608122275563E-2</v>
      </c>
      <c r="H26" s="77">
        <v>9.8592783319553304E-2</v>
      </c>
      <c r="I26" s="77">
        <f t="shared" si="2"/>
        <v>9.8592783319553304E-2</v>
      </c>
      <c r="J26" s="76">
        <f>分析係数表!G29</f>
        <v>0.24894917844860528</v>
      </c>
      <c r="K26" s="78">
        <f t="shared" si="3"/>
        <v>2.4544592408364149E-2</v>
      </c>
      <c r="L26" s="79"/>
      <c r="M26" s="80"/>
      <c r="N26" s="81">
        <f>分析係数表!H29</f>
        <v>1.0347187739052245E-2</v>
      </c>
      <c r="O26" s="82">
        <f t="shared" si="4"/>
        <v>0.142559013245699</v>
      </c>
      <c r="P26" s="76">
        <f>分析係数表!C29</f>
        <v>0.49478563151796062</v>
      </c>
      <c r="Q26" s="82">
        <f t="shared" si="5"/>
        <v>7.0536151397350491E-2</v>
      </c>
      <c r="R26" s="83">
        <v>0.10216821587567837</v>
      </c>
      <c r="S26" s="84">
        <f t="shared" si="6"/>
        <v>0.20076099919523166</v>
      </c>
      <c r="T26" s="85">
        <f>分析係数表!F29</f>
        <v>0.37141765380206343</v>
      </c>
      <c r="U26" s="86">
        <f t="shared" si="7"/>
        <v>7.4566179296050888E-2</v>
      </c>
      <c r="V26" s="87">
        <f>分析係数表!D29</f>
        <v>7.241115781429118E-2</v>
      </c>
      <c r="W26" s="167">
        <f t="shared" si="8"/>
        <v>0</v>
      </c>
      <c r="X26" s="76">
        <f>分析係数表!E29</f>
        <v>5.0630492930836837E-2</v>
      </c>
      <c r="Y26" s="166">
        <f t="shared" si="9"/>
        <v>0</v>
      </c>
    </row>
    <row r="27" spans="1:25" x14ac:dyDescent="0.2">
      <c r="A27" s="6" t="s">
        <v>15</v>
      </c>
      <c r="B27" s="5" t="s">
        <v>36</v>
      </c>
      <c r="C27" s="90"/>
      <c r="D27" s="76">
        <f>投入係数表!Q27</f>
        <v>1.7006802721088435E-3</v>
      </c>
      <c r="E27" s="77">
        <f t="shared" si="0"/>
        <v>0.17006802721088435</v>
      </c>
      <c r="F27" s="76">
        <f>分析係数表!C30</f>
        <v>1</v>
      </c>
      <c r="G27" s="77">
        <f t="shared" si="1"/>
        <v>0.17006802721088435</v>
      </c>
      <c r="H27" s="77">
        <v>0.19510852621079788</v>
      </c>
      <c r="I27" s="77">
        <f t="shared" si="2"/>
        <v>0.19510852621079788</v>
      </c>
      <c r="J27" s="76">
        <f>分析係数表!G30</f>
        <v>0.34459690081234212</v>
      </c>
      <c r="K27" s="78">
        <f t="shared" si="3"/>
        <v>6.7233793454304566E-2</v>
      </c>
      <c r="L27" s="79"/>
      <c r="M27" s="80"/>
      <c r="N27" s="81">
        <f>分析係数表!H30</f>
        <v>0</v>
      </c>
      <c r="O27" s="82">
        <f t="shared" si="4"/>
        <v>0</v>
      </c>
      <c r="P27" s="76">
        <f>分析係数表!C30</f>
        <v>1</v>
      </c>
      <c r="Q27" s="82">
        <f t="shared" si="5"/>
        <v>0</v>
      </c>
      <c r="R27" s="83">
        <v>2.798416903148172E-2</v>
      </c>
      <c r="S27" s="84">
        <f t="shared" si="6"/>
        <v>0.22309269524227959</v>
      </c>
      <c r="T27" s="85">
        <f>分析係数表!F30</f>
        <v>0.44091746876919924</v>
      </c>
      <c r="U27" s="86">
        <f t="shared" si="7"/>
        <v>9.8365466487124298E-2</v>
      </c>
      <c r="V27" s="87">
        <f>分析係数表!D30</f>
        <v>0.12847293330602771</v>
      </c>
      <c r="W27" s="167">
        <f t="shared" si="8"/>
        <v>0</v>
      </c>
      <c r="X27" s="76">
        <f>分析係数表!E30</f>
        <v>7.0107174551163901E-2</v>
      </c>
      <c r="Y27" s="166">
        <f t="shared" si="9"/>
        <v>0</v>
      </c>
    </row>
    <row r="28" spans="1:25" x14ac:dyDescent="0.2">
      <c r="A28" s="6" t="s">
        <v>16</v>
      </c>
      <c r="B28" s="5" t="s">
        <v>192</v>
      </c>
      <c r="C28" s="90"/>
      <c r="D28" s="76">
        <f>投入係数表!Q28</f>
        <v>1.4455782312925171E-2</v>
      </c>
      <c r="E28" s="77">
        <f t="shared" si="0"/>
        <v>1.4455782312925169</v>
      </c>
      <c r="F28" s="76">
        <f>分析係数表!C31</f>
        <v>1.9207967749584998E-2</v>
      </c>
      <c r="G28" s="77">
        <f t="shared" si="1"/>
        <v>2.7766620046168786E-2</v>
      </c>
      <c r="H28" s="77">
        <v>3.0763427534276688E-2</v>
      </c>
      <c r="I28" s="77">
        <f t="shared" si="2"/>
        <v>3.0763427534276688E-2</v>
      </c>
      <c r="J28" s="76">
        <f>分析係数表!G31</f>
        <v>6.1728395061728392E-2</v>
      </c>
      <c r="K28" s="78">
        <f t="shared" si="3"/>
        <v>1.8989770082886845E-3</v>
      </c>
      <c r="L28" s="79"/>
      <c r="M28" s="80"/>
      <c r="N28" s="81">
        <f>分析係数表!H31</f>
        <v>2.4076335672969816E-2</v>
      </c>
      <c r="O28" s="82">
        <f t="shared" si="4"/>
        <v>0.33171319035380548</v>
      </c>
      <c r="P28" s="76">
        <f>分析係数表!C31</f>
        <v>1.9207967749584998E-2</v>
      </c>
      <c r="Q28" s="82">
        <f t="shared" si="5"/>
        <v>6.3715362624278448E-3</v>
      </c>
      <c r="R28" s="83">
        <v>8.2628743692690406E-3</v>
      </c>
      <c r="S28" s="84">
        <f t="shared" si="6"/>
        <v>3.9026301903545731E-2</v>
      </c>
      <c r="T28" s="85">
        <f>分析係数表!F31</f>
        <v>0.33333333333333331</v>
      </c>
      <c r="U28" s="86">
        <f t="shared" si="7"/>
        <v>1.300876730118191E-2</v>
      </c>
      <c r="V28" s="87">
        <f>分析係数表!D31</f>
        <v>0.20987654320987653</v>
      </c>
      <c r="W28" s="167">
        <f t="shared" si="8"/>
        <v>0</v>
      </c>
      <c r="X28" s="76">
        <f>分析係数表!E31</f>
        <v>0.18518518518518517</v>
      </c>
      <c r="Y28" s="166">
        <f t="shared" si="9"/>
        <v>0</v>
      </c>
    </row>
    <row r="29" spans="1:25" x14ac:dyDescent="0.2">
      <c r="A29" s="6" t="s">
        <v>17</v>
      </c>
      <c r="B29" s="5" t="s">
        <v>272</v>
      </c>
      <c r="C29" s="90"/>
      <c r="D29" s="76">
        <f>投入係数表!Q29</f>
        <v>8.5034013605442174E-4</v>
      </c>
      <c r="E29" s="77">
        <f t="shared" si="0"/>
        <v>8.5034013605442174E-2</v>
      </c>
      <c r="F29" s="76">
        <f>分析係数表!C32</f>
        <v>1</v>
      </c>
      <c r="G29" s="77">
        <f t="shared" si="1"/>
        <v>8.5034013605442174E-2</v>
      </c>
      <c r="H29" s="77">
        <v>0.10603935898742117</v>
      </c>
      <c r="I29" s="77">
        <f t="shared" si="2"/>
        <v>0.10603935898742117</v>
      </c>
      <c r="J29" s="76">
        <f>分析係数表!G32</f>
        <v>0.14010507880910683</v>
      </c>
      <c r="K29" s="78">
        <f t="shared" si="3"/>
        <v>1.4856652747799815E-2</v>
      </c>
      <c r="L29" s="79"/>
      <c r="M29" s="80"/>
      <c r="N29" s="81">
        <f>分析係数表!H32</f>
        <v>7.0054889750781743E-3</v>
      </c>
      <c r="O29" s="82">
        <f t="shared" si="4"/>
        <v>9.6518553714986882E-2</v>
      </c>
      <c r="P29" s="76">
        <f>分析係数表!C32</f>
        <v>1</v>
      </c>
      <c r="Q29" s="82">
        <f t="shared" si="5"/>
        <v>9.6518553714986882E-2</v>
      </c>
      <c r="R29" s="83">
        <v>0.12756935745786682</v>
      </c>
      <c r="S29" s="84">
        <f t="shared" si="6"/>
        <v>0.23360871644528799</v>
      </c>
      <c r="T29" s="85">
        <f>分析係数表!F32</f>
        <v>0.48248686514886163</v>
      </c>
      <c r="U29" s="86">
        <f t="shared" si="7"/>
        <v>0.11271313726913633</v>
      </c>
      <c r="V29" s="87">
        <f>分析係数表!D32</f>
        <v>1.5761821366024518E-2</v>
      </c>
      <c r="W29" s="167">
        <f t="shared" si="8"/>
        <v>0</v>
      </c>
      <c r="X29" s="76">
        <f>分析係数表!E32</f>
        <v>2.1891418563922942E-2</v>
      </c>
      <c r="Y29" s="166">
        <f t="shared" si="9"/>
        <v>0</v>
      </c>
    </row>
    <row r="30" spans="1:25" x14ac:dyDescent="0.2">
      <c r="A30" s="6" t="s">
        <v>18</v>
      </c>
      <c r="B30" s="5" t="s">
        <v>273</v>
      </c>
      <c r="C30" s="90"/>
      <c r="D30" s="76">
        <f>投入係数表!Q30</f>
        <v>0</v>
      </c>
      <c r="E30" s="77">
        <f t="shared" si="0"/>
        <v>0</v>
      </c>
      <c r="F30" s="76">
        <f>分析係数表!C33</f>
        <v>0.97338792221084958</v>
      </c>
      <c r="G30" s="77">
        <f t="shared" si="1"/>
        <v>0</v>
      </c>
      <c r="H30" s="77">
        <v>1.5750224196039588E-2</v>
      </c>
      <c r="I30" s="77">
        <f t="shared" si="2"/>
        <v>1.5750224196039588E-2</v>
      </c>
      <c r="J30" s="76">
        <f>分析係数表!G33</f>
        <v>0.50577124868835255</v>
      </c>
      <c r="K30" s="78">
        <f t="shared" si="3"/>
        <v>7.9660105587524462E-3</v>
      </c>
      <c r="L30" s="79"/>
      <c r="M30" s="80"/>
      <c r="N30" s="81">
        <f>分析係数表!H33</f>
        <v>1.0199562492450981E-3</v>
      </c>
      <c r="O30" s="82">
        <f t="shared" si="4"/>
        <v>1.4052509736281613E-2</v>
      </c>
      <c r="P30" s="76">
        <f>分析係数表!C33</f>
        <v>0.97338792221084958</v>
      </c>
      <c r="Q30" s="82">
        <f t="shared" si="5"/>
        <v>1.3678543254046893E-2</v>
      </c>
      <c r="R30" s="83">
        <v>4.0962941239982897E-2</v>
      </c>
      <c r="S30" s="84">
        <f t="shared" si="6"/>
        <v>5.6713165436022485E-2</v>
      </c>
      <c r="T30" s="85">
        <f>分析係数表!F33</f>
        <v>0.64428121720881426</v>
      </c>
      <c r="U30" s="86">
        <f t="shared" si="7"/>
        <v>3.6539227258885421E-2</v>
      </c>
      <c r="V30" s="87">
        <f>分析係数表!D33</f>
        <v>6.2959076600209857E-2</v>
      </c>
      <c r="W30" s="167">
        <f t="shared" si="8"/>
        <v>0</v>
      </c>
      <c r="X30" s="76">
        <f>分析係数表!E33</f>
        <v>4.7219307450157399E-2</v>
      </c>
      <c r="Y30" s="166">
        <f t="shared" si="9"/>
        <v>0</v>
      </c>
    </row>
    <row r="31" spans="1:25" x14ac:dyDescent="0.2">
      <c r="A31" s="6" t="s">
        <v>19</v>
      </c>
      <c r="B31" s="5" t="s">
        <v>274</v>
      </c>
      <c r="C31" s="90"/>
      <c r="D31" s="76">
        <f>投入係数表!Q31</f>
        <v>4.5918367346938778E-2</v>
      </c>
      <c r="E31" s="77">
        <f t="shared" si="0"/>
        <v>4.591836734693878</v>
      </c>
      <c r="F31" s="76">
        <f>分析係数表!C34</f>
        <v>0.27354580534514794</v>
      </c>
      <c r="G31" s="77">
        <f t="shared" si="1"/>
        <v>1.2560776776052713</v>
      </c>
      <c r="H31" s="77">
        <v>1.3479769665052845</v>
      </c>
      <c r="I31" s="77">
        <f t="shared" si="2"/>
        <v>1.3479769665052845</v>
      </c>
      <c r="J31" s="76">
        <f>分析係数表!G34</f>
        <v>0.42476937758456157</v>
      </c>
      <c r="K31" s="78">
        <f t="shared" si="3"/>
        <v>0.57257933706077513</v>
      </c>
      <c r="L31" s="79"/>
      <c r="M31" s="80"/>
      <c r="N31" s="81">
        <f>分析係数表!H34</f>
        <v>0.17207735562921905</v>
      </c>
      <c r="O31" s="82">
        <f t="shared" si="4"/>
        <v>2.3708063136658271</v>
      </c>
      <c r="P31" s="76">
        <f>分析係数表!C34</f>
        <v>0.27354580534514794</v>
      </c>
      <c r="Q31" s="82">
        <f t="shared" si="5"/>
        <v>0.64852412238908008</v>
      </c>
      <c r="R31" s="83">
        <v>0.70248782251878972</v>
      </c>
      <c r="S31" s="84">
        <f t="shared" si="6"/>
        <v>2.0504647890240744</v>
      </c>
      <c r="T31" s="85">
        <f>分析係数表!F34</f>
        <v>0.70045594316615423</v>
      </c>
      <c r="U31" s="86">
        <f t="shared" si="7"/>
        <v>1.4362602477248474</v>
      </c>
      <c r="V31" s="87">
        <f>分析係数表!D34</f>
        <v>0.30431555508429647</v>
      </c>
      <c r="W31" s="167">
        <f t="shared" si="8"/>
        <v>1</v>
      </c>
      <c r="X31" s="76">
        <f>分析係数表!E34</f>
        <v>0.19870639380765559</v>
      </c>
      <c r="Y31" s="166">
        <f t="shared" si="9"/>
        <v>0</v>
      </c>
    </row>
    <row r="32" spans="1:25" x14ac:dyDescent="0.2">
      <c r="A32" s="6" t="s">
        <v>20</v>
      </c>
      <c r="B32" s="5" t="s">
        <v>37</v>
      </c>
      <c r="C32" s="90"/>
      <c r="D32" s="76">
        <f>投入係数表!Q32</f>
        <v>5.9523809523809521E-3</v>
      </c>
      <c r="E32" s="77">
        <f t="shared" si="0"/>
        <v>0.59523809523809523</v>
      </c>
      <c r="F32" s="76">
        <f>分析係数表!C35</f>
        <v>0.43910510987556262</v>
      </c>
      <c r="G32" s="77">
        <f t="shared" si="1"/>
        <v>0.2613720892116444</v>
      </c>
      <c r="H32" s="77">
        <v>0.31230364188114557</v>
      </c>
      <c r="I32" s="77">
        <f t="shared" si="2"/>
        <v>0.31230364188114557</v>
      </c>
      <c r="J32" s="76">
        <f>分析係数表!G35</f>
        <v>0.31421305453517945</v>
      </c>
      <c r="K32" s="78">
        <f t="shared" si="3"/>
        <v>9.812988125793555E-2</v>
      </c>
      <c r="L32" s="79"/>
      <c r="M32" s="80"/>
      <c r="N32" s="81">
        <f>分析係数表!H35</f>
        <v>6.5760337122381329E-2</v>
      </c>
      <c r="O32" s="82">
        <f t="shared" si="4"/>
        <v>0.90601707510236718</v>
      </c>
      <c r="P32" s="76">
        <f>分析係数表!C35</f>
        <v>0.43910510987556262</v>
      </c>
      <c r="Q32" s="82">
        <f t="shared" si="5"/>
        <v>0.39783672731196079</v>
      </c>
      <c r="R32" s="83">
        <v>0.48635097663166477</v>
      </c>
      <c r="S32" s="84">
        <f t="shared" si="6"/>
        <v>0.79865461851281028</v>
      </c>
      <c r="T32" s="85">
        <f>分析係数表!F35</f>
        <v>0.64651031364792311</v>
      </c>
      <c r="U32" s="86">
        <f t="shared" si="7"/>
        <v>0.5163384479110793</v>
      </c>
      <c r="V32" s="87">
        <f>分析係数表!D35</f>
        <v>9.7202599604408024E-2</v>
      </c>
      <c r="W32" s="167">
        <f t="shared" si="8"/>
        <v>0</v>
      </c>
      <c r="X32" s="76">
        <f>分析係数表!E35</f>
        <v>8.3356880474710376E-2</v>
      </c>
      <c r="Y32" s="166">
        <f t="shared" si="9"/>
        <v>0</v>
      </c>
    </row>
    <row r="33" spans="1:25" x14ac:dyDescent="0.2">
      <c r="A33" s="6" t="s">
        <v>21</v>
      </c>
      <c r="B33" s="5" t="s">
        <v>38</v>
      </c>
      <c r="C33" s="90"/>
      <c r="D33" s="76">
        <f>投入係数表!Q33</f>
        <v>1.7006802721088435E-3</v>
      </c>
      <c r="E33" s="77">
        <f t="shared" si="0"/>
        <v>0.17006802721088435</v>
      </c>
      <c r="F33" s="76">
        <f>分析係数表!C36</f>
        <v>0.81669408606805782</v>
      </c>
      <c r="G33" s="77">
        <f t="shared" si="1"/>
        <v>0.13889355205239079</v>
      </c>
      <c r="H33" s="77">
        <v>0.20841745769952155</v>
      </c>
      <c r="I33" s="77">
        <f t="shared" si="2"/>
        <v>0.20841745769952155</v>
      </c>
      <c r="J33" s="76">
        <f>分析係数表!G36</f>
        <v>6.9340477503742809E-2</v>
      </c>
      <c r="K33" s="78">
        <f t="shared" si="3"/>
        <v>1.4451766037000942E-2</v>
      </c>
      <c r="L33" s="79"/>
      <c r="M33" s="80"/>
      <c r="N33" s="81">
        <f>分析係数表!H36</f>
        <v>0.13486237300873674</v>
      </c>
      <c r="O33" s="82">
        <f t="shared" si="4"/>
        <v>1.8580746097354468</v>
      </c>
      <c r="P33" s="76">
        <f>分析係数表!C36</f>
        <v>0.81669408606805782</v>
      </c>
      <c r="Q33" s="82">
        <f t="shared" si="5"/>
        <v>1.5174785452441539</v>
      </c>
      <c r="R33" s="83">
        <v>1.5951947009708192</v>
      </c>
      <c r="S33" s="84">
        <f t="shared" si="6"/>
        <v>1.8036121586703406</v>
      </c>
      <c r="T33" s="85">
        <f>分析係数表!F36</f>
        <v>0.82767315420376641</v>
      </c>
      <c r="U33" s="86">
        <f t="shared" si="7"/>
        <v>1.4928013643269449</v>
      </c>
      <c r="V33" s="87">
        <f>分析係数表!D36</f>
        <v>6.0672917815774961E-3</v>
      </c>
      <c r="W33" s="167">
        <f t="shared" si="8"/>
        <v>0</v>
      </c>
      <c r="X33" s="76">
        <f>分析係数表!E36</f>
        <v>1.3395319517768497E-3</v>
      </c>
      <c r="Y33" s="166">
        <f t="shared" si="9"/>
        <v>0</v>
      </c>
    </row>
    <row r="34" spans="1:25" x14ac:dyDescent="0.2">
      <c r="A34" s="6" t="s">
        <v>22</v>
      </c>
      <c r="B34" s="5" t="s">
        <v>377</v>
      </c>
      <c r="C34" s="90"/>
      <c r="D34" s="76">
        <f>投入係数表!Q34</f>
        <v>1.5306122448979591E-2</v>
      </c>
      <c r="E34" s="77">
        <f t="shared" si="0"/>
        <v>1.5306122448979591</v>
      </c>
      <c r="F34" s="76">
        <f>分析係数表!C37</f>
        <v>0.27674240490171054</v>
      </c>
      <c r="G34" s="77">
        <f t="shared" si="1"/>
        <v>0.42358531362506713</v>
      </c>
      <c r="H34" s="77">
        <v>0.49039565493609444</v>
      </c>
      <c r="I34" s="77">
        <f t="shared" si="2"/>
        <v>0.49039565493609444</v>
      </c>
      <c r="J34" s="76">
        <f>分析係数表!G37</f>
        <v>0.51230251230251234</v>
      </c>
      <c r="K34" s="78">
        <f t="shared" si="3"/>
        <v>0.25123092604599712</v>
      </c>
      <c r="L34" s="79"/>
      <c r="M34" s="80"/>
      <c r="N34" s="81">
        <f>分析係数表!H37</f>
        <v>5.0756243876907386E-2</v>
      </c>
      <c r="O34" s="82">
        <f t="shared" si="4"/>
        <v>0.69929726082390875</v>
      </c>
      <c r="P34" s="76">
        <f>分析係数表!C37</f>
        <v>0.27674240490171054</v>
      </c>
      <c r="Q34" s="82">
        <f t="shared" si="5"/>
        <v>0.19352520570158724</v>
      </c>
      <c r="R34" s="83">
        <v>0.23084428848254307</v>
      </c>
      <c r="S34" s="84">
        <f t="shared" si="6"/>
        <v>0.72123994341863751</v>
      </c>
      <c r="T34" s="85">
        <f>分析係数表!F37</f>
        <v>0.72623672623672619</v>
      </c>
      <c r="U34" s="86">
        <f t="shared" si="7"/>
        <v>0.52379093533951293</v>
      </c>
      <c r="V34" s="87">
        <f>分析係数表!D37</f>
        <v>0.14037814037814036</v>
      </c>
      <c r="W34" s="167">
        <f t="shared" si="8"/>
        <v>0</v>
      </c>
      <c r="X34" s="76">
        <f>分析係数表!E37</f>
        <v>0.12535612535612536</v>
      </c>
      <c r="Y34" s="166">
        <f t="shared" si="9"/>
        <v>0</v>
      </c>
    </row>
    <row r="35" spans="1:25" x14ac:dyDescent="0.2">
      <c r="A35" s="6" t="s">
        <v>23</v>
      </c>
      <c r="B35" s="5" t="s">
        <v>193</v>
      </c>
      <c r="C35" s="90"/>
      <c r="D35" s="76">
        <f>投入係数表!Q35</f>
        <v>5.9523809523809521E-3</v>
      </c>
      <c r="E35" s="77">
        <f t="shared" si="0"/>
        <v>0.59523809523809523</v>
      </c>
      <c r="F35" s="76">
        <f>分析係数表!C38</f>
        <v>2.6054411976392688E-2</v>
      </c>
      <c r="G35" s="77">
        <f t="shared" si="1"/>
        <v>1.55085785573766E-2</v>
      </c>
      <c r="H35" s="77">
        <v>2.064689619294665E-2</v>
      </c>
      <c r="I35" s="77">
        <f t="shared" si="2"/>
        <v>2.064689619294665E-2</v>
      </c>
      <c r="J35" s="76">
        <f>分析係数表!G38</f>
        <v>0.25641025641025639</v>
      </c>
      <c r="K35" s="78">
        <f t="shared" si="3"/>
        <v>5.2940759469093969E-3</v>
      </c>
      <c r="L35" s="79"/>
      <c r="M35" s="80"/>
      <c r="N35" s="81">
        <f>分析係数表!H38</f>
        <v>4.4945177351603076E-2</v>
      </c>
      <c r="O35" s="82">
        <f t="shared" si="4"/>
        <v>0.61923493561588328</v>
      </c>
      <c r="P35" s="76">
        <f>分析係数表!C38</f>
        <v>2.6054411976392688E-2</v>
      </c>
      <c r="Q35" s="82">
        <f t="shared" si="5"/>
        <v>1.6133802122711226E-2</v>
      </c>
      <c r="R35" s="83">
        <v>1.9858800437579063E-2</v>
      </c>
      <c r="S35" s="84">
        <f t="shared" si="6"/>
        <v>4.0505696630525709E-2</v>
      </c>
      <c r="T35" s="85">
        <f>分析係数表!F38</f>
        <v>0.57264957264957261</v>
      </c>
      <c r="U35" s="86">
        <f t="shared" si="7"/>
        <v>2.3195569865343782E-2</v>
      </c>
      <c r="V35" s="87">
        <f>分析係数表!D38</f>
        <v>9.4017094017094016E-2</v>
      </c>
      <c r="W35" s="167">
        <f t="shared" si="8"/>
        <v>0</v>
      </c>
      <c r="X35" s="76">
        <f>分析係数表!E38</f>
        <v>6.4102564102564097E-2</v>
      </c>
      <c r="Y35" s="166">
        <f t="shared" si="9"/>
        <v>0</v>
      </c>
    </row>
    <row r="36" spans="1:25" x14ac:dyDescent="0.2">
      <c r="A36" s="6" t="s">
        <v>24</v>
      </c>
      <c r="B36" s="5" t="s">
        <v>39</v>
      </c>
      <c r="C36" s="90"/>
      <c r="D36" s="76">
        <f>投入係数表!Q36</f>
        <v>0</v>
      </c>
      <c r="E36" s="77">
        <f t="shared" si="0"/>
        <v>0</v>
      </c>
      <c r="F36" s="76">
        <f>分析係数表!C39</f>
        <v>1</v>
      </c>
      <c r="G36" s="77">
        <f t="shared" si="1"/>
        <v>0</v>
      </c>
      <c r="H36" s="77">
        <v>0.10633549057870029</v>
      </c>
      <c r="I36" s="77">
        <f t="shared" si="2"/>
        <v>0.10633549057870029</v>
      </c>
      <c r="J36" s="76">
        <f>分析係数表!G39</f>
        <v>0.35423311765241955</v>
      </c>
      <c r="K36" s="78">
        <f t="shared" si="3"/>
        <v>3.7667552344792486E-2</v>
      </c>
      <c r="L36" s="79"/>
      <c r="M36" s="80"/>
      <c r="N36" s="81">
        <f>分析係数表!H39</f>
        <v>4.0664045200166418E-3</v>
      </c>
      <c r="O36" s="82">
        <f t="shared" si="4"/>
        <v>5.602513750122802E-2</v>
      </c>
      <c r="P36" s="76">
        <f>分析係数表!C39</f>
        <v>1</v>
      </c>
      <c r="Q36" s="82">
        <f t="shared" si="5"/>
        <v>5.602513750122802E-2</v>
      </c>
      <c r="R36" s="83">
        <v>9.926232567624925E-2</v>
      </c>
      <c r="S36" s="84">
        <f t="shared" si="6"/>
        <v>0.20559781625494955</v>
      </c>
      <c r="T36" s="85">
        <f>分析係数表!F39</f>
        <v>0.70491205686685499</v>
      </c>
      <c r="U36" s="86">
        <f t="shared" si="7"/>
        <v>0.14492837954361021</v>
      </c>
      <c r="V36" s="87">
        <f>分析係数表!D39</f>
        <v>5.4588535496217991E-2</v>
      </c>
      <c r="W36" s="167">
        <f t="shared" si="8"/>
        <v>0</v>
      </c>
      <c r="X36" s="76">
        <f>分析係数表!E39</f>
        <v>6.4886539688325889E-2</v>
      </c>
      <c r="Y36" s="166">
        <f t="shared" si="9"/>
        <v>0</v>
      </c>
    </row>
    <row r="37" spans="1:25" x14ac:dyDescent="0.2">
      <c r="A37" s="6" t="s">
        <v>25</v>
      </c>
      <c r="B37" s="5" t="s">
        <v>40</v>
      </c>
      <c r="C37" s="90"/>
      <c r="D37" s="76">
        <f>投入係数表!Q37</f>
        <v>0</v>
      </c>
      <c r="E37" s="77">
        <f t="shared" si="0"/>
        <v>0</v>
      </c>
      <c r="F37" s="76">
        <f>分析係数表!C40</f>
        <v>0.92056168505516545</v>
      </c>
      <c r="G37" s="77">
        <f t="shared" si="1"/>
        <v>0</v>
      </c>
      <c r="H37" s="77">
        <v>1.8317942188199191E-3</v>
      </c>
      <c r="I37" s="77">
        <f t="shared" si="2"/>
        <v>1.8317942188199191E-3</v>
      </c>
      <c r="J37" s="76">
        <f>分析係数表!G40</f>
        <v>0.55393401015228427</v>
      </c>
      <c r="K37" s="78">
        <f t="shared" si="3"/>
        <v>1.0146931174046887E-3</v>
      </c>
      <c r="L37" s="79"/>
      <c r="M37" s="80"/>
      <c r="N37" s="81">
        <f>分析係数表!H40</f>
        <v>3.1632064203561794E-2</v>
      </c>
      <c r="O37" s="82">
        <f t="shared" si="4"/>
        <v>0.43581270326862848</v>
      </c>
      <c r="P37" s="76">
        <f>分析係数表!C40</f>
        <v>0.92056168505516545</v>
      </c>
      <c r="Q37" s="82">
        <f t="shared" si="5"/>
        <v>0.40119247648941542</v>
      </c>
      <c r="R37" s="83">
        <v>0.4016092516737032</v>
      </c>
      <c r="S37" s="84">
        <f t="shared" si="6"/>
        <v>0.40344104589252311</v>
      </c>
      <c r="T37" s="85">
        <f>分析係数表!F40</f>
        <v>0.75190355329949243</v>
      </c>
      <c r="U37" s="86">
        <f t="shared" si="7"/>
        <v>0.30334875595345173</v>
      </c>
      <c r="V37" s="87">
        <f>分析係数表!D40</f>
        <v>8.6747643219724432E-2</v>
      </c>
      <c r="W37" s="167">
        <f t="shared" si="8"/>
        <v>0</v>
      </c>
      <c r="X37" s="76">
        <f>分析係数表!E40</f>
        <v>5.4296591733139957E-2</v>
      </c>
      <c r="Y37" s="166">
        <f t="shared" si="9"/>
        <v>0</v>
      </c>
    </row>
    <row r="38" spans="1:25" x14ac:dyDescent="0.2">
      <c r="A38" s="6" t="s">
        <v>26</v>
      </c>
      <c r="B38" s="5" t="s">
        <v>276</v>
      </c>
      <c r="C38" s="90"/>
      <c r="D38" s="76">
        <f>投入係数表!Q38</f>
        <v>0</v>
      </c>
      <c r="E38" s="77">
        <f t="shared" si="0"/>
        <v>0</v>
      </c>
      <c r="F38" s="76">
        <f>分析係数表!C41</f>
        <v>0.63177526518242222</v>
      </c>
      <c r="G38" s="77">
        <f t="shared" si="1"/>
        <v>0</v>
      </c>
      <c r="H38" s="77">
        <v>7.1142093630320916E-4</v>
      </c>
      <c r="I38" s="77">
        <f t="shared" si="2"/>
        <v>7.1142093630320916E-4</v>
      </c>
      <c r="J38" s="76">
        <f>分析係数表!G41</f>
        <v>0.4574653574378269</v>
      </c>
      <c r="K38" s="78">
        <f t="shared" si="3"/>
        <v>3.2545043291470107E-4</v>
      </c>
      <c r="L38" s="79"/>
      <c r="M38" s="80"/>
      <c r="N38" s="81">
        <f>分析係数表!H41</f>
        <v>5.3681907855005165E-2</v>
      </c>
      <c r="O38" s="82">
        <f t="shared" si="4"/>
        <v>0.73960577559376917</v>
      </c>
      <c r="P38" s="76">
        <f>分析係数表!C41</f>
        <v>0.63177526518242222</v>
      </c>
      <c r="Q38" s="82">
        <f t="shared" si="5"/>
        <v>0.46726463500620458</v>
      </c>
      <c r="R38" s="83">
        <v>0.47355113078861666</v>
      </c>
      <c r="S38" s="84">
        <f t="shared" si="6"/>
        <v>0.47426255172491988</v>
      </c>
      <c r="T38" s="85">
        <f>分析係数表!F41</f>
        <v>0.56134715976874372</v>
      </c>
      <c r="U38" s="86">
        <f t="shared" si="7"/>
        <v>0.26622593639546066</v>
      </c>
      <c r="V38" s="87">
        <f>分析係数表!D41</f>
        <v>0.18619803615674038</v>
      </c>
      <c r="W38" s="167">
        <f t="shared" si="8"/>
        <v>0</v>
      </c>
      <c r="X38" s="76">
        <f>分析係数表!E41</f>
        <v>0.17261631641736258</v>
      </c>
      <c r="Y38" s="166">
        <f t="shared" si="9"/>
        <v>0</v>
      </c>
    </row>
    <row r="39" spans="1:25" x14ac:dyDescent="0.2">
      <c r="A39" s="6" t="s">
        <v>51</v>
      </c>
      <c r="B39" s="5" t="s">
        <v>367</v>
      </c>
      <c r="C39" s="90"/>
      <c r="D39" s="76">
        <f>投入係数表!Q39</f>
        <v>2.5510204081632651E-3</v>
      </c>
      <c r="E39" s="77">
        <f>$C$19*D39</f>
        <v>0.25510204081632654</v>
      </c>
      <c r="F39" s="76">
        <f>分析係数表!C42</f>
        <v>1</v>
      </c>
      <c r="G39" s="77">
        <f>E39*F39</f>
        <v>0.25510204081632654</v>
      </c>
      <c r="H39" s="77">
        <v>0.2655703883870697</v>
      </c>
      <c r="I39" s="77">
        <f>C39+H39</f>
        <v>0.2655703883870697</v>
      </c>
      <c r="J39" s="76">
        <f>分析係数表!G42</f>
        <v>0.48523748395378691</v>
      </c>
      <c r="K39" s="78">
        <f>I39*J39</f>
        <v>0.1288647070735717</v>
      </c>
      <c r="L39" s="79"/>
      <c r="M39" s="80"/>
      <c r="N39" s="81">
        <f>分析係数表!H42</f>
        <v>1.4319648920322628E-2</v>
      </c>
      <c r="O39" s="82">
        <f t="shared" si="4"/>
        <v>0.19728984063963792</v>
      </c>
      <c r="P39" s="76">
        <f>分析係数表!C42</f>
        <v>1</v>
      </c>
      <c r="Q39" s="82">
        <f>O39*P39</f>
        <v>0.19728984063963792</v>
      </c>
      <c r="R39" s="83">
        <v>0.20561556081929963</v>
      </c>
      <c r="S39" s="84">
        <f>I39+R39</f>
        <v>0.47118594920636936</v>
      </c>
      <c r="T39" s="85">
        <f>分析係数表!F42</f>
        <v>0.55905006418485237</v>
      </c>
      <c r="U39" s="86">
        <f>S39*T39</f>
        <v>0.2634165351468214</v>
      </c>
      <c r="V39" s="87">
        <f>分析係数表!D42</f>
        <v>0.23876765083440307</v>
      </c>
      <c r="W39" s="167">
        <f>ROUND(S39*V39,0)</f>
        <v>0</v>
      </c>
      <c r="X39" s="76">
        <f>分析係数表!E42</f>
        <v>0.20410783055198972</v>
      </c>
      <c r="Y39" s="166">
        <f>ROUND(S39*X39,0)</f>
        <v>0</v>
      </c>
    </row>
    <row r="40" spans="1:25" x14ac:dyDescent="0.2">
      <c r="A40" s="6" t="s">
        <v>194</v>
      </c>
      <c r="B40" s="5" t="s">
        <v>41</v>
      </c>
      <c r="C40" s="90"/>
      <c r="D40" s="76">
        <f>投入係数表!Q40</f>
        <v>3.6564625850340135E-2</v>
      </c>
      <c r="E40" s="77">
        <f>$C$19*D40</f>
        <v>3.6564625850340136</v>
      </c>
      <c r="F40" s="76">
        <f>分析係数表!C43</f>
        <v>0.2976353666895134</v>
      </c>
      <c r="G40" s="77">
        <f>E40*F40</f>
        <v>1.0882925822830847</v>
      </c>
      <c r="H40" s="77">
        <v>1.2541391147210259</v>
      </c>
      <c r="I40" s="77">
        <f>C40+H40</f>
        <v>1.2541391147210259</v>
      </c>
      <c r="J40" s="76">
        <f>分析係数表!G43</f>
        <v>0.36251604621309369</v>
      </c>
      <c r="K40" s="78">
        <f>I40*J40</f>
        <v>0.45464555326985584</v>
      </c>
      <c r="L40" s="79"/>
      <c r="M40" s="80"/>
      <c r="N40" s="81">
        <f>分析係数表!H43</f>
        <v>3.8812019379168734E-2</v>
      </c>
      <c r="O40" s="82">
        <f t="shared" si="4"/>
        <v>0.53473497575429507</v>
      </c>
      <c r="P40" s="76">
        <f>分析係数表!C43</f>
        <v>0.2976353666895134</v>
      </c>
      <c r="Q40" s="82">
        <f>O40*P40</f>
        <v>0.15915604059033767</v>
      </c>
      <c r="R40" s="83">
        <v>0.26983571406094448</v>
      </c>
      <c r="S40" s="84">
        <f>I40+R40</f>
        <v>1.5239748287819703</v>
      </c>
      <c r="T40" s="85">
        <f>分析係数表!F43</f>
        <v>0.59563543003851094</v>
      </c>
      <c r="U40" s="86">
        <f>S40*T40</f>
        <v>0.90773340250941492</v>
      </c>
      <c r="V40" s="87">
        <f>分析係数表!D43</f>
        <v>0.26110397946084724</v>
      </c>
      <c r="W40" s="167">
        <f>ROUND(S40*V40,0)</f>
        <v>0</v>
      </c>
      <c r="X40" s="76">
        <f>分析係数表!E43</f>
        <v>0.20154043645699615</v>
      </c>
      <c r="Y40" s="166">
        <f>ROUND(S40*X40,0)</f>
        <v>0</v>
      </c>
    </row>
    <row r="41" spans="1:25" x14ac:dyDescent="0.2">
      <c r="A41" s="6" t="s">
        <v>340</v>
      </c>
      <c r="B41" s="5" t="s">
        <v>42</v>
      </c>
      <c r="C41" s="90"/>
      <c r="D41" s="76">
        <f>投入係数表!Q41</f>
        <v>0</v>
      </c>
      <c r="E41" s="77">
        <f>$C$19*D41</f>
        <v>0</v>
      </c>
      <c r="F41" s="76">
        <f>分析係数表!C44</f>
        <v>0.4644187601490114</v>
      </c>
      <c r="G41" s="77">
        <f>E41*F41</f>
        <v>0</v>
      </c>
      <c r="H41" s="77">
        <v>2.0648521528483185E-3</v>
      </c>
      <c r="I41" s="77">
        <f>C41+H41</f>
        <v>2.0648521528483185E-3</v>
      </c>
      <c r="J41" s="76">
        <f>分析係数表!G44</f>
        <v>0.2664037682111951</v>
      </c>
      <c r="K41" s="78">
        <f>I41*J41</f>
        <v>5.5008439431779061E-4</v>
      </c>
      <c r="L41" s="79"/>
      <c r="M41" s="80"/>
      <c r="N41" s="81">
        <f>分析係数表!H44</f>
        <v>0.11619448955215868</v>
      </c>
      <c r="O41" s="82">
        <f t="shared" si="4"/>
        <v>1.6008767012727132</v>
      </c>
      <c r="P41" s="76">
        <f>分析係数表!C44</f>
        <v>0.4644187601490114</v>
      </c>
      <c r="Q41" s="82">
        <f>O41*P41</f>
        <v>0.74347717275651282</v>
      </c>
      <c r="R41" s="83">
        <v>0.75452065527803136</v>
      </c>
      <c r="S41" s="84">
        <f>I41+R41</f>
        <v>0.75658550743087971</v>
      </c>
      <c r="T41" s="85">
        <f>分析係数表!F44</f>
        <v>0.52053894183371674</v>
      </c>
      <c r="U41" s="86">
        <f>S41*T41</f>
        <v>0.39383221944479574</v>
      </c>
      <c r="V41" s="87">
        <f>分析係数表!D44</f>
        <v>0.21141417460839085</v>
      </c>
      <c r="W41" s="167">
        <f>ROUND(S41*V41,0)</f>
        <v>0</v>
      </c>
      <c r="X41" s="76">
        <f>分析係数表!E44</f>
        <v>0.12487676634899771</v>
      </c>
      <c r="Y41" s="166">
        <f>ROUND(S41*X41,0)</f>
        <v>0</v>
      </c>
    </row>
    <row r="42" spans="1:25" x14ac:dyDescent="0.2">
      <c r="A42" s="6" t="s">
        <v>341</v>
      </c>
      <c r="B42" s="5" t="s">
        <v>278</v>
      </c>
      <c r="C42" s="90"/>
      <c r="D42" s="76">
        <f>投入係数表!Q42</f>
        <v>8.5034013605442174E-4</v>
      </c>
      <c r="E42" s="77">
        <f>$C$19*D42</f>
        <v>8.5034013605442174E-2</v>
      </c>
      <c r="F42" s="76">
        <f>分析係数表!C45</f>
        <v>1</v>
      </c>
      <c r="G42" s="77">
        <f>E42*F42</f>
        <v>8.5034013605442174E-2</v>
      </c>
      <c r="H42" s="77">
        <v>9.3222812784577225E-2</v>
      </c>
      <c r="I42" s="77">
        <f>C42+H42</f>
        <v>9.3222812784577225E-2</v>
      </c>
      <c r="J42" s="76">
        <f>分析係数表!G45</f>
        <v>0</v>
      </c>
      <c r="K42" s="78">
        <f>I42*J42</f>
        <v>0</v>
      </c>
      <c r="L42" s="79"/>
      <c r="M42" s="80"/>
      <c r="N42" s="81">
        <f>分析係数表!H45</f>
        <v>0</v>
      </c>
      <c r="O42" s="82">
        <f t="shared" si="4"/>
        <v>0</v>
      </c>
      <c r="P42" s="76">
        <f>分析係数表!C45</f>
        <v>1</v>
      </c>
      <c r="Q42" s="82">
        <f>O42*P42</f>
        <v>0</v>
      </c>
      <c r="R42" s="83">
        <v>6.9166610830517609E-3</v>
      </c>
      <c r="S42" s="84">
        <f>I42+R42</f>
        <v>0.10013947386762899</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投入係数表!Q43</f>
        <v>8.5034013605442185E-3</v>
      </c>
      <c r="E43" s="77">
        <f>$C$19*D43</f>
        <v>0.85034013605442182</v>
      </c>
      <c r="F43" s="76">
        <f>分析係数表!C46</f>
        <v>0.61950882047734346</v>
      </c>
      <c r="G43" s="77">
        <f>E43*F43</f>
        <v>0.52679321469161866</v>
      </c>
      <c r="H43" s="77">
        <v>0.56138883996696176</v>
      </c>
      <c r="I43" s="77">
        <f>C43+H43</f>
        <v>0.56138883996696176</v>
      </c>
      <c r="J43" s="76">
        <f>分析係数表!G46</f>
        <v>9.4707520891364905E-3</v>
      </c>
      <c r="K43" s="78">
        <f>I43*J43</f>
        <v>5.3167745289350136E-3</v>
      </c>
      <c r="L43" s="79"/>
      <c r="M43" s="80"/>
      <c r="N43" s="81">
        <f>分析係数表!H46</f>
        <v>2.3767664702803538E-2</v>
      </c>
      <c r="O43" s="82">
        <f t="shared" si="4"/>
        <v>0.32746045714414129</v>
      </c>
      <c r="P43" s="76">
        <f>分析係数表!C46</f>
        <v>0.61950882047734346</v>
      </c>
      <c r="Q43" s="82">
        <f>O43*P43</f>
        <v>0.20286464155833864</v>
      </c>
      <c r="R43" s="83">
        <v>0.22826691992400913</v>
      </c>
      <c r="S43" s="84">
        <f>I43+R43</f>
        <v>0.78965575989097092</v>
      </c>
      <c r="T43" s="85">
        <f>分析係数表!F46</f>
        <v>0.31364902506963788</v>
      </c>
      <c r="U43" s="86">
        <f>S43*T43</f>
        <v>0.24767475923042709</v>
      </c>
      <c r="V43" s="87">
        <f>分析係数表!D46</f>
        <v>1.6713091922005571E-3</v>
      </c>
      <c r="W43" s="167">
        <f>ROUND(S43*V43,0)</f>
        <v>0</v>
      </c>
      <c r="X43" s="76">
        <f>分析係数表!E46</f>
        <v>5.5710306406685237E-3</v>
      </c>
      <c r="Y43" s="166">
        <f>ROUND(S43*X43,0)</f>
        <v>0</v>
      </c>
    </row>
    <row r="44" spans="1:25" x14ac:dyDescent="0.2">
      <c r="A44" s="192">
        <v>40</v>
      </c>
      <c r="B44" s="14" t="s">
        <v>150</v>
      </c>
      <c r="C44" s="197">
        <f>SUM(C5:C43)</f>
        <v>100</v>
      </c>
      <c r="D44" s="92">
        <f>投入係数表!Q44</f>
        <v>0.57057823129251706</v>
      </c>
      <c r="E44" s="91">
        <f>SUM(E5:E43)</f>
        <v>57.057823129251688</v>
      </c>
      <c r="F44" s="92">
        <f>分析係数表!C47</f>
        <v>0.46349450395854752</v>
      </c>
      <c r="G44" s="91">
        <f>SUM(G5:G43)</f>
        <v>8.1444266711831759</v>
      </c>
      <c r="H44" s="91">
        <f>SUM(H5:H43)</f>
        <v>9.2203059854488885</v>
      </c>
      <c r="I44" s="91">
        <f>SUM(I5:I43)</f>
        <v>109.2203059854489</v>
      </c>
      <c r="J44" s="92">
        <f>分析係数表!G47</f>
        <v>0.28295025107418337</v>
      </c>
      <c r="K44" s="93">
        <f>SUM(K5:K43)</f>
        <v>21.973781960453955</v>
      </c>
      <c r="L44" s="94">
        <f>最終需要_まとめ!$L$33</f>
        <v>0.627</v>
      </c>
      <c r="M44" s="91">
        <f>K44*L44</f>
        <v>13.77756128920463</v>
      </c>
      <c r="N44" s="95">
        <f>分析係数表!H47</f>
        <v>1</v>
      </c>
      <c r="O44" s="96">
        <f>SUM(O5:O43)</f>
        <v>13.77756128920463</v>
      </c>
      <c r="P44" s="92">
        <f>分析係数表!C47</f>
        <v>0.46349450395854752</v>
      </c>
      <c r="Q44" s="96">
        <f>SUM(Q5:Q43)</f>
        <v>5.6523215368807627</v>
      </c>
      <c r="R44" s="91">
        <f>SUM(R5:R43)</f>
        <v>6.3849427256484184</v>
      </c>
      <c r="S44" s="97">
        <f>SUM(S5:S43)</f>
        <v>115.60524871109733</v>
      </c>
      <c r="T44" s="98">
        <f>分析係数表!F47</f>
        <v>0.52862763369053167</v>
      </c>
      <c r="U44" s="99">
        <f>SUM(U5:U43)</f>
        <v>49.887118959665202</v>
      </c>
      <c r="V44" s="100">
        <f>分析係数表!D47</f>
        <v>0.12002381322151473</v>
      </c>
      <c r="W44" s="164">
        <f>SUM(W5:W43)</f>
        <v>5</v>
      </c>
      <c r="X44" s="92">
        <f>分析係数表!E47</f>
        <v>9.1234404928301496E-2</v>
      </c>
      <c r="Y44" s="165">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297</v>
      </c>
      <c r="S2" s="3" t="s">
        <v>152</v>
      </c>
      <c r="U2" s="64" t="s">
        <v>209</v>
      </c>
      <c r="W2" s="3" t="s">
        <v>130</v>
      </c>
      <c r="Y2" s="3" t="s">
        <v>153</v>
      </c>
    </row>
    <row r="3" spans="1:25" ht="44" x14ac:dyDescent="0.2">
      <c r="B3" s="65"/>
      <c r="C3" s="66" t="s">
        <v>227</v>
      </c>
      <c r="D3" s="66" t="s">
        <v>311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投入係数表!R5</f>
        <v>0</v>
      </c>
      <c r="E5" s="77">
        <f t="shared" ref="E5:E38" si="0">$C$20*D5</f>
        <v>0</v>
      </c>
      <c r="F5" s="76">
        <f>分析係数表!C8</f>
        <v>0.24593128390596741</v>
      </c>
      <c r="G5" s="77">
        <f t="shared" ref="G5:G38" si="1">E5*F5</f>
        <v>0</v>
      </c>
      <c r="H5" s="77">
        <f t="array" ref="H5:H43">MMULT(逆行列係数!C5:AO43,'16'!G5:G43)</f>
        <v>8.6391046366067936E-4</v>
      </c>
      <c r="I5" s="77">
        <f t="shared" ref="I5:I38" si="2">C5+H5</f>
        <v>8.6391046366067936E-4</v>
      </c>
      <c r="J5" s="76">
        <f>分析係数表!G8</f>
        <v>0.11987270155586988</v>
      </c>
      <c r="K5" s="78">
        <f t="shared" ref="K5:K38" si="3">I5*J5</f>
        <v>1.0355928118138978E-4</v>
      </c>
      <c r="L5" s="79" t="s">
        <v>183</v>
      </c>
      <c r="M5" s="80" t="s">
        <v>183</v>
      </c>
      <c r="N5" s="81">
        <f>分析係数表!H8</f>
        <v>1.2776294069491229E-2</v>
      </c>
      <c r="O5" s="82">
        <f t="shared" ref="O5:O43" si="4">$M$44*N5</f>
        <v>0.18844538875690542</v>
      </c>
      <c r="P5" s="76">
        <f>分析係数表!C8</f>
        <v>0.24593128390596741</v>
      </c>
      <c r="Q5" s="82">
        <f t="shared" ref="Q5:Q38" si="5">O5*P5</f>
        <v>4.6344616403144905E-2</v>
      </c>
      <c r="R5" s="83">
        <f t="array" ref="R5:R43">MMULT(逆行列係数!C5:AO43,'16'!Q5:Q43)</f>
        <v>7.0255222873922635E-2</v>
      </c>
      <c r="S5" s="84">
        <f t="shared" ref="S5:S38" si="6">I5+R5</f>
        <v>7.111913333758331E-2</v>
      </c>
      <c r="T5" s="85">
        <f>分析係数表!F8</f>
        <v>0.45261669024045259</v>
      </c>
      <c r="U5" s="86">
        <f t="shared" ref="U5:U38" si="7">S5*T5</f>
        <v>3.2189706744026388E-2</v>
      </c>
      <c r="V5" s="87">
        <f>分析係数表!D8</f>
        <v>0.25884016973125884</v>
      </c>
      <c r="W5" s="167">
        <f t="shared" ref="W5:W38" si="8">ROUND(S5*V5,0)</f>
        <v>0</v>
      </c>
      <c r="X5" s="76">
        <f>分析係数表!E8</f>
        <v>0.1623055162659123</v>
      </c>
      <c r="Y5" s="166">
        <f t="shared" ref="Y5:Y38" si="9">ROUND(S5*X5,0)</f>
        <v>0</v>
      </c>
    </row>
    <row r="6" spans="1:25" x14ac:dyDescent="0.2">
      <c r="A6" s="6" t="s">
        <v>219</v>
      </c>
      <c r="B6" s="5" t="s">
        <v>265</v>
      </c>
      <c r="C6" s="90"/>
      <c r="D6" s="76">
        <f>投入係数表!R6</f>
        <v>0</v>
      </c>
      <c r="E6" s="77">
        <f t="shared" si="0"/>
        <v>0</v>
      </c>
      <c r="F6" s="76">
        <f>分析係数表!C9</f>
        <v>0.93252427184466025</v>
      </c>
      <c r="G6" s="77">
        <f t="shared" si="1"/>
        <v>0</v>
      </c>
      <c r="H6" s="77">
        <v>1.2501579811087777E-2</v>
      </c>
      <c r="I6" s="77">
        <f t="shared" si="2"/>
        <v>1.2501579811087777E-2</v>
      </c>
      <c r="J6" s="76">
        <f>分析係数表!G9</f>
        <v>0.24685990338164251</v>
      </c>
      <c r="K6" s="78">
        <f t="shared" si="3"/>
        <v>3.0861387842830213E-3</v>
      </c>
      <c r="L6" s="79"/>
      <c r="M6" s="80"/>
      <c r="N6" s="81">
        <f>分析係数表!H9</f>
        <v>6.7102384818756454E-4</v>
      </c>
      <c r="O6" s="82">
        <f t="shared" si="4"/>
        <v>9.8973418464761258E-3</v>
      </c>
      <c r="P6" s="76">
        <f>分析係数表!C9</f>
        <v>0.93252427184466025</v>
      </c>
      <c r="Q6" s="82">
        <f t="shared" si="5"/>
        <v>9.229511498582834E-3</v>
      </c>
      <c r="R6" s="83">
        <v>1.9319196621729772E-2</v>
      </c>
      <c r="S6" s="84">
        <f t="shared" si="6"/>
        <v>3.1820776432817548E-2</v>
      </c>
      <c r="T6" s="85">
        <f>分析係数表!F9</f>
        <v>0.67294685990338166</v>
      </c>
      <c r="U6" s="86">
        <f t="shared" si="7"/>
        <v>2.1413691580152099E-2</v>
      </c>
      <c r="V6" s="87">
        <f>分析係数表!D9</f>
        <v>0.15314009661835748</v>
      </c>
      <c r="W6" s="167">
        <f t="shared" si="8"/>
        <v>0</v>
      </c>
      <c r="X6" s="76">
        <f>分析係数表!E9</f>
        <v>0.11884057971014493</v>
      </c>
      <c r="Y6" s="166">
        <f t="shared" si="9"/>
        <v>0</v>
      </c>
    </row>
    <row r="7" spans="1:25" x14ac:dyDescent="0.2">
      <c r="A7" s="6" t="s">
        <v>220</v>
      </c>
      <c r="B7" s="5" t="s">
        <v>266</v>
      </c>
      <c r="C7" s="90"/>
      <c r="D7" s="76">
        <f>投入係数表!R7</f>
        <v>0</v>
      </c>
      <c r="E7" s="77">
        <f t="shared" si="0"/>
        <v>0</v>
      </c>
      <c r="F7" s="76">
        <f>分析係数表!C10</f>
        <v>7.456140350877194E-2</v>
      </c>
      <c r="G7" s="77">
        <f t="shared" si="1"/>
        <v>0</v>
      </c>
      <c r="H7" s="77">
        <v>1.3460410193240116E-4</v>
      </c>
      <c r="I7" s="77">
        <f t="shared" si="2"/>
        <v>1.3460410193240116E-4</v>
      </c>
      <c r="J7" s="76">
        <f>分析係数表!G10</f>
        <v>0.17857142857142858</v>
      </c>
      <c r="K7" s="78">
        <f t="shared" si="3"/>
        <v>2.4036446773643063E-5</v>
      </c>
      <c r="L7" s="79"/>
      <c r="M7" s="80"/>
      <c r="N7" s="81">
        <f>分析係数表!H10</f>
        <v>1.3017862654838752E-3</v>
      </c>
      <c r="O7" s="82">
        <f t="shared" si="4"/>
        <v>1.9200843182163682E-2</v>
      </c>
      <c r="P7" s="76">
        <f>分析係数表!C10</f>
        <v>7.456140350877194E-2</v>
      </c>
      <c r="Q7" s="82">
        <f t="shared" si="5"/>
        <v>1.431641816213959E-3</v>
      </c>
      <c r="R7" s="83">
        <v>2.7295119628836821E-3</v>
      </c>
      <c r="S7" s="84">
        <f t="shared" si="6"/>
        <v>2.8641160648160834E-3</v>
      </c>
      <c r="T7" s="85">
        <f>分析係数表!F10</f>
        <v>0.52380952380952384</v>
      </c>
      <c r="U7" s="86">
        <f t="shared" si="7"/>
        <v>1.5002512720465198E-3</v>
      </c>
      <c r="V7" s="87">
        <f>分析係数表!D10</f>
        <v>0.10714285714285714</v>
      </c>
      <c r="W7" s="167">
        <f t="shared" si="8"/>
        <v>0</v>
      </c>
      <c r="X7" s="76">
        <f>分析係数表!E10</f>
        <v>0.13095238095238096</v>
      </c>
      <c r="Y7" s="166">
        <f t="shared" si="9"/>
        <v>0</v>
      </c>
    </row>
    <row r="8" spans="1:25" x14ac:dyDescent="0.2">
      <c r="A8" s="6" t="s">
        <v>221</v>
      </c>
      <c r="B8" s="5" t="s">
        <v>27</v>
      </c>
      <c r="C8" s="90"/>
      <c r="D8" s="76">
        <f>投入係数表!R8</f>
        <v>0</v>
      </c>
      <c r="E8" s="77">
        <f t="shared" si="0"/>
        <v>0</v>
      </c>
      <c r="F8" s="76">
        <f>分析係数表!C11</f>
        <v>4.5351473922902175E-3</v>
      </c>
      <c r="G8" s="77">
        <f t="shared" si="1"/>
        <v>0</v>
      </c>
      <c r="H8" s="77">
        <v>3.1795703426525898E-4</v>
      </c>
      <c r="I8" s="77">
        <f t="shared" si="2"/>
        <v>3.1795703426525898E-4</v>
      </c>
      <c r="J8" s="76">
        <f>分析係数表!G11</f>
        <v>0.75</v>
      </c>
      <c r="K8" s="78">
        <f t="shared" si="3"/>
        <v>2.3846777569894422E-4</v>
      </c>
      <c r="L8" s="79"/>
      <c r="M8" s="80"/>
      <c r="N8" s="81">
        <f>分析係数表!H11</f>
        <v>-2.6840953927502582E-5</v>
      </c>
      <c r="O8" s="82">
        <f t="shared" si="4"/>
        <v>-3.9589367385904503E-4</v>
      </c>
      <c r="P8" s="76">
        <f>分析係数表!C11</f>
        <v>4.5351473922902175E-3</v>
      </c>
      <c r="Q8" s="82">
        <f t="shared" si="5"/>
        <v>-1.7954361626260419E-6</v>
      </c>
      <c r="R8" s="83">
        <v>5.1145355147314659E-5</v>
      </c>
      <c r="S8" s="84">
        <f t="shared" si="6"/>
        <v>3.6910238941257364E-4</v>
      </c>
      <c r="T8" s="85">
        <f>分析係数表!F11</f>
        <v>1</v>
      </c>
      <c r="U8" s="86">
        <f t="shared" si="7"/>
        <v>3.6910238941257364E-4</v>
      </c>
      <c r="V8" s="87">
        <f>分析係数表!D11</f>
        <v>0.25</v>
      </c>
      <c r="W8" s="167">
        <f t="shared" si="8"/>
        <v>0</v>
      </c>
      <c r="X8" s="76">
        <f>分析係数表!E11</f>
        <v>0</v>
      </c>
      <c r="Y8" s="166">
        <f t="shared" si="9"/>
        <v>0</v>
      </c>
    </row>
    <row r="9" spans="1:25" x14ac:dyDescent="0.2">
      <c r="A9" s="6" t="s">
        <v>222</v>
      </c>
      <c r="B9" s="5" t="s">
        <v>190</v>
      </c>
      <c r="C9" s="90"/>
      <c r="D9" s="76">
        <f>投入係数表!R9</f>
        <v>0</v>
      </c>
      <c r="E9" s="77">
        <f t="shared" si="0"/>
        <v>0</v>
      </c>
      <c r="F9" s="76">
        <f>分析係数表!C12</f>
        <v>0.20853365384615385</v>
      </c>
      <c r="G9" s="77">
        <f t="shared" si="1"/>
        <v>0</v>
      </c>
      <c r="H9" s="77">
        <v>1.6327614156703275E-3</v>
      </c>
      <c r="I9" s="77">
        <f t="shared" si="2"/>
        <v>1.6327614156703275E-3</v>
      </c>
      <c r="J9" s="76">
        <f>分析係数表!G12</f>
        <v>0.14315275640685521</v>
      </c>
      <c r="K9" s="78">
        <f t="shared" si="3"/>
        <v>2.3373429720796647E-4</v>
      </c>
      <c r="L9" s="79"/>
      <c r="M9" s="80"/>
      <c r="N9" s="81">
        <f>分析係数表!H12</f>
        <v>9.7526606095580642E-2</v>
      </c>
      <c r="O9" s="82">
        <f t="shared" si="4"/>
        <v>1.4384796639668402</v>
      </c>
      <c r="P9" s="76">
        <f>分析係数表!C12</f>
        <v>0.20853365384615385</v>
      </c>
      <c r="Q9" s="82">
        <f t="shared" si="5"/>
        <v>0.29997142031039276</v>
      </c>
      <c r="R9" s="83">
        <v>0.3407913196062729</v>
      </c>
      <c r="S9" s="84">
        <f t="shared" si="6"/>
        <v>0.34242408102194322</v>
      </c>
      <c r="T9" s="85">
        <f>分析係数表!F12</f>
        <v>0.2958030455775455</v>
      </c>
      <c r="U9" s="86">
        <f t="shared" si="7"/>
        <v>0.101290086045383</v>
      </c>
      <c r="V9" s="87">
        <f>分析係数表!D12</f>
        <v>0.10691356714596488</v>
      </c>
      <c r="W9" s="167">
        <f t="shared" si="8"/>
        <v>0</v>
      </c>
      <c r="X9" s="76">
        <f>分析係数表!E12</f>
        <v>8.866132540987956E-2</v>
      </c>
      <c r="Y9" s="166">
        <f t="shared" si="9"/>
        <v>0</v>
      </c>
    </row>
    <row r="10" spans="1:25" x14ac:dyDescent="0.2">
      <c r="A10" s="6" t="s">
        <v>223</v>
      </c>
      <c r="B10" s="5" t="s">
        <v>28</v>
      </c>
      <c r="C10" s="90"/>
      <c r="D10" s="76">
        <f>投入係数表!R10</f>
        <v>1.697792869269949E-3</v>
      </c>
      <c r="E10" s="77">
        <f t="shared" si="0"/>
        <v>0.1697792869269949</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0.21833536113326332</v>
      </c>
      <c r="P10" s="76">
        <f>分析係数表!C13</f>
        <v>0</v>
      </c>
      <c r="Q10" s="82">
        <f t="shared" si="5"/>
        <v>0</v>
      </c>
      <c r="R10" s="83">
        <v>0</v>
      </c>
      <c r="S10" s="84">
        <f t="shared" si="6"/>
        <v>0</v>
      </c>
      <c r="T10" s="85">
        <f>分析係数表!F13</f>
        <v>0.38461538461538464</v>
      </c>
      <c r="U10" s="86">
        <f t="shared" si="7"/>
        <v>0</v>
      </c>
      <c r="V10" s="87">
        <f>分析係数表!D13</f>
        <v>0.16965226554267651</v>
      </c>
      <c r="W10" s="167">
        <f t="shared" si="8"/>
        <v>0</v>
      </c>
      <c r="X10" s="76">
        <f>分析係数表!E13</f>
        <v>0.13909378292939936</v>
      </c>
      <c r="Y10" s="166">
        <f t="shared" si="9"/>
        <v>0</v>
      </c>
    </row>
    <row r="11" spans="1:25" x14ac:dyDescent="0.2">
      <c r="A11" s="6" t="s">
        <v>224</v>
      </c>
      <c r="B11" s="5" t="s">
        <v>267</v>
      </c>
      <c r="C11" s="90"/>
      <c r="D11" s="76">
        <f>投入係数表!R11</f>
        <v>0</v>
      </c>
      <c r="E11" s="77">
        <f t="shared" si="0"/>
        <v>0</v>
      </c>
      <c r="F11" s="76">
        <f>分析係数表!C14</f>
        <v>0.56789069171648165</v>
      </c>
      <c r="G11" s="77">
        <f t="shared" si="1"/>
        <v>0</v>
      </c>
      <c r="H11" s="77">
        <v>8.6884578639997337E-2</v>
      </c>
      <c r="I11" s="77">
        <f t="shared" si="2"/>
        <v>8.6884578639997337E-2</v>
      </c>
      <c r="J11" s="76">
        <f>分析係数表!G14</f>
        <v>0.17200100806451613</v>
      </c>
      <c r="K11" s="78">
        <f t="shared" si="3"/>
        <v>1.4944235111340267E-2</v>
      </c>
      <c r="L11" s="79"/>
      <c r="M11" s="80"/>
      <c r="N11" s="81">
        <f>分析係数表!H14</f>
        <v>1.2346838806651188E-3</v>
      </c>
      <c r="O11" s="82">
        <f t="shared" si="4"/>
        <v>1.821110899751607E-2</v>
      </c>
      <c r="P11" s="76">
        <f>分析係数表!C14</f>
        <v>0.56789069171648165</v>
      </c>
      <c r="Q11" s="82">
        <f t="shared" si="5"/>
        <v>1.0341919285523644E-2</v>
      </c>
      <c r="R11" s="83">
        <v>5.4123075822002702E-2</v>
      </c>
      <c r="S11" s="84">
        <f t="shared" si="6"/>
        <v>0.14100765446200003</v>
      </c>
      <c r="T11" s="85">
        <f>分析係数表!F14</f>
        <v>0.39616935483870969</v>
      </c>
      <c r="U11" s="86">
        <f t="shared" si="7"/>
        <v>5.5862911495530257E-2</v>
      </c>
      <c r="V11" s="87">
        <f>分析係数表!D14</f>
        <v>7.7998991935483875E-2</v>
      </c>
      <c r="W11" s="167">
        <f t="shared" si="8"/>
        <v>0</v>
      </c>
      <c r="X11" s="76">
        <f>分析係数表!E14</f>
        <v>6.9052419354838704E-2</v>
      </c>
      <c r="Y11" s="166">
        <f t="shared" si="9"/>
        <v>0</v>
      </c>
    </row>
    <row r="12" spans="1:25" x14ac:dyDescent="0.2">
      <c r="A12" s="6" t="s">
        <v>225</v>
      </c>
      <c r="B12" s="5" t="s">
        <v>29</v>
      </c>
      <c r="C12" s="90"/>
      <c r="D12" s="76">
        <f>投入係数表!R12</f>
        <v>5.0933786078098476E-3</v>
      </c>
      <c r="E12" s="77">
        <f t="shared" si="0"/>
        <v>0.50933786078098475</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0.13302027441663913</v>
      </c>
      <c r="P12" s="76">
        <f>分析係数表!C15</f>
        <v>0</v>
      </c>
      <c r="Q12" s="82">
        <f t="shared" si="5"/>
        <v>0</v>
      </c>
      <c r="R12" s="83">
        <v>0</v>
      </c>
      <c r="S12" s="84">
        <f t="shared" si="6"/>
        <v>0</v>
      </c>
      <c r="T12" s="85">
        <f>分析係数表!F15</f>
        <v>0.30406147091108671</v>
      </c>
      <c r="U12" s="86">
        <f t="shared" si="7"/>
        <v>0</v>
      </c>
      <c r="V12" s="87">
        <f>分析係数表!D15</f>
        <v>4.2810098792535674E-2</v>
      </c>
      <c r="W12" s="167">
        <f t="shared" si="8"/>
        <v>0</v>
      </c>
      <c r="X12" s="76">
        <f>分析係数表!E15</f>
        <v>3.4028540065861687E-2</v>
      </c>
      <c r="Y12" s="166">
        <f t="shared" si="9"/>
        <v>0</v>
      </c>
    </row>
    <row r="13" spans="1:25" x14ac:dyDescent="0.2">
      <c r="A13" s="6" t="s">
        <v>226</v>
      </c>
      <c r="B13" s="5" t="s">
        <v>30</v>
      </c>
      <c r="C13" s="90"/>
      <c r="D13" s="76">
        <f>投入係数表!R13</f>
        <v>1.697792869269949E-3</v>
      </c>
      <c r="E13" s="77">
        <f t="shared" si="0"/>
        <v>0.1697792869269949</v>
      </c>
      <c r="F13" s="76">
        <f>分析係数表!C16</f>
        <v>4.7619047619047672E-2</v>
      </c>
      <c r="G13" s="77">
        <f t="shared" si="1"/>
        <v>8.0847279489045278E-3</v>
      </c>
      <c r="H13" s="77">
        <v>1.1023044717577653E-2</v>
      </c>
      <c r="I13" s="77">
        <f t="shared" si="2"/>
        <v>1.1023044717577653E-2</v>
      </c>
      <c r="J13" s="76">
        <f>分析係数表!G16</f>
        <v>3.2520325203252036E-2</v>
      </c>
      <c r="K13" s="78">
        <f t="shared" si="3"/>
        <v>3.5847299894561474E-4</v>
      </c>
      <c r="L13" s="79"/>
      <c r="M13" s="80"/>
      <c r="N13" s="81">
        <f>分析係数表!H16</f>
        <v>1.7741870546079206E-2</v>
      </c>
      <c r="O13" s="82">
        <f t="shared" si="4"/>
        <v>0.26168571842082872</v>
      </c>
      <c r="P13" s="76">
        <f>分析係数表!C16</f>
        <v>4.7619047619047672E-2</v>
      </c>
      <c r="Q13" s="82">
        <f t="shared" si="5"/>
        <v>1.2461224686706143E-2</v>
      </c>
      <c r="R13" s="83">
        <v>1.4094437223789297E-2</v>
      </c>
      <c r="S13" s="84">
        <f t="shared" si="6"/>
        <v>2.511748194136695E-2</v>
      </c>
      <c r="T13" s="85">
        <f>分析係数表!F16</f>
        <v>0.28455284552845528</v>
      </c>
      <c r="U13" s="86">
        <f t="shared" si="7"/>
        <v>7.1472509589255544E-3</v>
      </c>
      <c r="V13" s="87">
        <f>分析係数表!D16</f>
        <v>8.943089430894309E-2</v>
      </c>
      <c r="W13" s="167">
        <f t="shared" si="8"/>
        <v>0</v>
      </c>
      <c r="X13" s="76">
        <f>分析係数表!E16</f>
        <v>6.5040650406504072E-2</v>
      </c>
      <c r="Y13" s="166">
        <f t="shared" si="9"/>
        <v>0</v>
      </c>
    </row>
    <row r="14" spans="1:25" x14ac:dyDescent="0.2">
      <c r="A14" s="6" t="s">
        <v>2</v>
      </c>
      <c r="B14" s="5" t="s">
        <v>364</v>
      </c>
      <c r="C14" s="90"/>
      <c r="D14" s="76">
        <f>投入係数表!R14</f>
        <v>2.037351443123939E-2</v>
      </c>
      <c r="E14" s="77">
        <f t="shared" si="0"/>
        <v>2.037351443123939</v>
      </c>
      <c r="F14" s="76">
        <f>分析係数表!C17</f>
        <v>0.10486608826857791</v>
      </c>
      <c r="G14" s="77">
        <f t="shared" si="1"/>
        <v>0.21364907626874957</v>
      </c>
      <c r="H14" s="77">
        <v>0.23400479373272914</v>
      </c>
      <c r="I14" s="77">
        <f t="shared" si="2"/>
        <v>0.23400479373272914</v>
      </c>
      <c r="J14" s="76">
        <f>分析係数表!G17</f>
        <v>0.21282973621103118</v>
      </c>
      <c r="K14" s="78">
        <f t="shared" si="3"/>
        <v>4.9803178522253508E-2</v>
      </c>
      <c r="L14" s="79"/>
      <c r="M14" s="80"/>
      <c r="N14" s="81">
        <f>分析係数表!H17</f>
        <v>2.9793458859527868E-3</v>
      </c>
      <c r="O14" s="82">
        <f t="shared" si="4"/>
        <v>4.3944197798353998E-2</v>
      </c>
      <c r="P14" s="76">
        <f>分析係数表!C17</f>
        <v>0.10486608826857791</v>
      </c>
      <c r="Q14" s="82">
        <f t="shared" si="5"/>
        <v>4.6082561252140369E-3</v>
      </c>
      <c r="R14" s="83">
        <v>1.0161462024579966E-2</v>
      </c>
      <c r="S14" s="84">
        <f t="shared" si="6"/>
        <v>0.2441662557573091</v>
      </c>
      <c r="T14" s="85">
        <f>分析係数表!F17</f>
        <v>0.32553956834532372</v>
      </c>
      <c r="U14" s="86">
        <f t="shared" si="7"/>
        <v>7.9485777503728317E-2</v>
      </c>
      <c r="V14" s="87">
        <f>分析係数表!D17</f>
        <v>0.14268585131894485</v>
      </c>
      <c r="W14" s="167">
        <f t="shared" si="8"/>
        <v>0</v>
      </c>
      <c r="X14" s="76">
        <f>分析係数表!E17</f>
        <v>0.13908872901678657</v>
      </c>
      <c r="Y14" s="166">
        <f t="shared" si="9"/>
        <v>0</v>
      </c>
    </row>
    <row r="15" spans="1:25" x14ac:dyDescent="0.2">
      <c r="A15" s="6" t="s">
        <v>3</v>
      </c>
      <c r="B15" s="5" t="s">
        <v>31</v>
      </c>
      <c r="C15" s="90"/>
      <c r="D15" s="76">
        <f>投入係数表!R15</f>
        <v>5.0933786078098476E-3</v>
      </c>
      <c r="E15" s="77">
        <f t="shared" si="0"/>
        <v>0.50933786078098475</v>
      </c>
      <c r="F15" s="76">
        <f>分析係数表!C18</f>
        <v>0.13600000000000001</v>
      </c>
      <c r="G15" s="77">
        <f t="shared" si="1"/>
        <v>6.9269949066213934E-2</v>
      </c>
      <c r="H15" s="77">
        <v>7.6030345392532908E-2</v>
      </c>
      <c r="I15" s="77">
        <f t="shared" si="2"/>
        <v>7.6030345392532908E-2</v>
      </c>
      <c r="J15" s="76">
        <f>分析係数表!G18</f>
        <v>0.21499013806706113</v>
      </c>
      <c r="K15" s="78">
        <f t="shared" si="3"/>
        <v>1.6345774453226995E-2</v>
      </c>
      <c r="L15" s="79"/>
      <c r="M15" s="80"/>
      <c r="N15" s="81">
        <f>分析係数表!H18</f>
        <v>4.6971669373129519E-4</v>
      </c>
      <c r="O15" s="82">
        <f t="shared" si="4"/>
        <v>6.9281392925332873E-3</v>
      </c>
      <c r="P15" s="76">
        <f>分析係数表!C18</f>
        <v>0.13600000000000001</v>
      </c>
      <c r="Q15" s="82">
        <f t="shared" si="5"/>
        <v>9.4222694378452709E-4</v>
      </c>
      <c r="R15" s="83">
        <v>2.2875524735533862E-3</v>
      </c>
      <c r="S15" s="84">
        <f t="shared" si="6"/>
        <v>7.8317897866086297E-2</v>
      </c>
      <c r="T15" s="85">
        <f>分析係数表!F18</f>
        <v>0.45759368836291914</v>
      </c>
      <c r="U15" s="86">
        <f t="shared" si="7"/>
        <v>3.5837775749372823E-2</v>
      </c>
      <c r="V15" s="87">
        <f>分析係数表!D18</f>
        <v>7.3964497041420121E-2</v>
      </c>
      <c r="W15" s="167">
        <f t="shared" si="8"/>
        <v>0</v>
      </c>
      <c r="X15" s="76">
        <f>分析係数表!E18</f>
        <v>5.0295857988165681E-2</v>
      </c>
      <c r="Y15" s="166">
        <f t="shared" si="9"/>
        <v>0</v>
      </c>
    </row>
    <row r="16" spans="1:25" x14ac:dyDescent="0.2">
      <c r="A16" s="6" t="s">
        <v>4</v>
      </c>
      <c r="B16" s="5" t="s">
        <v>32</v>
      </c>
      <c r="C16" s="90"/>
      <c r="D16" s="76">
        <f>投入係数表!R16</f>
        <v>9.5076400679117143E-2</v>
      </c>
      <c r="E16" s="77">
        <f t="shared" si="0"/>
        <v>9.5076400679117139</v>
      </c>
      <c r="F16" s="76">
        <f>分析係数表!C19</f>
        <v>5.7963709677419373E-2</v>
      </c>
      <c r="G16" s="77">
        <f t="shared" si="1"/>
        <v>0.55109808861383436</v>
      </c>
      <c r="H16" s="77">
        <v>0.58132154391190027</v>
      </c>
      <c r="I16" s="77">
        <f t="shared" si="2"/>
        <v>0.58132154391190027</v>
      </c>
      <c r="J16" s="76">
        <f>分析係数表!G19</f>
        <v>5.6640625E-2</v>
      </c>
      <c r="K16" s="78">
        <f t="shared" si="3"/>
        <v>3.2926415573134978E-2</v>
      </c>
      <c r="L16" s="79"/>
      <c r="M16" s="80"/>
      <c r="N16" s="81">
        <f>分析係数表!H19</f>
        <v>-1.2078429267376162E-4</v>
      </c>
      <c r="O16" s="82">
        <f t="shared" si="4"/>
        <v>-1.7815215323657026E-3</v>
      </c>
      <c r="P16" s="76">
        <f>分析係数表!C19</f>
        <v>5.7963709677419373E-2</v>
      </c>
      <c r="Q16" s="82">
        <f t="shared" si="5"/>
        <v>-1.0326359688611687E-4</v>
      </c>
      <c r="R16" s="83">
        <v>4.7123967466382218E-4</v>
      </c>
      <c r="S16" s="84">
        <f t="shared" si="6"/>
        <v>0.58179278358656406</v>
      </c>
      <c r="T16" s="85">
        <f>分析係数表!F19</f>
        <v>0.23828125</v>
      </c>
      <c r="U16" s="86">
        <f t="shared" si="7"/>
        <v>0.13863031171398596</v>
      </c>
      <c r="V16" s="87">
        <f>分析係数表!D19</f>
        <v>2.1484375E-2</v>
      </c>
      <c r="W16" s="167">
        <f t="shared" si="8"/>
        <v>0</v>
      </c>
      <c r="X16" s="76">
        <f>分析係数表!E19</f>
        <v>3.90625E-3</v>
      </c>
      <c r="Y16" s="166">
        <f t="shared" si="9"/>
        <v>0</v>
      </c>
    </row>
    <row r="17" spans="1:25" x14ac:dyDescent="0.2">
      <c r="A17" s="6" t="s">
        <v>5</v>
      </c>
      <c r="B17" s="5" t="s">
        <v>33</v>
      </c>
      <c r="C17" s="90"/>
      <c r="D17" s="76">
        <f>投入係数表!R17</f>
        <v>2.037351443123939E-2</v>
      </c>
      <c r="E17" s="77">
        <f t="shared" si="0"/>
        <v>2.037351443123939</v>
      </c>
      <c r="F17" s="76">
        <f>分析係数表!C20</f>
        <v>5.8436815193571912E-2</v>
      </c>
      <c r="G17" s="77">
        <f t="shared" si="1"/>
        <v>0.11905632976619065</v>
      </c>
      <c r="H17" s="77">
        <v>0.13104030739589834</v>
      </c>
      <c r="I17" s="77">
        <f t="shared" si="2"/>
        <v>0.13104030739589834</v>
      </c>
      <c r="J17" s="76">
        <f>分析係数表!G20</f>
        <v>0.10123456790123457</v>
      </c>
      <c r="K17" s="78">
        <f t="shared" si="3"/>
        <v>1.326580889686872E-2</v>
      </c>
      <c r="L17" s="79"/>
      <c r="M17" s="80"/>
      <c r="N17" s="81">
        <f>分析係数表!H20</f>
        <v>5.905009864050568E-4</v>
      </c>
      <c r="O17" s="82">
        <f t="shared" si="4"/>
        <v>8.7096608248989904E-3</v>
      </c>
      <c r="P17" s="76">
        <f>分析係数表!C20</f>
        <v>5.8436815193571912E-2</v>
      </c>
      <c r="Q17" s="82">
        <f t="shared" si="5"/>
        <v>5.0896484002331543E-4</v>
      </c>
      <c r="R17" s="83">
        <v>1.2854387177163259E-3</v>
      </c>
      <c r="S17" s="84">
        <f t="shared" si="6"/>
        <v>0.13232574611361467</v>
      </c>
      <c r="T17" s="85">
        <f>分析係数表!F20</f>
        <v>0.22469135802469137</v>
      </c>
      <c r="U17" s="86">
        <f t="shared" si="7"/>
        <v>2.9732451595898605E-2</v>
      </c>
      <c r="V17" s="87">
        <f>分析係数表!D20</f>
        <v>8.1481481481481488E-2</v>
      </c>
      <c r="W17" s="167">
        <f t="shared" si="8"/>
        <v>0</v>
      </c>
      <c r="X17" s="76">
        <f>分析係数表!E20</f>
        <v>7.9012345679012344E-2</v>
      </c>
      <c r="Y17" s="166">
        <f t="shared" si="9"/>
        <v>0</v>
      </c>
    </row>
    <row r="18" spans="1:25" x14ac:dyDescent="0.2">
      <c r="A18" s="6" t="s">
        <v>6</v>
      </c>
      <c r="B18" s="5" t="s">
        <v>34</v>
      </c>
      <c r="C18" s="90"/>
      <c r="D18" s="76">
        <f>投入係数表!R18</f>
        <v>3.3955857385398983E-2</v>
      </c>
      <c r="E18" s="77">
        <f t="shared" si="0"/>
        <v>3.3955857385398982</v>
      </c>
      <c r="F18" s="76">
        <f>分析係数表!C21</f>
        <v>0.13836239575435938</v>
      </c>
      <c r="G18" s="77">
        <f t="shared" si="1"/>
        <v>0.46982137777371608</v>
      </c>
      <c r="H18" s="77">
        <v>0.48704983568883176</v>
      </c>
      <c r="I18" s="77">
        <f t="shared" si="2"/>
        <v>0.48704983568883176</v>
      </c>
      <c r="J18" s="76">
        <f>分析係数表!G21</f>
        <v>0.28436555891238668</v>
      </c>
      <c r="K18" s="78">
        <f t="shared" si="3"/>
        <v>0.13850019874384073</v>
      </c>
      <c r="L18" s="79"/>
      <c r="M18" s="80"/>
      <c r="N18" s="81">
        <f>分析係数表!H21</f>
        <v>9.7969481835384425E-4</v>
      </c>
      <c r="O18" s="82">
        <f t="shared" si="4"/>
        <v>1.4450119095855142E-2</v>
      </c>
      <c r="P18" s="76">
        <f>分析係数表!C21</f>
        <v>0.13836239575435938</v>
      </c>
      <c r="Q18" s="82">
        <f t="shared" si="5"/>
        <v>1.999353097038335E-3</v>
      </c>
      <c r="R18" s="83">
        <v>4.7330200916652328E-3</v>
      </c>
      <c r="S18" s="84">
        <f t="shared" si="6"/>
        <v>0.49178285578049696</v>
      </c>
      <c r="T18" s="85">
        <f>分析係数表!F21</f>
        <v>0.42484894259818728</v>
      </c>
      <c r="U18" s="86">
        <f t="shared" si="7"/>
        <v>0.20893342626626096</v>
      </c>
      <c r="V18" s="87">
        <f>分析係数表!D21</f>
        <v>8.0060422960725075E-2</v>
      </c>
      <c r="W18" s="167">
        <f t="shared" si="8"/>
        <v>0</v>
      </c>
      <c r="X18" s="76">
        <f>分析係数表!E21</f>
        <v>6.9108761329305129E-2</v>
      </c>
      <c r="Y18" s="166">
        <f t="shared" si="9"/>
        <v>0</v>
      </c>
    </row>
    <row r="19" spans="1:25" x14ac:dyDescent="0.2">
      <c r="A19" s="6" t="s">
        <v>7</v>
      </c>
      <c r="B19" s="5" t="s">
        <v>268</v>
      </c>
      <c r="C19" s="90"/>
      <c r="D19" s="76">
        <f>投入係数表!R19</f>
        <v>4.074702886247878E-2</v>
      </c>
      <c r="E19" s="77">
        <f t="shared" si="0"/>
        <v>4.074702886247878</v>
      </c>
      <c r="F19" s="76">
        <f>分析係数表!C22</f>
        <v>4.2718446601941795E-2</v>
      </c>
      <c r="G19" s="77">
        <f t="shared" si="1"/>
        <v>0.1740649776649581</v>
      </c>
      <c r="H19" s="77">
        <v>0.17695009259497568</v>
      </c>
      <c r="I19" s="77">
        <f t="shared" si="2"/>
        <v>0.17695009259497568</v>
      </c>
      <c r="J19" s="76">
        <f>分析係数表!G22</f>
        <v>0.195578231292517</v>
      </c>
      <c r="K19" s="78">
        <f t="shared" si="3"/>
        <v>3.4607586136772457E-2</v>
      </c>
      <c r="L19" s="79"/>
      <c r="M19" s="80"/>
      <c r="N19" s="81">
        <f>分析係数表!H22</f>
        <v>4.0261430891253877E-5</v>
      </c>
      <c r="O19" s="82">
        <f t="shared" si="4"/>
        <v>5.9384051078856758E-4</v>
      </c>
      <c r="P19" s="76">
        <f>分析係数表!C22</f>
        <v>4.2718446601941795E-2</v>
      </c>
      <c r="Q19" s="82">
        <f t="shared" si="5"/>
        <v>2.5367944150191266E-5</v>
      </c>
      <c r="R19" s="83">
        <v>3.4723943126226033E-4</v>
      </c>
      <c r="S19" s="84">
        <f t="shared" si="6"/>
        <v>0.17729733202623793</v>
      </c>
      <c r="T19" s="85">
        <f>分析係数表!F22</f>
        <v>0.41411564625850339</v>
      </c>
      <c r="U19" s="86">
        <f t="shared" si="7"/>
        <v>7.3421599231953974E-2</v>
      </c>
      <c r="V19" s="87">
        <f>分析係数表!D22</f>
        <v>4.1666666666666664E-2</v>
      </c>
      <c r="W19" s="167">
        <f t="shared" si="8"/>
        <v>0</v>
      </c>
      <c r="X19" s="76">
        <f>分析係数表!E22</f>
        <v>3.5714285714285712E-2</v>
      </c>
      <c r="Y19" s="166">
        <f t="shared" si="9"/>
        <v>0</v>
      </c>
    </row>
    <row r="20" spans="1:25" x14ac:dyDescent="0.2">
      <c r="A20" s="6" t="s">
        <v>8</v>
      </c>
      <c r="B20" s="5" t="s">
        <v>269</v>
      </c>
      <c r="C20" s="75">
        <f>最終需要_まとめ!C21</f>
        <v>100</v>
      </c>
      <c r="D20" s="76">
        <f>投入係数表!R20</f>
        <v>0.15280135823429541</v>
      </c>
      <c r="E20" s="77">
        <f t="shared" si="0"/>
        <v>15.280135823429541</v>
      </c>
      <c r="F20" s="76">
        <f>分析係数表!C23</f>
        <v>0</v>
      </c>
      <c r="G20" s="77">
        <f t="shared" si="1"/>
        <v>0</v>
      </c>
      <c r="H20" s="77">
        <v>0</v>
      </c>
      <c r="I20" s="77">
        <f t="shared" si="2"/>
        <v>100</v>
      </c>
      <c r="J20" s="76">
        <f>分析係数表!G23</f>
        <v>0.21392190152801357</v>
      </c>
      <c r="K20" s="78">
        <f t="shared" si="3"/>
        <v>21.392190152801358</v>
      </c>
      <c r="L20" s="79"/>
      <c r="M20" s="80"/>
      <c r="N20" s="81">
        <f>分析係数表!H23</f>
        <v>2.6840953927502582E-5</v>
      </c>
      <c r="O20" s="82">
        <f t="shared" si="4"/>
        <v>3.9589367385904503E-4</v>
      </c>
      <c r="P20" s="76">
        <f>分析係数表!C23</f>
        <v>0</v>
      </c>
      <c r="Q20" s="82">
        <f t="shared" si="5"/>
        <v>0</v>
      </c>
      <c r="R20" s="83">
        <v>0</v>
      </c>
      <c r="S20" s="84">
        <f t="shared" si="6"/>
        <v>100</v>
      </c>
      <c r="T20" s="85">
        <f>分析係数表!F23</f>
        <v>0.43803056027164688</v>
      </c>
      <c r="U20" s="86">
        <f t="shared" si="7"/>
        <v>43.803056027164686</v>
      </c>
      <c r="V20" s="87">
        <f>分析係数表!D23</f>
        <v>9.3378607809847206E-2</v>
      </c>
      <c r="W20" s="167">
        <f t="shared" si="8"/>
        <v>9</v>
      </c>
      <c r="X20" s="76">
        <f>分析係数表!E23</f>
        <v>9.3378607809847206E-2</v>
      </c>
      <c r="Y20" s="166">
        <f t="shared" si="9"/>
        <v>9</v>
      </c>
    </row>
    <row r="21" spans="1:25" x14ac:dyDescent="0.2">
      <c r="A21" s="6" t="s">
        <v>9</v>
      </c>
      <c r="B21" s="5" t="s">
        <v>270</v>
      </c>
      <c r="C21" s="90"/>
      <c r="D21" s="76">
        <f>投入係数表!R21</f>
        <v>5.0933786078098476E-3</v>
      </c>
      <c r="E21" s="77">
        <f t="shared" si="0"/>
        <v>0.50933786078098475</v>
      </c>
      <c r="F21" s="76">
        <f>分析係数表!C24</f>
        <v>0.46503178928247046</v>
      </c>
      <c r="G21" s="77">
        <f t="shared" si="1"/>
        <v>0.23685829674828718</v>
      </c>
      <c r="H21" s="77">
        <v>0.25643841703123449</v>
      </c>
      <c r="I21" s="77">
        <f t="shared" si="2"/>
        <v>0.25643841703123449</v>
      </c>
      <c r="J21" s="76">
        <f>分析係数表!G24</f>
        <v>0.20803782505910165</v>
      </c>
      <c r="K21" s="78">
        <f t="shared" si="3"/>
        <v>5.3348890540776912E-2</v>
      </c>
      <c r="L21" s="79"/>
      <c r="M21" s="80"/>
      <c r="N21" s="81">
        <f>分析係数表!H24</f>
        <v>3.7577335498503619E-4</v>
      </c>
      <c r="O21" s="82">
        <f t="shared" si="4"/>
        <v>5.5425114340266306E-3</v>
      </c>
      <c r="P21" s="76">
        <f>分析係数表!C24</f>
        <v>0.46503178928247046</v>
      </c>
      <c r="Q21" s="82">
        <f t="shared" si="5"/>
        <v>2.5774440092839555E-3</v>
      </c>
      <c r="R21" s="83">
        <v>8.7173697402288669E-3</v>
      </c>
      <c r="S21" s="84">
        <f t="shared" si="6"/>
        <v>0.26515578677146334</v>
      </c>
      <c r="T21" s="85">
        <f>分析係数表!F24</f>
        <v>0.39125295508274233</v>
      </c>
      <c r="U21" s="86">
        <f t="shared" si="7"/>
        <v>0.10374298513162455</v>
      </c>
      <c r="V21" s="87">
        <f>分析係数表!D24</f>
        <v>8.1560283687943269E-2</v>
      </c>
      <c r="W21" s="167">
        <f t="shared" si="8"/>
        <v>0</v>
      </c>
      <c r="X21" s="76">
        <f>分析係数表!E24</f>
        <v>8.0378250591016553E-2</v>
      </c>
      <c r="Y21" s="166">
        <f t="shared" si="9"/>
        <v>0</v>
      </c>
    </row>
    <row r="22" spans="1:25" x14ac:dyDescent="0.2">
      <c r="A22" s="6" t="s">
        <v>10</v>
      </c>
      <c r="B22" s="5" t="s">
        <v>271</v>
      </c>
      <c r="C22" s="90"/>
      <c r="D22" s="76">
        <f>投入係数表!R22</f>
        <v>1.0186757215619695E-2</v>
      </c>
      <c r="E22" s="77">
        <f t="shared" si="0"/>
        <v>1.0186757215619695</v>
      </c>
      <c r="F22" s="76">
        <f>分析係数表!C25</f>
        <v>9.2250922509224953E-3</v>
      </c>
      <c r="G22" s="77">
        <f t="shared" si="1"/>
        <v>9.3973775051842071E-3</v>
      </c>
      <c r="H22" s="77">
        <v>1.179884467882633E-2</v>
      </c>
      <c r="I22" s="77">
        <f t="shared" si="2"/>
        <v>1.179884467882633E-2</v>
      </c>
      <c r="J22" s="76">
        <f>分析係数表!G25</f>
        <v>0.19617224880382775</v>
      </c>
      <c r="K22" s="78">
        <f t="shared" si="3"/>
        <v>2.314605893932438E-3</v>
      </c>
      <c r="L22" s="79"/>
      <c r="M22" s="80"/>
      <c r="N22" s="81">
        <f>分析係数表!H25</f>
        <v>5.5023955551380293E-4</v>
      </c>
      <c r="O22" s="82">
        <f t="shared" si="4"/>
        <v>8.1158203141104227E-3</v>
      </c>
      <c r="P22" s="76">
        <f>分析係数表!C25</f>
        <v>9.2250922509224953E-3</v>
      </c>
      <c r="Q22" s="82">
        <f t="shared" si="5"/>
        <v>7.4869191089579426E-5</v>
      </c>
      <c r="R22" s="83">
        <v>3.2146644505429199E-4</v>
      </c>
      <c r="S22" s="84">
        <f t="shared" si="6"/>
        <v>1.2120311123880621E-2</v>
      </c>
      <c r="T22" s="85">
        <f>分析係数表!F25</f>
        <v>0.34928229665071769</v>
      </c>
      <c r="U22" s="86">
        <f t="shared" si="7"/>
        <v>4.2334101054702644E-3</v>
      </c>
      <c r="V22" s="87">
        <f>分析係数表!D25</f>
        <v>6.2200956937799042E-2</v>
      </c>
      <c r="W22" s="167">
        <f t="shared" si="8"/>
        <v>0</v>
      </c>
      <c r="X22" s="76">
        <f>分析係数表!E25</f>
        <v>3.8277511961722487E-2</v>
      </c>
      <c r="Y22" s="166">
        <f t="shared" si="9"/>
        <v>0</v>
      </c>
    </row>
    <row r="23" spans="1:25" x14ac:dyDescent="0.2">
      <c r="A23" s="6" t="s">
        <v>11</v>
      </c>
      <c r="B23" s="5" t="s">
        <v>35</v>
      </c>
      <c r="C23" s="90"/>
      <c r="D23" s="76">
        <f>投入係数表!R23</f>
        <v>2.3769100169779286E-2</v>
      </c>
      <c r="E23" s="77">
        <f t="shared" si="0"/>
        <v>2.3769100169779285</v>
      </c>
      <c r="F23" s="76">
        <f>分析係数表!C26</f>
        <v>0.48980322003577814</v>
      </c>
      <c r="G23" s="77">
        <f t="shared" si="1"/>
        <v>1.1642181800510853</v>
      </c>
      <c r="H23" s="77">
        <v>1.2496530340278331</v>
      </c>
      <c r="I23" s="77">
        <f t="shared" si="2"/>
        <v>1.2496530340278331</v>
      </c>
      <c r="J23" s="76">
        <f>分析係数表!G26</f>
        <v>0.19635890767230169</v>
      </c>
      <c r="K23" s="78">
        <f t="shared" si="3"/>
        <v>0.24538050473108297</v>
      </c>
      <c r="L23" s="79"/>
      <c r="M23" s="80"/>
      <c r="N23" s="81">
        <f>分析係数表!H26</f>
        <v>1.1729496866318629E-2</v>
      </c>
      <c r="O23" s="82">
        <f t="shared" si="4"/>
        <v>0.17300553547640268</v>
      </c>
      <c r="P23" s="76">
        <f>分析係数表!C26</f>
        <v>0.48980322003577814</v>
      </c>
      <c r="Q23" s="82">
        <f t="shared" si="5"/>
        <v>8.4738668360356081E-2</v>
      </c>
      <c r="R23" s="83">
        <v>9.2977664007547228E-2</v>
      </c>
      <c r="S23" s="84">
        <f t="shared" si="6"/>
        <v>1.3426306980353804</v>
      </c>
      <c r="T23" s="85">
        <f>分析係数表!F26</f>
        <v>0.33511053315994799</v>
      </c>
      <c r="U23" s="86">
        <f t="shared" si="7"/>
        <v>0.44992968905554948</v>
      </c>
      <c r="V23" s="87">
        <f>分析係数表!D26</f>
        <v>7.3862158647594281E-2</v>
      </c>
      <c r="W23" s="167">
        <f t="shared" si="8"/>
        <v>0</v>
      </c>
      <c r="X23" s="76">
        <f>分析係数表!E26</f>
        <v>7.8673602080624183E-2</v>
      </c>
      <c r="Y23" s="166">
        <f t="shared" si="9"/>
        <v>0</v>
      </c>
    </row>
    <row r="24" spans="1:25" x14ac:dyDescent="0.2">
      <c r="A24" s="6" t="s">
        <v>12</v>
      </c>
      <c r="B24" s="5" t="s">
        <v>365</v>
      </c>
      <c r="C24" s="90"/>
      <c r="D24" s="76">
        <f>投入係数表!R24</f>
        <v>0</v>
      </c>
      <c r="E24" s="77">
        <f t="shared" si="0"/>
        <v>0</v>
      </c>
      <c r="F24" s="76">
        <f>分析係数表!C27</f>
        <v>1.6403046280023426E-2</v>
      </c>
      <c r="G24" s="77">
        <f t="shared" si="1"/>
        <v>0</v>
      </c>
      <c r="H24" s="77">
        <v>3.9098738882897145E-5</v>
      </c>
      <c r="I24" s="77">
        <f t="shared" si="2"/>
        <v>3.9098738882897145E-5</v>
      </c>
      <c r="J24" s="76">
        <f>分析係数表!G27</f>
        <v>0.18421052631578946</v>
      </c>
      <c r="K24" s="78">
        <f t="shared" si="3"/>
        <v>7.2023992679021052E-6</v>
      </c>
      <c r="L24" s="79"/>
      <c r="M24" s="80"/>
      <c r="N24" s="81">
        <f>分析係数表!H27</f>
        <v>1.1420825896152349E-2</v>
      </c>
      <c r="O24" s="82">
        <f t="shared" si="4"/>
        <v>0.16845275822702366</v>
      </c>
      <c r="P24" s="76">
        <f>分析係数表!C27</f>
        <v>1.6403046280023426E-2</v>
      </c>
      <c r="Q24" s="82">
        <f t="shared" si="5"/>
        <v>2.7631383891954658E-3</v>
      </c>
      <c r="R24" s="83">
        <v>2.7844838202140286E-3</v>
      </c>
      <c r="S24" s="84">
        <f t="shared" si="6"/>
        <v>2.8235825590969257E-3</v>
      </c>
      <c r="T24" s="85">
        <f>分析係数表!F27</f>
        <v>0.35526315789473684</v>
      </c>
      <c r="U24" s="86">
        <f t="shared" si="7"/>
        <v>1.0031148565212763E-3</v>
      </c>
      <c r="V24" s="87">
        <f>分析係数表!D27</f>
        <v>0</v>
      </c>
      <c r="W24" s="167">
        <f t="shared" si="8"/>
        <v>0</v>
      </c>
      <c r="X24" s="76">
        <f>分析係数表!E27</f>
        <v>0</v>
      </c>
      <c r="Y24" s="166">
        <f t="shared" si="9"/>
        <v>0</v>
      </c>
    </row>
    <row r="25" spans="1:25" x14ac:dyDescent="0.2">
      <c r="A25" s="6" t="s">
        <v>13</v>
      </c>
      <c r="B25" s="5" t="s">
        <v>191</v>
      </c>
      <c r="C25" s="90"/>
      <c r="D25" s="76">
        <f>投入係数表!R25</f>
        <v>0</v>
      </c>
      <c r="E25" s="77">
        <f t="shared" si="0"/>
        <v>0</v>
      </c>
      <c r="F25" s="76">
        <f>分析係数表!C28</f>
        <v>5.7942340305257245E-2</v>
      </c>
      <c r="G25" s="77">
        <f t="shared" si="1"/>
        <v>0</v>
      </c>
      <c r="H25" s="77">
        <v>3.3610639497703267E-3</v>
      </c>
      <c r="I25" s="77">
        <f t="shared" si="2"/>
        <v>3.3610639497703267E-3</v>
      </c>
      <c r="J25" s="76">
        <f>分析係数表!G28</f>
        <v>0.12508686587908269</v>
      </c>
      <c r="K25" s="78">
        <f t="shared" si="3"/>
        <v>4.2042495549594075E-4</v>
      </c>
      <c r="L25" s="79"/>
      <c r="M25" s="80"/>
      <c r="N25" s="81">
        <f>分析係数表!H28</f>
        <v>2.2586662729993424E-2</v>
      </c>
      <c r="O25" s="82">
        <f t="shared" si="4"/>
        <v>0.33314452655238641</v>
      </c>
      <c r="P25" s="76">
        <f>分析係数表!C28</f>
        <v>5.7942340305257245E-2</v>
      </c>
      <c r="Q25" s="82">
        <f t="shared" si="5"/>
        <v>1.930317352833218E-2</v>
      </c>
      <c r="R25" s="83">
        <v>2.0821109189172089E-2</v>
      </c>
      <c r="S25" s="84">
        <f t="shared" si="6"/>
        <v>2.4182173138942414E-2</v>
      </c>
      <c r="T25" s="85">
        <f>分析係数表!F28</f>
        <v>0.21334259902710215</v>
      </c>
      <c r="U25" s="86">
        <f t="shared" si="7"/>
        <v>5.1590876675853513E-3</v>
      </c>
      <c r="V25" s="87">
        <f>分析係数表!D28</f>
        <v>0.12091730368311328</v>
      </c>
      <c r="W25" s="167">
        <f t="shared" si="8"/>
        <v>0</v>
      </c>
      <c r="X25" s="76">
        <f>分析係数表!E28</f>
        <v>0.12161223071577484</v>
      </c>
      <c r="Y25" s="166">
        <f t="shared" si="9"/>
        <v>0</v>
      </c>
    </row>
    <row r="26" spans="1:25" x14ac:dyDescent="0.2">
      <c r="A26" s="6" t="s">
        <v>14</v>
      </c>
      <c r="B26" s="5" t="s">
        <v>50</v>
      </c>
      <c r="C26" s="90"/>
      <c r="D26" s="76">
        <f>投入係数表!R26</f>
        <v>3.3955857385398981E-3</v>
      </c>
      <c r="E26" s="77">
        <f t="shared" si="0"/>
        <v>0.3395585738539898</v>
      </c>
      <c r="F26" s="76">
        <f>分析係数表!C29</f>
        <v>0.49478563151796062</v>
      </c>
      <c r="G26" s="77">
        <f t="shared" si="1"/>
        <v>0.16800870340168442</v>
      </c>
      <c r="H26" s="77">
        <v>0.23199620844031676</v>
      </c>
      <c r="I26" s="77">
        <f t="shared" si="2"/>
        <v>0.23199620844031676</v>
      </c>
      <c r="J26" s="76">
        <f>分析係数表!G29</f>
        <v>0.24894917844860528</v>
      </c>
      <c r="K26" s="78">
        <f t="shared" si="3"/>
        <v>5.7755265494408244E-2</v>
      </c>
      <c r="L26" s="79"/>
      <c r="M26" s="80"/>
      <c r="N26" s="81">
        <f>分析係数表!H29</f>
        <v>1.0347187739052245E-2</v>
      </c>
      <c r="O26" s="82">
        <f t="shared" si="4"/>
        <v>0.15261701127266186</v>
      </c>
      <c r="P26" s="76">
        <f>分析係数表!C29</f>
        <v>0.49478563151796062</v>
      </c>
      <c r="Q26" s="82">
        <f t="shared" si="5"/>
        <v>7.5512704302927711E-2</v>
      </c>
      <c r="R26" s="83">
        <v>0.10937651291912674</v>
      </c>
      <c r="S26" s="84">
        <f t="shared" si="6"/>
        <v>0.34137272135944352</v>
      </c>
      <c r="T26" s="85">
        <f>分析係数表!F29</f>
        <v>0.37141765380206343</v>
      </c>
      <c r="U26" s="86">
        <f t="shared" si="7"/>
        <v>0.12679185523935005</v>
      </c>
      <c r="V26" s="87">
        <f>分析係数表!D29</f>
        <v>7.241115781429118E-2</v>
      </c>
      <c r="W26" s="167">
        <f t="shared" si="8"/>
        <v>0</v>
      </c>
      <c r="X26" s="76">
        <f>分析係数表!E29</f>
        <v>5.0630492930836837E-2</v>
      </c>
      <c r="Y26" s="166">
        <f t="shared" si="9"/>
        <v>0</v>
      </c>
    </row>
    <row r="27" spans="1:25" x14ac:dyDescent="0.2">
      <c r="A27" s="6" t="s">
        <v>15</v>
      </c>
      <c r="B27" s="5" t="s">
        <v>36</v>
      </c>
      <c r="C27" s="90"/>
      <c r="D27" s="76">
        <f>投入係数表!R27</f>
        <v>1.697792869269949E-3</v>
      </c>
      <c r="E27" s="77">
        <f t="shared" si="0"/>
        <v>0.1697792869269949</v>
      </c>
      <c r="F27" s="76">
        <f>分析係数表!C30</f>
        <v>1</v>
      </c>
      <c r="G27" s="77">
        <f t="shared" si="1"/>
        <v>0.1697792869269949</v>
      </c>
      <c r="H27" s="77">
        <v>0.18908924760989126</v>
      </c>
      <c r="I27" s="77">
        <f t="shared" si="2"/>
        <v>0.18908924760989126</v>
      </c>
      <c r="J27" s="76">
        <f>分析係数表!G30</f>
        <v>0.34459690081234212</v>
      </c>
      <c r="K27" s="78">
        <f t="shared" si="3"/>
        <v>6.5159568703306095E-2</v>
      </c>
      <c r="L27" s="79"/>
      <c r="M27" s="80"/>
      <c r="N27" s="81">
        <f>分析係数表!H30</f>
        <v>0</v>
      </c>
      <c r="O27" s="82">
        <f t="shared" si="4"/>
        <v>0</v>
      </c>
      <c r="P27" s="76">
        <f>分析係数表!C30</f>
        <v>1</v>
      </c>
      <c r="Q27" s="82">
        <f t="shared" si="5"/>
        <v>0</v>
      </c>
      <c r="R27" s="83">
        <v>2.9958542383938483E-2</v>
      </c>
      <c r="S27" s="84">
        <f t="shared" si="6"/>
        <v>0.21904778999382973</v>
      </c>
      <c r="T27" s="85">
        <f>分析係数表!F30</f>
        <v>0.44091746876919924</v>
      </c>
      <c r="U27" s="86">
        <f t="shared" si="7"/>
        <v>9.6581997103566533E-2</v>
      </c>
      <c r="V27" s="87">
        <f>分析係数表!D30</f>
        <v>0.12847293330602771</v>
      </c>
      <c r="W27" s="167">
        <f t="shared" si="8"/>
        <v>0</v>
      </c>
      <c r="X27" s="76">
        <f>分析係数表!E30</f>
        <v>7.0107174551163901E-2</v>
      </c>
      <c r="Y27" s="166">
        <f t="shared" si="9"/>
        <v>0</v>
      </c>
    </row>
    <row r="28" spans="1:25" x14ac:dyDescent="0.2">
      <c r="A28" s="6" t="s">
        <v>16</v>
      </c>
      <c r="B28" s="5" t="s">
        <v>192</v>
      </c>
      <c r="C28" s="90"/>
      <c r="D28" s="76">
        <f>投入係数表!R28</f>
        <v>1.1884550084889643E-2</v>
      </c>
      <c r="E28" s="77">
        <f t="shared" si="0"/>
        <v>1.1884550084889642</v>
      </c>
      <c r="F28" s="76">
        <f>分析係数表!C31</f>
        <v>1.9207967749584998E-2</v>
      </c>
      <c r="G28" s="77">
        <f t="shared" si="1"/>
        <v>2.2827805474888791E-2</v>
      </c>
      <c r="H28" s="77">
        <v>2.5280403291197028E-2</v>
      </c>
      <c r="I28" s="77">
        <f t="shared" si="2"/>
        <v>2.5280403291197028E-2</v>
      </c>
      <c r="J28" s="76">
        <f>分析係数表!G31</f>
        <v>6.1728395061728392E-2</v>
      </c>
      <c r="K28" s="78">
        <f t="shared" si="3"/>
        <v>1.5605187216788288E-3</v>
      </c>
      <c r="L28" s="79"/>
      <c r="M28" s="80"/>
      <c r="N28" s="81">
        <f>分析係数表!H31</f>
        <v>2.4076335672969816E-2</v>
      </c>
      <c r="O28" s="82">
        <f t="shared" si="4"/>
        <v>0.35511662545156336</v>
      </c>
      <c r="P28" s="76">
        <f>分析係数表!C31</f>
        <v>1.9207967749584998E-2</v>
      </c>
      <c r="Q28" s="82">
        <f t="shared" si="5"/>
        <v>6.8210686890150841E-3</v>
      </c>
      <c r="R28" s="83">
        <v>8.8458467973954492E-3</v>
      </c>
      <c r="S28" s="84">
        <f t="shared" si="6"/>
        <v>3.4126250088592477E-2</v>
      </c>
      <c r="T28" s="85">
        <f>分析係数表!F31</f>
        <v>0.33333333333333331</v>
      </c>
      <c r="U28" s="86">
        <f t="shared" si="7"/>
        <v>1.1375416696197491E-2</v>
      </c>
      <c r="V28" s="87">
        <f>分析係数表!D31</f>
        <v>0.20987654320987653</v>
      </c>
      <c r="W28" s="167">
        <f t="shared" si="8"/>
        <v>0</v>
      </c>
      <c r="X28" s="76">
        <f>分析係数表!E31</f>
        <v>0.18518518518518517</v>
      </c>
      <c r="Y28" s="166">
        <f t="shared" si="9"/>
        <v>0</v>
      </c>
    </row>
    <row r="29" spans="1:25" x14ac:dyDescent="0.2">
      <c r="A29" s="6" t="s">
        <v>17</v>
      </c>
      <c r="B29" s="5" t="s">
        <v>272</v>
      </c>
      <c r="C29" s="90"/>
      <c r="D29" s="76">
        <f>投入係数表!R29</f>
        <v>0</v>
      </c>
      <c r="E29" s="77">
        <f t="shared" si="0"/>
        <v>0</v>
      </c>
      <c r="F29" s="76">
        <f>分析係数表!C32</f>
        <v>1</v>
      </c>
      <c r="G29" s="77">
        <f t="shared" si="1"/>
        <v>0</v>
      </c>
      <c r="H29" s="77">
        <v>1.0784731315836469E-2</v>
      </c>
      <c r="I29" s="77">
        <f t="shared" si="2"/>
        <v>1.0784731315836469E-2</v>
      </c>
      <c r="J29" s="76">
        <f>分析係数表!G32</f>
        <v>0.14010507880910683</v>
      </c>
      <c r="K29" s="78">
        <f t="shared" si="3"/>
        <v>1.5109956309403109E-3</v>
      </c>
      <c r="L29" s="79"/>
      <c r="M29" s="80"/>
      <c r="N29" s="81">
        <f>分析係数表!H32</f>
        <v>7.0054889750781743E-3</v>
      </c>
      <c r="O29" s="82">
        <f t="shared" si="4"/>
        <v>0.10332824887721075</v>
      </c>
      <c r="P29" s="76">
        <f>分析係数表!C32</f>
        <v>1</v>
      </c>
      <c r="Q29" s="82">
        <f t="shared" si="5"/>
        <v>0.10332824887721075</v>
      </c>
      <c r="R29" s="83">
        <v>0.13656978693895996</v>
      </c>
      <c r="S29" s="84">
        <f t="shared" si="6"/>
        <v>0.14735451825479642</v>
      </c>
      <c r="T29" s="85">
        <f>分析係数表!F32</f>
        <v>0.48248686514886163</v>
      </c>
      <c r="U29" s="86">
        <f t="shared" si="7"/>
        <v>7.1096619578277426E-2</v>
      </c>
      <c r="V29" s="87">
        <f>分析係数表!D32</f>
        <v>1.5761821366024518E-2</v>
      </c>
      <c r="W29" s="167">
        <f t="shared" si="8"/>
        <v>0</v>
      </c>
      <c r="X29" s="76">
        <f>分析係数表!E32</f>
        <v>2.1891418563922942E-2</v>
      </c>
      <c r="Y29" s="166">
        <f t="shared" si="9"/>
        <v>0</v>
      </c>
    </row>
    <row r="30" spans="1:25" x14ac:dyDescent="0.2">
      <c r="A30" s="6" t="s">
        <v>18</v>
      </c>
      <c r="B30" s="5" t="s">
        <v>273</v>
      </c>
      <c r="C30" s="90"/>
      <c r="D30" s="76">
        <f>投入係数表!R30</f>
        <v>0</v>
      </c>
      <c r="E30" s="77">
        <f t="shared" si="0"/>
        <v>0</v>
      </c>
      <c r="F30" s="76">
        <f>分析係数表!C33</f>
        <v>0.97338792221084958</v>
      </c>
      <c r="G30" s="77">
        <f t="shared" si="1"/>
        <v>0</v>
      </c>
      <c r="H30" s="77">
        <v>1.3409771216263779E-2</v>
      </c>
      <c r="I30" s="77">
        <f t="shared" si="2"/>
        <v>1.3409771216263779E-2</v>
      </c>
      <c r="J30" s="76">
        <f>分析係数表!G33</f>
        <v>0.50577124868835255</v>
      </c>
      <c r="K30" s="78">
        <f t="shared" si="3"/>
        <v>6.7822767326748594E-3</v>
      </c>
      <c r="L30" s="79"/>
      <c r="M30" s="80"/>
      <c r="N30" s="81">
        <f>分析係数表!H33</f>
        <v>1.0199562492450981E-3</v>
      </c>
      <c r="O30" s="82">
        <f t="shared" si="4"/>
        <v>1.504395960664371E-2</v>
      </c>
      <c r="P30" s="76">
        <f>分析係数表!C33</f>
        <v>0.97338792221084958</v>
      </c>
      <c r="Q30" s="82">
        <f t="shared" si="5"/>
        <v>1.4643608583334871E-2</v>
      </c>
      <c r="R30" s="83">
        <v>4.3853008818244381E-2</v>
      </c>
      <c r="S30" s="84">
        <f t="shared" si="6"/>
        <v>5.7262780034508159E-2</v>
      </c>
      <c r="T30" s="85">
        <f>分析係数表!F33</f>
        <v>0.64428121720881426</v>
      </c>
      <c r="U30" s="86">
        <f t="shared" si="7"/>
        <v>3.6893333621393506E-2</v>
      </c>
      <c r="V30" s="87">
        <f>分析係数表!D33</f>
        <v>6.2959076600209857E-2</v>
      </c>
      <c r="W30" s="167">
        <f t="shared" si="8"/>
        <v>0</v>
      </c>
      <c r="X30" s="76">
        <f>分析係数表!E33</f>
        <v>4.7219307450157399E-2</v>
      </c>
      <c r="Y30" s="166">
        <f t="shared" si="9"/>
        <v>0</v>
      </c>
    </row>
    <row r="31" spans="1:25" x14ac:dyDescent="0.2">
      <c r="A31" s="6" t="s">
        <v>19</v>
      </c>
      <c r="B31" s="5" t="s">
        <v>274</v>
      </c>
      <c r="C31" s="90"/>
      <c r="D31" s="76">
        <f>投入係数表!R31</f>
        <v>4.074702886247878E-2</v>
      </c>
      <c r="E31" s="77">
        <f t="shared" si="0"/>
        <v>4.074702886247878</v>
      </c>
      <c r="F31" s="76">
        <f>分析係数表!C34</f>
        <v>0.27354580534514794</v>
      </c>
      <c r="G31" s="77">
        <f t="shared" si="1"/>
        <v>1.1146178825608746</v>
      </c>
      <c r="H31" s="77">
        <v>1.2011425260825499</v>
      </c>
      <c r="I31" s="77">
        <f t="shared" si="2"/>
        <v>1.2011425260825499</v>
      </c>
      <c r="J31" s="76">
        <f>分析係数表!G34</f>
        <v>0.42476937758456157</v>
      </c>
      <c r="K31" s="78">
        <f t="shared" si="3"/>
        <v>0.51020856319443275</v>
      </c>
      <c r="L31" s="79"/>
      <c r="M31" s="80"/>
      <c r="N31" s="81">
        <f>分析係数表!H34</f>
        <v>0.17207735562921905</v>
      </c>
      <c r="O31" s="82">
        <f t="shared" si="4"/>
        <v>2.5380743431103374</v>
      </c>
      <c r="P31" s="76">
        <f>分析係数表!C34</f>
        <v>0.27354580534514794</v>
      </c>
      <c r="Q31" s="82">
        <f t="shared" si="5"/>
        <v>0.69427959021197461</v>
      </c>
      <c r="R31" s="83">
        <v>0.75205060337700114</v>
      </c>
      <c r="S31" s="84">
        <f t="shared" si="6"/>
        <v>1.953193129459551</v>
      </c>
      <c r="T31" s="85">
        <f>分析係数表!F34</f>
        <v>0.70045594316615423</v>
      </c>
      <c r="U31" s="86">
        <f t="shared" si="7"/>
        <v>1.3681257356812422</v>
      </c>
      <c r="V31" s="87">
        <f>分析係数表!D34</f>
        <v>0.30431555508429647</v>
      </c>
      <c r="W31" s="167">
        <f t="shared" si="8"/>
        <v>1</v>
      </c>
      <c r="X31" s="76">
        <f>分析係数表!E34</f>
        <v>0.19870639380765559</v>
      </c>
      <c r="Y31" s="166">
        <f t="shared" si="9"/>
        <v>0</v>
      </c>
    </row>
    <row r="32" spans="1:25" x14ac:dyDescent="0.2">
      <c r="A32" s="6" t="s">
        <v>20</v>
      </c>
      <c r="B32" s="5" t="s">
        <v>37</v>
      </c>
      <c r="C32" s="90"/>
      <c r="D32" s="76">
        <f>投入係数表!R32</f>
        <v>6.7911714770797962E-3</v>
      </c>
      <c r="E32" s="77">
        <f t="shared" si="0"/>
        <v>0.6791171477079796</v>
      </c>
      <c r="F32" s="76">
        <f>分析係数表!C35</f>
        <v>0.43910510987556262</v>
      </c>
      <c r="G32" s="77">
        <f t="shared" si="1"/>
        <v>0.29820380976269106</v>
      </c>
      <c r="H32" s="77">
        <v>0.34420898073217887</v>
      </c>
      <c r="I32" s="77">
        <f t="shared" si="2"/>
        <v>0.34420898073217887</v>
      </c>
      <c r="J32" s="76">
        <f>分析係数表!G35</f>
        <v>0.31421305453517945</v>
      </c>
      <c r="K32" s="78">
        <f t="shared" si="3"/>
        <v>0.10815495523429865</v>
      </c>
      <c r="L32" s="79"/>
      <c r="M32" s="80"/>
      <c r="N32" s="81">
        <f>分析係数表!H35</f>
        <v>6.5760337122381329E-2</v>
      </c>
      <c r="O32" s="82">
        <f t="shared" si="4"/>
        <v>0.96993950095466031</v>
      </c>
      <c r="P32" s="76">
        <f>分析係数表!C35</f>
        <v>0.43910510987556262</v>
      </c>
      <c r="Q32" s="82">
        <f t="shared" si="5"/>
        <v>0.4259053911393445</v>
      </c>
      <c r="R32" s="83">
        <v>0.52066460613849852</v>
      </c>
      <c r="S32" s="84">
        <f t="shared" si="6"/>
        <v>0.86487358687067739</v>
      </c>
      <c r="T32" s="85">
        <f>分析係数表!F35</f>
        <v>0.64651031364792311</v>
      </c>
      <c r="U32" s="86">
        <f t="shared" si="7"/>
        <v>0.55914969391356595</v>
      </c>
      <c r="V32" s="87">
        <f>分析係数表!D35</f>
        <v>9.7202599604408024E-2</v>
      </c>
      <c r="W32" s="167">
        <f t="shared" si="8"/>
        <v>0</v>
      </c>
      <c r="X32" s="76">
        <f>分析係数表!E35</f>
        <v>8.3356880474710376E-2</v>
      </c>
      <c r="Y32" s="166">
        <f t="shared" si="9"/>
        <v>0</v>
      </c>
    </row>
    <row r="33" spans="1:25" x14ac:dyDescent="0.2">
      <c r="A33" s="6" t="s">
        <v>21</v>
      </c>
      <c r="B33" s="5" t="s">
        <v>38</v>
      </c>
      <c r="C33" s="90"/>
      <c r="D33" s="76">
        <f>投入係数表!R33</f>
        <v>1.697792869269949E-3</v>
      </c>
      <c r="E33" s="77">
        <f t="shared" si="0"/>
        <v>0.1697792869269949</v>
      </c>
      <c r="F33" s="76">
        <f>分析係数表!C36</f>
        <v>0.81669408606805782</v>
      </c>
      <c r="G33" s="77">
        <f t="shared" si="1"/>
        <v>0.13865773957012867</v>
      </c>
      <c r="H33" s="77">
        <v>0.2002010859865884</v>
      </c>
      <c r="I33" s="77">
        <f t="shared" si="2"/>
        <v>0.2002010859865884</v>
      </c>
      <c r="J33" s="76">
        <f>分析係数表!G36</f>
        <v>6.9340477503742809E-2</v>
      </c>
      <c r="K33" s="78">
        <f t="shared" si="3"/>
        <v>1.3882038899077912E-2</v>
      </c>
      <c r="L33" s="79"/>
      <c r="M33" s="80"/>
      <c r="N33" s="81">
        <f>分析係数表!H36</f>
        <v>0.13486237300873674</v>
      </c>
      <c r="O33" s="82">
        <f t="shared" si="4"/>
        <v>1.9891677643047718</v>
      </c>
      <c r="P33" s="76">
        <f>分析係数表!C36</f>
        <v>0.81669408606805782</v>
      </c>
      <c r="Q33" s="82">
        <f t="shared" si="5"/>
        <v>1.6245415493049276</v>
      </c>
      <c r="R33" s="83">
        <v>1.7077408303925594</v>
      </c>
      <c r="S33" s="84">
        <f t="shared" si="6"/>
        <v>1.9079419163791478</v>
      </c>
      <c r="T33" s="85">
        <f>分析係数表!F36</f>
        <v>0.82767315420376641</v>
      </c>
      <c r="U33" s="86">
        <f t="shared" si="7"/>
        <v>1.579152303967108</v>
      </c>
      <c r="V33" s="87">
        <f>分析係数表!D36</f>
        <v>6.0672917815774961E-3</v>
      </c>
      <c r="W33" s="167">
        <f t="shared" si="8"/>
        <v>0</v>
      </c>
      <c r="X33" s="76">
        <f>分析係数表!E36</f>
        <v>1.3395319517768497E-3</v>
      </c>
      <c r="Y33" s="166">
        <f t="shared" si="9"/>
        <v>0</v>
      </c>
    </row>
    <row r="34" spans="1:25" x14ac:dyDescent="0.2">
      <c r="A34" s="6" t="s">
        <v>22</v>
      </c>
      <c r="B34" s="5" t="s">
        <v>377</v>
      </c>
      <c r="C34" s="90"/>
      <c r="D34" s="76">
        <f>投入係数表!R34</f>
        <v>1.5280135823429542E-2</v>
      </c>
      <c r="E34" s="77">
        <f t="shared" si="0"/>
        <v>1.5280135823429541</v>
      </c>
      <c r="F34" s="76">
        <f>分析係数表!C37</f>
        <v>0.27674240490171054</v>
      </c>
      <c r="G34" s="77">
        <f t="shared" si="1"/>
        <v>0.42286615350006701</v>
      </c>
      <c r="H34" s="77">
        <v>0.48692083604784453</v>
      </c>
      <c r="I34" s="77">
        <f t="shared" si="2"/>
        <v>0.48692083604784453</v>
      </c>
      <c r="J34" s="76">
        <f>分析係数表!G37</f>
        <v>0.51230251230251234</v>
      </c>
      <c r="K34" s="78">
        <f t="shared" si="3"/>
        <v>0.24945076759975046</v>
      </c>
      <c r="L34" s="79"/>
      <c r="M34" s="80"/>
      <c r="N34" s="81">
        <f>分析係数表!H37</f>
        <v>5.0756243876907386E-2</v>
      </c>
      <c r="O34" s="82">
        <f t="shared" si="4"/>
        <v>0.74863493726745411</v>
      </c>
      <c r="P34" s="76">
        <f>分析係数表!C37</f>
        <v>0.27674240490171054</v>
      </c>
      <c r="Q34" s="82">
        <f t="shared" si="5"/>
        <v>0.20717903293283646</v>
      </c>
      <c r="R34" s="83">
        <v>0.2471310973291462</v>
      </c>
      <c r="S34" s="84">
        <f t="shared" si="6"/>
        <v>0.73405193337699071</v>
      </c>
      <c r="T34" s="85">
        <f>分析係数表!F37</f>
        <v>0.72623672623672619</v>
      </c>
      <c r="U34" s="86">
        <f t="shared" si="7"/>
        <v>0.53309547298344517</v>
      </c>
      <c r="V34" s="87">
        <f>分析係数表!D37</f>
        <v>0.14037814037814036</v>
      </c>
      <c r="W34" s="167">
        <f t="shared" si="8"/>
        <v>0</v>
      </c>
      <c r="X34" s="76">
        <f>分析係数表!E37</f>
        <v>0.12535612535612536</v>
      </c>
      <c r="Y34" s="166">
        <f t="shared" si="9"/>
        <v>0</v>
      </c>
    </row>
    <row r="35" spans="1:25" x14ac:dyDescent="0.2">
      <c r="A35" s="6" t="s">
        <v>23</v>
      </c>
      <c r="B35" s="5" t="s">
        <v>193</v>
      </c>
      <c r="C35" s="90"/>
      <c r="D35" s="76">
        <f>投入係数表!R35</f>
        <v>1.0186757215619695E-2</v>
      </c>
      <c r="E35" s="77">
        <f t="shared" si="0"/>
        <v>1.0186757215619695</v>
      </c>
      <c r="F35" s="76">
        <f>分析係数表!C38</f>
        <v>2.6054411976392688E-2</v>
      </c>
      <c r="G35" s="77">
        <f t="shared" si="1"/>
        <v>2.6540996919924641E-2</v>
      </c>
      <c r="H35" s="77">
        <v>3.0945394288136151E-2</v>
      </c>
      <c r="I35" s="77">
        <f t="shared" si="2"/>
        <v>3.0945394288136151E-2</v>
      </c>
      <c r="J35" s="76">
        <f>分析係数表!G38</f>
        <v>0.25641025641025639</v>
      </c>
      <c r="K35" s="78">
        <f t="shared" si="3"/>
        <v>7.9347164841374745E-3</v>
      </c>
      <c r="L35" s="79"/>
      <c r="M35" s="80"/>
      <c r="N35" s="81">
        <f>分析係数表!H38</f>
        <v>4.4945177351603076E-2</v>
      </c>
      <c r="O35" s="82">
        <f t="shared" si="4"/>
        <v>0.66292395687697092</v>
      </c>
      <c r="P35" s="76">
        <f>分析係数表!C38</f>
        <v>2.6054411976392688E-2</v>
      </c>
      <c r="Q35" s="82">
        <f t="shared" si="5"/>
        <v>1.7272093881492982E-2</v>
      </c>
      <c r="R35" s="83">
        <v>2.125990283771121E-2</v>
      </c>
      <c r="S35" s="84">
        <f t="shared" si="6"/>
        <v>5.2205297125847358E-2</v>
      </c>
      <c r="T35" s="85">
        <f>分析係数表!F38</f>
        <v>0.57264957264957261</v>
      </c>
      <c r="U35" s="86">
        <f t="shared" si="7"/>
        <v>2.9895341089160452E-2</v>
      </c>
      <c r="V35" s="87">
        <f>分析係数表!D38</f>
        <v>9.4017094017094016E-2</v>
      </c>
      <c r="W35" s="167">
        <f t="shared" si="8"/>
        <v>0</v>
      </c>
      <c r="X35" s="76">
        <f>分析係数表!E38</f>
        <v>6.4102564102564097E-2</v>
      </c>
      <c r="Y35" s="166">
        <f t="shared" si="9"/>
        <v>0</v>
      </c>
    </row>
    <row r="36" spans="1:25" x14ac:dyDescent="0.2">
      <c r="A36" s="6" t="s">
        <v>24</v>
      </c>
      <c r="B36" s="5" t="s">
        <v>39</v>
      </c>
      <c r="C36" s="90"/>
      <c r="D36" s="76">
        <f>投入係数表!R36</f>
        <v>0</v>
      </c>
      <c r="E36" s="77">
        <f t="shared" si="0"/>
        <v>0</v>
      </c>
      <c r="F36" s="76">
        <f>分析係数表!C39</f>
        <v>1</v>
      </c>
      <c r="G36" s="77">
        <f t="shared" si="1"/>
        <v>0</v>
      </c>
      <c r="H36" s="77">
        <v>8.5074239135371904E-2</v>
      </c>
      <c r="I36" s="77">
        <f t="shared" si="2"/>
        <v>8.5074239135371904E-2</v>
      </c>
      <c r="J36" s="76">
        <f>分析係数表!G39</f>
        <v>0.35423311765241955</v>
      </c>
      <c r="K36" s="78">
        <f t="shared" si="3"/>
        <v>3.0136112960830273E-2</v>
      </c>
      <c r="L36" s="79"/>
      <c r="M36" s="80"/>
      <c r="N36" s="81">
        <f>分析係数表!H39</f>
        <v>4.0664045200166418E-3</v>
      </c>
      <c r="O36" s="82">
        <f t="shared" si="4"/>
        <v>5.9977891589645324E-2</v>
      </c>
      <c r="P36" s="76">
        <f>分析係数表!C39</f>
        <v>1</v>
      </c>
      <c r="Q36" s="82">
        <f t="shared" si="5"/>
        <v>5.9977891589645324E-2</v>
      </c>
      <c r="R36" s="83">
        <v>0.1062656027968811</v>
      </c>
      <c r="S36" s="84">
        <f t="shared" si="6"/>
        <v>0.19133984193225301</v>
      </c>
      <c r="T36" s="85">
        <f>分析係数表!F39</f>
        <v>0.70491205686685499</v>
      </c>
      <c r="U36" s="86">
        <f t="shared" si="7"/>
        <v>0.13487776153704337</v>
      </c>
      <c r="V36" s="87">
        <f>分析係数表!D39</f>
        <v>5.4588535496217991E-2</v>
      </c>
      <c r="W36" s="167">
        <f t="shared" si="8"/>
        <v>0</v>
      </c>
      <c r="X36" s="76">
        <f>分析係数表!E39</f>
        <v>6.4886539688325889E-2</v>
      </c>
      <c r="Y36" s="166">
        <f t="shared" si="9"/>
        <v>0</v>
      </c>
    </row>
    <row r="37" spans="1:25" x14ac:dyDescent="0.2">
      <c r="A37" s="6" t="s">
        <v>25</v>
      </c>
      <c r="B37" s="5" t="s">
        <v>40</v>
      </c>
      <c r="C37" s="90"/>
      <c r="D37" s="76">
        <f>投入係数表!R37</f>
        <v>0</v>
      </c>
      <c r="E37" s="77">
        <f t="shared" si="0"/>
        <v>0</v>
      </c>
      <c r="F37" s="76">
        <f>分析係数表!C40</f>
        <v>0.92056168505516545</v>
      </c>
      <c r="G37" s="77">
        <f t="shared" si="1"/>
        <v>0</v>
      </c>
      <c r="H37" s="77">
        <v>1.7191077406579893E-3</v>
      </c>
      <c r="I37" s="77">
        <f t="shared" si="2"/>
        <v>1.7191077406579893E-3</v>
      </c>
      <c r="J37" s="76">
        <f>分析係数表!G40</f>
        <v>0.55393401015228427</v>
      </c>
      <c r="K37" s="78">
        <f t="shared" si="3"/>
        <v>9.5227224466651306E-4</v>
      </c>
      <c r="L37" s="79"/>
      <c r="M37" s="80"/>
      <c r="N37" s="81">
        <f>分析係数表!H40</f>
        <v>3.1632064203561794E-2</v>
      </c>
      <c r="O37" s="82">
        <f t="shared" si="4"/>
        <v>0.46656069464288458</v>
      </c>
      <c r="P37" s="76">
        <f>分析係数表!C40</f>
        <v>0.92056168505516545</v>
      </c>
      <c r="Q37" s="82">
        <f t="shared" si="5"/>
        <v>0.42949789924096232</v>
      </c>
      <c r="R37" s="83">
        <v>0.42994407925827893</v>
      </c>
      <c r="S37" s="84">
        <f t="shared" si="6"/>
        <v>0.43166318699893691</v>
      </c>
      <c r="T37" s="85">
        <f>分析係数表!F40</f>
        <v>0.75190355329949243</v>
      </c>
      <c r="U37" s="86">
        <f t="shared" si="7"/>
        <v>0.32456908413308394</v>
      </c>
      <c r="V37" s="87">
        <f>分析係数表!D40</f>
        <v>8.6747643219724432E-2</v>
      </c>
      <c r="W37" s="167">
        <f t="shared" si="8"/>
        <v>0</v>
      </c>
      <c r="X37" s="76">
        <f>分析係数表!E40</f>
        <v>5.4296591733139957E-2</v>
      </c>
      <c r="Y37" s="166">
        <f t="shared" si="9"/>
        <v>0</v>
      </c>
    </row>
    <row r="38" spans="1:25" x14ac:dyDescent="0.2">
      <c r="A38" s="6" t="s">
        <v>26</v>
      </c>
      <c r="B38" s="5" t="s">
        <v>276</v>
      </c>
      <c r="C38" s="90"/>
      <c r="D38" s="76">
        <f>投入係数表!R38</f>
        <v>0</v>
      </c>
      <c r="E38" s="77">
        <f t="shared" si="0"/>
        <v>0</v>
      </c>
      <c r="F38" s="76">
        <f>分析係数表!C41</f>
        <v>0.63177526518242222</v>
      </c>
      <c r="G38" s="77">
        <f t="shared" si="1"/>
        <v>0</v>
      </c>
      <c r="H38" s="77">
        <v>5.6419441633098429E-4</v>
      </c>
      <c r="I38" s="77">
        <f t="shared" si="2"/>
        <v>5.6419441633098429E-4</v>
      </c>
      <c r="J38" s="76">
        <f>分析係数表!G41</f>
        <v>0.4574653574378269</v>
      </c>
      <c r="K38" s="78">
        <f t="shared" si="3"/>
        <v>2.5809940033127987E-4</v>
      </c>
      <c r="L38" s="79"/>
      <c r="M38" s="80"/>
      <c r="N38" s="81">
        <f>分析係数表!H41</f>
        <v>5.3681907855005165E-2</v>
      </c>
      <c r="O38" s="82">
        <f t="shared" si="4"/>
        <v>0.79178734771809001</v>
      </c>
      <c r="P38" s="76">
        <f>分析係数表!C41</f>
        <v>0.63177526518242222</v>
      </c>
      <c r="Q38" s="82">
        <f t="shared" si="5"/>
        <v>0.50023166157268306</v>
      </c>
      <c r="R38" s="83">
        <v>0.5069616899016276</v>
      </c>
      <c r="S38" s="84">
        <f t="shared" si="6"/>
        <v>0.50752588431795853</v>
      </c>
      <c r="T38" s="85">
        <f>分析係数表!F41</f>
        <v>0.56134715976874372</v>
      </c>
      <c r="U38" s="86">
        <f t="shared" si="7"/>
        <v>0.28489821367100598</v>
      </c>
      <c r="V38" s="87">
        <f>分析係数表!D41</f>
        <v>0.18619803615674038</v>
      </c>
      <c r="W38" s="167">
        <f t="shared" si="8"/>
        <v>0</v>
      </c>
      <c r="X38" s="76">
        <f>分析係数表!E41</f>
        <v>0.17261631641736258</v>
      </c>
      <c r="Y38" s="166">
        <f t="shared" si="9"/>
        <v>0</v>
      </c>
    </row>
    <row r="39" spans="1:25" x14ac:dyDescent="0.2">
      <c r="A39" s="6" t="s">
        <v>51</v>
      </c>
      <c r="B39" s="5" t="s">
        <v>367</v>
      </c>
      <c r="C39" s="90"/>
      <c r="D39" s="76">
        <f>投入係数表!R39</f>
        <v>1.697792869269949E-3</v>
      </c>
      <c r="E39" s="77">
        <f>$C$20*D39</f>
        <v>0.1697792869269949</v>
      </c>
      <c r="F39" s="76">
        <f>分析係数表!C42</f>
        <v>1</v>
      </c>
      <c r="G39" s="77">
        <f>E39*F39</f>
        <v>0.1697792869269949</v>
      </c>
      <c r="H39" s="77">
        <v>0.17745442927855062</v>
      </c>
      <c r="I39" s="77">
        <f>C39+H39</f>
        <v>0.17745442927855062</v>
      </c>
      <c r="J39" s="76">
        <f>分析係数表!G42</f>
        <v>0.48523748395378691</v>
      </c>
      <c r="K39" s="78">
        <f>I39*J39</f>
        <v>8.610754077957912E-2</v>
      </c>
      <c r="L39" s="79"/>
      <c r="M39" s="80"/>
      <c r="N39" s="81">
        <f>分析係数表!H42</f>
        <v>1.4319648920322628E-2</v>
      </c>
      <c r="O39" s="82">
        <f t="shared" si="4"/>
        <v>0.21120927500380052</v>
      </c>
      <c r="P39" s="76">
        <f>分析係数表!C42</f>
        <v>1</v>
      </c>
      <c r="Q39" s="82">
        <f>O39*P39</f>
        <v>0.21120927500380052</v>
      </c>
      <c r="R39" s="83">
        <v>0.22012240158614094</v>
      </c>
      <c r="S39" s="84">
        <f>I39+R39</f>
        <v>0.39757683086469153</v>
      </c>
      <c r="T39" s="85">
        <f>分析係数表!F42</f>
        <v>0.55905006418485237</v>
      </c>
      <c r="U39" s="86">
        <f>S39*T39</f>
        <v>0.222265352813316</v>
      </c>
      <c r="V39" s="87">
        <f>分析係数表!D42</f>
        <v>0.23876765083440307</v>
      </c>
      <c r="W39" s="167">
        <f>ROUND(S39*V39,0)</f>
        <v>0</v>
      </c>
      <c r="X39" s="76">
        <f>分析係数表!E42</f>
        <v>0.20410783055198972</v>
      </c>
      <c r="Y39" s="166">
        <f>ROUND(S39*X39,0)</f>
        <v>0</v>
      </c>
    </row>
    <row r="40" spans="1:25" x14ac:dyDescent="0.2">
      <c r="A40" s="6" t="s">
        <v>194</v>
      </c>
      <c r="B40" s="5" t="s">
        <v>41</v>
      </c>
      <c r="C40" s="90"/>
      <c r="D40" s="76">
        <f>投入係数表!R40</f>
        <v>3.0560271646859084E-2</v>
      </c>
      <c r="E40" s="77">
        <f>$C$20*D40</f>
        <v>3.0560271646859083</v>
      </c>
      <c r="F40" s="76">
        <f>分析係数表!C43</f>
        <v>0.2976353666895134</v>
      </c>
      <c r="G40" s="77">
        <f>E40*F40</f>
        <v>0.9095817657744043</v>
      </c>
      <c r="H40" s="77">
        <v>1.0521522368613763</v>
      </c>
      <c r="I40" s="77">
        <f>C40+H40</f>
        <v>1.0521522368613763</v>
      </c>
      <c r="J40" s="76">
        <f>分析係数表!G43</f>
        <v>0.36251604621309369</v>
      </c>
      <c r="K40" s="78">
        <f>I40*J40</f>
        <v>0.38142206892124858</v>
      </c>
      <c r="L40" s="79"/>
      <c r="M40" s="80"/>
      <c r="N40" s="81">
        <f>分析係数表!H43</f>
        <v>3.8812019379168734E-2</v>
      </c>
      <c r="O40" s="82">
        <f t="shared" si="4"/>
        <v>0.57246225240017912</v>
      </c>
      <c r="P40" s="76">
        <f>分析係数表!C43</f>
        <v>0.2976353666895134</v>
      </c>
      <c r="Q40" s="82">
        <f>O40*P40</f>
        <v>0.17038501240903209</v>
      </c>
      <c r="R40" s="83">
        <v>0.28887349369927245</v>
      </c>
      <c r="S40" s="84">
        <f>I40+R40</f>
        <v>1.3410257305606488</v>
      </c>
      <c r="T40" s="85">
        <f>分析係数表!F43</f>
        <v>0.59563543003851094</v>
      </c>
      <c r="U40" s="86">
        <f>S40*T40</f>
        <v>0.79876243771520028</v>
      </c>
      <c r="V40" s="87">
        <f>分析係数表!D43</f>
        <v>0.26110397946084724</v>
      </c>
      <c r="W40" s="167">
        <f>ROUND(S40*V40,0)</f>
        <v>0</v>
      </c>
      <c r="X40" s="76">
        <f>分析係数表!E43</f>
        <v>0.20154043645699615</v>
      </c>
      <c r="Y40" s="166">
        <f>ROUND(S40*X40,0)</f>
        <v>0</v>
      </c>
    </row>
    <row r="41" spans="1:25" x14ac:dyDescent="0.2">
      <c r="A41" s="6" t="s">
        <v>340</v>
      </c>
      <c r="B41" s="5" t="s">
        <v>42</v>
      </c>
      <c r="C41" s="90"/>
      <c r="D41" s="76">
        <f>投入係数表!R41</f>
        <v>0</v>
      </c>
      <c r="E41" s="77">
        <f>$C$20*D41</f>
        <v>0</v>
      </c>
      <c r="F41" s="76">
        <f>分析係数表!C44</f>
        <v>0.4644187601490114</v>
      </c>
      <c r="G41" s="77">
        <f>E41*F41</f>
        <v>0</v>
      </c>
      <c r="H41" s="77">
        <v>1.7802484738973019E-3</v>
      </c>
      <c r="I41" s="77">
        <f>C41+H41</f>
        <v>1.7802484738973019E-3</v>
      </c>
      <c r="J41" s="76">
        <f>分析係数表!G44</f>
        <v>0.2664037682111951</v>
      </c>
      <c r="K41" s="78">
        <f>I41*J41</f>
        <v>4.7426490179847065E-4</v>
      </c>
      <c r="L41" s="79"/>
      <c r="M41" s="80"/>
      <c r="N41" s="81">
        <f>分析係数表!H44</f>
        <v>0.11619448955215868</v>
      </c>
      <c r="O41" s="82">
        <f t="shared" si="4"/>
        <v>1.7138237141358059</v>
      </c>
      <c r="P41" s="76">
        <f>分析係数表!C44</f>
        <v>0.4644187601490114</v>
      </c>
      <c r="Q41" s="82">
        <f>O41*P41</f>
        <v>0.79593188443292473</v>
      </c>
      <c r="R41" s="83">
        <v>0.80775452025302008</v>
      </c>
      <c r="S41" s="84">
        <f>I41+R41</f>
        <v>0.80953476872691743</v>
      </c>
      <c r="T41" s="85">
        <f>分析係数表!F44</f>
        <v>0.52053894183371674</v>
      </c>
      <c r="U41" s="86">
        <f>S41*T41</f>
        <v>0.42139437189071222</v>
      </c>
      <c r="V41" s="87">
        <f>分析係数表!D44</f>
        <v>0.21141417460839085</v>
      </c>
      <c r="W41" s="167">
        <f>ROUND(S41*V41,0)</f>
        <v>0</v>
      </c>
      <c r="X41" s="76">
        <f>分析係数表!E44</f>
        <v>0.12487676634899771</v>
      </c>
      <c r="Y41" s="166">
        <f>ROUND(S41*X41,0)</f>
        <v>0</v>
      </c>
    </row>
    <row r="42" spans="1:25" x14ac:dyDescent="0.2">
      <c r="A42" s="6" t="s">
        <v>341</v>
      </c>
      <c r="B42" s="5" t="s">
        <v>278</v>
      </c>
      <c r="C42" s="90"/>
      <c r="D42" s="76">
        <f>投入係数表!R42</f>
        <v>1.697792869269949E-3</v>
      </c>
      <c r="E42" s="77">
        <f>$C$20*D42</f>
        <v>0.1697792869269949</v>
      </c>
      <c r="F42" s="76">
        <f>分析係数表!C45</f>
        <v>1</v>
      </c>
      <c r="G42" s="77">
        <f>E42*F42</f>
        <v>0.1697792869269949</v>
      </c>
      <c r="H42" s="77">
        <v>0.17683870263986842</v>
      </c>
      <c r="I42" s="77">
        <f>C42+H42</f>
        <v>0.17683870263986842</v>
      </c>
      <c r="J42" s="76">
        <f>分析係数表!G45</f>
        <v>0</v>
      </c>
      <c r="K42" s="78">
        <f>I42*J42</f>
        <v>0</v>
      </c>
      <c r="L42" s="79"/>
      <c r="M42" s="80"/>
      <c r="N42" s="81">
        <f>分析係数表!H45</f>
        <v>0</v>
      </c>
      <c r="O42" s="82">
        <f t="shared" si="4"/>
        <v>0</v>
      </c>
      <c r="P42" s="76">
        <f>分析係数表!C45</f>
        <v>1</v>
      </c>
      <c r="Q42" s="82">
        <f>O42*P42</f>
        <v>0</v>
      </c>
      <c r="R42" s="83">
        <v>7.4046538233396445E-3</v>
      </c>
      <c r="S42" s="84">
        <f>I42+R42</f>
        <v>0.18424335646320808</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投入係数表!R43</f>
        <v>6.7911714770797962E-3</v>
      </c>
      <c r="E43" s="77">
        <f>$C$20*D43</f>
        <v>0.6791171477079796</v>
      </c>
      <c r="F43" s="76">
        <f>分析係数表!C46</f>
        <v>0.61950882047734346</v>
      </c>
      <c r="G43" s="77">
        <f>E43*F43</f>
        <v>0.42071906314250829</v>
      </c>
      <c r="H43" s="77">
        <v>0.44914193896468402</v>
      </c>
      <c r="I43" s="77">
        <f>C43+H43</f>
        <v>0.44914193896468402</v>
      </c>
      <c r="J43" s="76">
        <f>分析係数表!G46</f>
        <v>9.4707520891364905E-3</v>
      </c>
      <c r="K43" s="78">
        <f>I43*J43</f>
        <v>4.2537119567685952E-3</v>
      </c>
      <c r="L43" s="79"/>
      <c r="M43" s="80"/>
      <c r="N43" s="81">
        <f>分析係数表!H46</f>
        <v>2.3767664702803538E-2</v>
      </c>
      <c r="O43" s="82">
        <f t="shared" si="4"/>
        <v>0.35056384820218439</v>
      </c>
      <c r="P43" s="76">
        <f>分析係数表!C46</f>
        <v>0.61950882047734346</v>
      </c>
      <c r="Q43" s="82">
        <f>O43*P43</f>
        <v>0.21717739610173373</v>
      </c>
      <c r="R43" s="83">
        <v>0.24437188710878896</v>
      </c>
      <c r="S43" s="84">
        <f>I43+R43</f>
        <v>0.69351382607347301</v>
      </c>
      <c r="T43" s="85">
        <f>分析係数表!F46</f>
        <v>0.31364902506963788</v>
      </c>
      <c r="U43" s="86">
        <f>S43*T43</f>
        <v>0.21751993542025921</v>
      </c>
      <c r="V43" s="87">
        <f>分析係数表!D46</f>
        <v>1.6713091922005571E-3</v>
      </c>
      <c r="W43" s="167">
        <f>ROUND(S43*V43,0)</f>
        <v>0</v>
      </c>
      <c r="X43" s="76">
        <f>分析係数表!E46</f>
        <v>5.5710306406685237E-3</v>
      </c>
      <c r="Y43" s="166">
        <f>ROUND(S43*X43,0)</f>
        <v>0</v>
      </c>
    </row>
    <row r="44" spans="1:25" x14ac:dyDescent="0.2">
      <c r="A44" s="192">
        <v>40</v>
      </c>
      <c r="B44" s="14" t="s">
        <v>150</v>
      </c>
      <c r="C44" s="197">
        <f>SUM(C5:C43)</f>
        <v>100</v>
      </c>
      <c r="D44" s="92">
        <f>投入係数表!R44</f>
        <v>0.54838709677419351</v>
      </c>
      <c r="E44" s="91">
        <f>SUM(E5:E43)</f>
        <v>54.838709677419359</v>
      </c>
      <c r="F44" s="92">
        <f>分析係数表!C47</f>
        <v>0.46349450395854752</v>
      </c>
      <c r="G44" s="91">
        <f>SUM(G5:G43)</f>
        <v>7.0468801622952801</v>
      </c>
      <c r="H44" s="91">
        <f>SUM(H5:H43)</f>
        <v>7.9997500958491461</v>
      </c>
      <c r="I44" s="91">
        <f>SUM(I6:I43)</f>
        <v>107.99888618538546</v>
      </c>
      <c r="J44" s="92">
        <f>分析係数表!G47</f>
        <v>0.28295025107418337</v>
      </c>
      <c r="K44" s="93">
        <f>SUM(K5:K43)</f>
        <v>23.524103126203368</v>
      </c>
      <c r="L44" s="94">
        <f>最終需要_まとめ!$L$33</f>
        <v>0.627</v>
      </c>
      <c r="M44" s="91">
        <f>K44*L44</f>
        <v>14.749612660129511</v>
      </c>
      <c r="N44" s="95">
        <f>分析係数表!H47</f>
        <v>1</v>
      </c>
      <c r="O44" s="96">
        <f>SUM(O5:O43)</f>
        <v>14.749612660129513</v>
      </c>
      <c r="P44" s="92">
        <f>分析係数表!C47</f>
        <v>0.46349450395854752</v>
      </c>
      <c r="Q44" s="96">
        <f>SUM(Q5:Q43)</f>
        <v>6.0511110456698294</v>
      </c>
      <c r="R44" s="91">
        <f>SUM(R5:R43)</f>
        <v>6.8354210214413378</v>
      </c>
      <c r="S44" s="97">
        <f>SUM(S5:S43)</f>
        <v>114.83517111729046</v>
      </c>
      <c r="T44" s="98">
        <f>分析係数表!F47</f>
        <v>0.52862763369053167</v>
      </c>
      <c r="U44" s="99">
        <f>SUM(U5:U43)</f>
        <v>51.969383583582037</v>
      </c>
      <c r="V44" s="100">
        <f>分析係数表!D47</f>
        <v>0.12002381322151473</v>
      </c>
      <c r="W44" s="164">
        <f>SUM(W5:W43)</f>
        <v>10</v>
      </c>
      <c r="X44" s="92">
        <f>分析係数表!E47</f>
        <v>9.1234404928301496E-2</v>
      </c>
      <c r="Y44" s="165">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296</v>
      </c>
      <c r="S2" s="3" t="s">
        <v>152</v>
      </c>
      <c r="U2" s="64" t="s">
        <v>209</v>
      </c>
      <c r="W2" s="3" t="s">
        <v>130</v>
      </c>
      <c r="Y2" s="3" t="s">
        <v>153</v>
      </c>
    </row>
    <row r="3" spans="1:25" ht="44" x14ac:dyDescent="0.2">
      <c r="B3" s="65"/>
      <c r="C3" s="66" t="s">
        <v>227</v>
      </c>
      <c r="D3" s="66" t="s">
        <v>312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投入係数表!S5</f>
        <v>0</v>
      </c>
      <c r="E5" s="77">
        <f t="shared" ref="E5:E38" si="0">$C$21*D5</f>
        <v>0</v>
      </c>
      <c r="F5" s="76">
        <f>分析係数表!C8</f>
        <v>0.24593128390596741</v>
      </c>
      <c r="G5" s="77">
        <f t="shared" ref="G5:G38" si="1">E5*F5</f>
        <v>0</v>
      </c>
      <c r="H5" s="77">
        <f t="array" ref="H5:H43">MMULT(逆行列係数!C5:AO43,'17'!G5:G43)</f>
        <v>1.4733103205446542E-3</v>
      </c>
      <c r="I5" s="77">
        <f t="shared" ref="I5:I38" si="2">C5+H5</f>
        <v>1.4733103205446542E-3</v>
      </c>
      <c r="J5" s="76">
        <f>分析係数表!G8</f>
        <v>0.11987270155586988</v>
      </c>
      <c r="K5" s="78">
        <f t="shared" ref="K5:K38" si="3">I5*J5</f>
        <v>1.7660968835383231E-4</v>
      </c>
      <c r="L5" s="79" t="s">
        <v>183</v>
      </c>
      <c r="M5" s="80" t="s">
        <v>183</v>
      </c>
      <c r="N5" s="81">
        <f>分析係数表!H8</f>
        <v>1.2776294069491229E-2</v>
      </c>
      <c r="O5" s="82">
        <f t="shared" ref="O5:O43" si="4">$M$44*N5</f>
        <v>0.1939769790952198</v>
      </c>
      <c r="P5" s="76">
        <f>分析係数表!C8</f>
        <v>0.24593128390596741</v>
      </c>
      <c r="Q5" s="82">
        <f t="shared" ref="Q5:Q38" si="5">O5*P5</f>
        <v>4.7705007517088407E-2</v>
      </c>
      <c r="R5" s="83">
        <f t="array" ref="R5:R43">MMULT(逆行列係数!C5:AO43,'17'!Q5:Q43)</f>
        <v>7.2317481412744397E-2</v>
      </c>
      <c r="S5" s="84">
        <f t="shared" ref="S5:S38" si="6">I5+R5</f>
        <v>7.3790791733289049E-2</v>
      </c>
      <c r="T5" s="85">
        <f>分析係数表!F8</f>
        <v>0.45261669024045259</v>
      </c>
      <c r="U5" s="86">
        <f t="shared" ref="U5:U38" si="7">S5*T5</f>
        <v>3.3398943924543838E-2</v>
      </c>
      <c r="V5" s="87">
        <f>分析係数表!D8</f>
        <v>0.25884016973125884</v>
      </c>
      <c r="W5" s="88">
        <f t="shared" ref="W5:W38" si="8">ROUND(S5*V5,0)</f>
        <v>0</v>
      </c>
      <c r="X5" s="76">
        <f>分析係数表!E8</f>
        <v>0.1623055162659123</v>
      </c>
      <c r="Y5" s="89">
        <f t="shared" ref="Y5:Y38" si="9">ROUND(S5*X5,0)</f>
        <v>0</v>
      </c>
    </row>
    <row r="6" spans="1:25" x14ac:dyDescent="0.2">
      <c r="A6" s="6" t="s">
        <v>219</v>
      </c>
      <c r="B6" s="5" t="s">
        <v>265</v>
      </c>
      <c r="C6" s="90"/>
      <c r="D6" s="76">
        <f>投入係数表!S6</f>
        <v>0</v>
      </c>
      <c r="E6" s="77">
        <f t="shared" si="0"/>
        <v>0</v>
      </c>
      <c r="F6" s="76">
        <f>分析係数表!C9</f>
        <v>0.93252427184466025</v>
      </c>
      <c r="G6" s="77">
        <f t="shared" si="1"/>
        <v>0</v>
      </c>
      <c r="H6" s="77">
        <v>5.5549889173752975E-2</v>
      </c>
      <c r="I6" s="77">
        <f t="shared" si="2"/>
        <v>5.5549889173752975E-2</v>
      </c>
      <c r="J6" s="76">
        <f>分析係数表!G9</f>
        <v>0.24685990338164251</v>
      </c>
      <c r="K6" s="78">
        <f t="shared" si="3"/>
        <v>1.371304027429361E-2</v>
      </c>
      <c r="L6" s="79"/>
      <c r="M6" s="80"/>
      <c r="N6" s="81">
        <f>分析係数表!H9</f>
        <v>6.7102384818756454E-4</v>
      </c>
      <c r="O6" s="82">
        <f t="shared" si="4"/>
        <v>1.0187866549118687E-2</v>
      </c>
      <c r="P6" s="76">
        <f>分析係数表!C9</f>
        <v>0.93252427184466025</v>
      </c>
      <c r="Q6" s="82">
        <f t="shared" si="5"/>
        <v>9.5004328353674745E-3</v>
      </c>
      <c r="R6" s="83">
        <v>1.9886288669360687E-2</v>
      </c>
      <c r="S6" s="84">
        <f t="shared" si="6"/>
        <v>7.5436177843113655E-2</v>
      </c>
      <c r="T6" s="85">
        <f>分析係数表!F9</f>
        <v>0.67294685990338166</v>
      </c>
      <c r="U6" s="86">
        <f t="shared" si="7"/>
        <v>5.0764539002636389E-2</v>
      </c>
      <c r="V6" s="87">
        <f>分析係数表!D9</f>
        <v>0.15314009661835748</v>
      </c>
      <c r="W6" s="88">
        <f t="shared" si="8"/>
        <v>0</v>
      </c>
      <c r="X6" s="76">
        <f>分析係数表!E9</f>
        <v>0.11884057971014493</v>
      </c>
      <c r="Y6" s="89">
        <f t="shared" si="9"/>
        <v>0</v>
      </c>
    </row>
    <row r="7" spans="1:25" x14ac:dyDescent="0.2">
      <c r="A7" s="6" t="s">
        <v>220</v>
      </c>
      <c r="B7" s="5" t="s">
        <v>266</v>
      </c>
      <c r="C7" s="90"/>
      <c r="D7" s="76">
        <f>投入係数表!S7</f>
        <v>0</v>
      </c>
      <c r="E7" s="77">
        <f t="shared" si="0"/>
        <v>0</v>
      </c>
      <c r="F7" s="76">
        <f>分析係数表!C10</f>
        <v>7.456140350877194E-2</v>
      </c>
      <c r="G7" s="77">
        <f t="shared" si="1"/>
        <v>0</v>
      </c>
      <c r="H7" s="77">
        <v>2.518744685373558E-4</v>
      </c>
      <c r="I7" s="77">
        <f t="shared" si="2"/>
        <v>2.518744685373558E-4</v>
      </c>
      <c r="J7" s="76">
        <f>分析係数表!G10</f>
        <v>0.17857142857142858</v>
      </c>
      <c r="K7" s="78">
        <f t="shared" si="3"/>
        <v>4.4977583667384965E-5</v>
      </c>
      <c r="L7" s="79"/>
      <c r="M7" s="80"/>
      <c r="N7" s="81">
        <f>分析係数表!H10</f>
        <v>1.3017862654838752E-3</v>
      </c>
      <c r="O7" s="82">
        <f t="shared" si="4"/>
        <v>1.9764461105290253E-2</v>
      </c>
      <c r="P7" s="76">
        <f>分析係数表!C10</f>
        <v>7.456140350877194E-2</v>
      </c>
      <c r="Q7" s="82">
        <f t="shared" si="5"/>
        <v>1.4736659596049752E-3</v>
      </c>
      <c r="R7" s="83">
        <v>2.8096335413515844E-3</v>
      </c>
      <c r="S7" s="84">
        <f t="shared" si="6"/>
        <v>3.06150800988894E-3</v>
      </c>
      <c r="T7" s="85">
        <f>分析係数表!F10</f>
        <v>0.52380952380952384</v>
      </c>
      <c r="U7" s="86">
        <f t="shared" si="7"/>
        <v>1.6036470527989687E-3</v>
      </c>
      <c r="V7" s="87">
        <f>分析係数表!D10</f>
        <v>0.10714285714285714</v>
      </c>
      <c r="W7" s="88">
        <f t="shared" si="8"/>
        <v>0</v>
      </c>
      <c r="X7" s="76">
        <f>分析係数表!E10</f>
        <v>0.13095238095238096</v>
      </c>
      <c r="Y7" s="89">
        <f t="shared" si="9"/>
        <v>0</v>
      </c>
    </row>
    <row r="8" spans="1:25" x14ac:dyDescent="0.2">
      <c r="A8" s="6" t="s">
        <v>221</v>
      </c>
      <c r="B8" s="5" t="s">
        <v>27</v>
      </c>
      <c r="C8" s="90"/>
      <c r="D8" s="76">
        <f>投入係数表!S8</f>
        <v>0</v>
      </c>
      <c r="E8" s="77">
        <f t="shared" si="0"/>
        <v>0</v>
      </c>
      <c r="F8" s="76">
        <f>分析係数表!C11</f>
        <v>4.5351473922902175E-3</v>
      </c>
      <c r="G8" s="77">
        <f t="shared" si="1"/>
        <v>0</v>
      </c>
      <c r="H8" s="77">
        <v>3.5480476473526026E-4</v>
      </c>
      <c r="I8" s="77">
        <f t="shared" si="2"/>
        <v>3.5480476473526026E-4</v>
      </c>
      <c r="J8" s="76">
        <f>分析係数表!G11</f>
        <v>0.75</v>
      </c>
      <c r="K8" s="78">
        <f t="shared" si="3"/>
        <v>2.6610357355144523E-4</v>
      </c>
      <c r="L8" s="79"/>
      <c r="M8" s="80"/>
      <c r="N8" s="81">
        <f>分析係数表!H11</f>
        <v>-2.6840953927502582E-5</v>
      </c>
      <c r="O8" s="82">
        <f t="shared" si="4"/>
        <v>-4.0751466196474749E-4</v>
      </c>
      <c r="P8" s="76">
        <f>分析係数表!C11</f>
        <v>4.5351473922902175E-3</v>
      </c>
      <c r="Q8" s="82">
        <f t="shared" si="5"/>
        <v>-1.848139056529454E-6</v>
      </c>
      <c r="R8" s="83">
        <v>5.2646666239344107E-5</v>
      </c>
      <c r="S8" s="84">
        <f t="shared" si="6"/>
        <v>4.0745143097460439E-4</v>
      </c>
      <c r="T8" s="85">
        <f>分析係数表!F11</f>
        <v>1</v>
      </c>
      <c r="U8" s="86">
        <f t="shared" si="7"/>
        <v>4.0745143097460439E-4</v>
      </c>
      <c r="V8" s="87">
        <f>分析係数表!D11</f>
        <v>0.25</v>
      </c>
      <c r="W8" s="88">
        <f t="shared" si="8"/>
        <v>0</v>
      </c>
      <c r="X8" s="76">
        <f>分析係数表!E11</f>
        <v>0</v>
      </c>
      <c r="Y8" s="89">
        <f t="shared" si="9"/>
        <v>0</v>
      </c>
    </row>
    <row r="9" spans="1:25" x14ac:dyDescent="0.2">
      <c r="A9" s="6" t="s">
        <v>222</v>
      </c>
      <c r="B9" s="5" t="s">
        <v>190</v>
      </c>
      <c r="C9" s="90"/>
      <c r="D9" s="76">
        <f>投入係数表!S9</f>
        <v>0</v>
      </c>
      <c r="E9" s="77">
        <f t="shared" si="0"/>
        <v>0</v>
      </c>
      <c r="F9" s="76">
        <f>分析係数表!C12</f>
        <v>0.20853365384615385</v>
      </c>
      <c r="G9" s="77">
        <f t="shared" si="1"/>
        <v>0</v>
      </c>
      <c r="H9" s="77">
        <v>2.9246306069667183E-3</v>
      </c>
      <c r="I9" s="77">
        <f t="shared" si="2"/>
        <v>2.9246306069667183E-3</v>
      </c>
      <c r="J9" s="76">
        <f>分析係数表!G12</f>
        <v>0.14315275640685521</v>
      </c>
      <c r="K9" s="78">
        <f t="shared" si="3"/>
        <v>4.1866893285913973E-4</v>
      </c>
      <c r="L9" s="79"/>
      <c r="M9" s="80"/>
      <c r="N9" s="81">
        <f>分析係数表!H12</f>
        <v>9.7526606095580642E-2</v>
      </c>
      <c r="O9" s="82">
        <f t="shared" si="4"/>
        <v>1.4807045242489101</v>
      </c>
      <c r="P9" s="76">
        <f>分析係数表!C12</f>
        <v>0.20853365384615385</v>
      </c>
      <c r="Q9" s="82">
        <f t="shared" si="5"/>
        <v>0.30877672470815615</v>
      </c>
      <c r="R9" s="83">
        <v>0.35079484361580604</v>
      </c>
      <c r="S9" s="84">
        <f t="shared" si="6"/>
        <v>0.35371947422277278</v>
      </c>
      <c r="T9" s="85">
        <f>分析係数表!F12</f>
        <v>0.2958030455775455</v>
      </c>
      <c r="U9" s="86">
        <f t="shared" si="7"/>
        <v>0.10463129775518429</v>
      </c>
      <c r="V9" s="87">
        <f>分析係数表!D12</f>
        <v>0.10691356714596488</v>
      </c>
      <c r="W9" s="88">
        <f t="shared" si="8"/>
        <v>0</v>
      </c>
      <c r="X9" s="76">
        <f>分析係数表!E12</f>
        <v>8.866132540987956E-2</v>
      </c>
      <c r="Y9" s="89">
        <f t="shared" si="9"/>
        <v>0</v>
      </c>
    </row>
    <row r="10" spans="1:25" x14ac:dyDescent="0.2">
      <c r="A10" s="6" t="s">
        <v>223</v>
      </c>
      <c r="B10" s="5" t="s">
        <v>28</v>
      </c>
      <c r="C10" s="90"/>
      <c r="D10" s="76">
        <f>投入係数表!S10</f>
        <v>1.1820330969267139E-3</v>
      </c>
      <c r="E10" s="77">
        <f t="shared" si="0"/>
        <v>0.1182033096926714</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0.22474433607355826</v>
      </c>
      <c r="P10" s="76">
        <f>分析係数表!C13</f>
        <v>0</v>
      </c>
      <c r="Q10" s="82">
        <f t="shared" si="5"/>
        <v>0</v>
      </c>
      <c r="R10" s="83">
        <v>0</v>
      </c>
      <c r="S10" s="84">
        <f t="shared" si="6"/>
        <v>0</v>
      </c>
      <c r="T10" s="85">
        <f>分析係数表!F13</f>
        <v>0.38461538461538464</v>
      </c>
      <c r="U10" s="86">
        <f t="shared" si="7"/>
        <v>0</v>
      </c>
      <c r="V10" s="87">
        <f>分析係数表!D13</f>
        <v>0.16965226554267651</v>
      </c>
      <c r="W10" s="88">
        <f t="shared" si="8"/>
        <v>0</v>
      </c>
      <c r="X10" s="76">
        <f>分析係数表!E13</f>
        <v>0.13909378292939936</v>
      </c>
      <c r="Y10" s="89">
        <f t="shared" si="9"/>
        <v>0</v>
      </c>
    </row>
    <row r="11" spans="1:25" x14ac:dyDescent="0.2">
      <c r="A11" s="6" t="s">
        <v>224</v>
      </c>
      <c r="B11" s="5" t="s">
        <v>267</v>
      </c>
      <c r="C11" s="90"/>
      <c r="D11" s="76">
        <f>投入係数表!S11</f>
        <v>4.7281323877068557E-3</v>
      </c>
      <c r="E11" s="77">
        <f t="shared" si="0"/>
        <v>0.4728132387706856</v>
      </c>
      <c r="F11" s="76">
        <f>分析係数表!C14</f>
        <v>0.56789069171648165</v>
      </c>
      <c r="G11" s="77">
        <f t="shared" si="1"/>
        <v>0.26850623721819467</v>
      </c>
      <c r="H11" s="77">
        <v>0.39344031597303325</v>
      </c>
      <c r="I11" s="77">
        <f t="shared" si="2"/>
        <v>0.39344031597303325</v>
      </c>
      <c r="J11" s="76">
        <f>分析係数表!G14</f>
        <v>0.17200100806451613</v>
      </c>
      <c r="K11" s="78">
        <f t="shared" si="3"/>
        <v>6.7672130960583471E-2</v>
      </c>
      <c r="L11" s="79"/>
      <c r="M11" s="80"/>
      <c r="N11" s="81">
        <f>分析係数表!H14</f>
        <v>1.2346838806651188E-3</v>
      </c>
      <c r="O11" s="82">
        <f t="shared" si="4"/>
        <v>1.8745674450378384E-2</v>
      </c>
      <c r="P11" s="76">
        <f>分析係数表!C14</f>
        <v>0.56789069171648165</v>
      </c>
      <c r="Q11" s="82">
        <f t="shared" si="5"/>
        <v>1.0645494030317358E-2</v>
      </c>
      <c r="R11" s="83">
        <v>5.5711794364131921E-2</v>
      </c>
      <c r="S11" s="84">
        <f t="shared" si="6"/>
        <v>0.44915211033716518</v>
      </c>
      <c r="T11" s="85">
        <f>分析係数表!F14</f>
        <v>0.39616935483870969</v>
      </c>
      <c r="U11" s="86">
        <f t="shared" si="7"/>
        <v>0.17794030177671968</v>
      </c>
      <c r="V11" s="87">
        <f>分析係数表!D14</f>
        <v>7.7998991935483875E-2</v>
      </c>
      <c r="W11" s="88">
        <f t="shared" si="8"/>
        <v>0</v>
      </c>
      <c r="X11" s="76">
        <f>分析係数表!E14</f>
        <v>6.9052419354838704E-2</v>
      </c>
      <c r="Y11" s="89">
        <f t="shared" si="9"/>
        <v>0</v>
      </c>
    </row>
    <row r="12" spans="1:25" x14ac:dyDescent="0.2">
      <c r="A12" s="6" t="s">
        <v>225</v>
      </c>
      <c r="B12" s="5" t="s">
        <v>29</v>
      </c>
      <c r="C12" s="90"/>
      <c r="D12" s="76">
        <f>投入係数表!S12</f>
        <v>1.6548463356973995E-2</v>
      </c>
      <c r="E12" s="77">
        <f t="shared" si="0"/>
        <v>1.6548463356973995</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0.13692492642015516</v>
      </c>
      <c r="P12" s="76">
        <f>分析係数表!C15</f>
        <v>0</v>
      </c>
      <c r="Q12" s="82">
        <f t="shared" si="5"/>
        <v>0</v>
      </c>
      <c r="R12" s="83">
        <v>0</v>
      </c>
      <c r="S12" s="84">
        <f t="shared" si="6"/>
        <v>0</v>
      </c>
      <c r="T12" s="85">
        <f>分析係数表!F15</f>
        <v>0.30406147091108671</v>
      </c>
      <c r="U12" s="86">
        <f t="shared" si="7"/>
        <v>0</v>
      </c>
      <c r="V12" s="87">
        <f>分析係数表!D15</f>
        <v>4.2810098792535674E-2</v>
      </c>
      <c r="W12" s="88">
        <f t="shared" si="8"/>
        <v>0</v>
      </c>
      <c r="X12" s="76">
        <f>分析係数表!E15</f>
        <v>3.4028540065861687E-2</v>
      </c>
      <c r="Y12" s="89">
        <f t="shared" si="9"/>
        <v>0</v>
      </c>
    </row>
    <row r="13" spans="1:25" x14ac:dyDescent="0.2">
      <c r="A13" s="6" t="s">
        <v>226</v>
      </c>
      <c r="B13" s="5" t="s">
        <v>30</v>
      </c>
      <c r="C13" s="90"/>
      <c r="D13" s="76">
        <f>投入係数表!S13</f>
        <v>1.1820330969267139E-3</v>
      </c>
      <c r="E13" s="77">
        <f t="shared" si="0"/>
        <v>0.1182033096926714</v>
      </c>
      <c r="F13" s="76">
        <f>分析係数表!C16</f>
        <v>4.7619047619047672E-2</v>
      </c>
      <c r="G13" s="77">
        <f t="shared" si="1"/>
        <v>5.6287290329843582E-3</v>
      </c>
      <c r="H13" s="77">
        <v>8.7763785331798645E-3</v>
      </c>
      <c r="I13" s="77">
        <f t="shared" si="2"/>
        <v>8.7763785331798645E-3</v>
      </c>
      <c r="J13" s="76">
        <f>分析係数表!G16</f>
        <v>3.2520325203252036E-2</v>
      </c>
      <c r="K13" s="78">
        <f t="shared" si="3"/>
        <v>2.854106840058493E-4</v>
      </c>
      <c r="L13" s="79"/>
      <c r="M13" s="80"/>
      <c r="N13" s="81">
        <f>分析係数表!H16</f>
        <v>1.7741870546079206E-2</v>
      </c>
      <c r="O13" s="82">
        <f t="shared" si="4"/>
        <v>0.26936719155869809</v>
      </c>
      <c r="P13" s="76">
        <f>分析係数表!C16</f>
        <v>4.7619047619047672E-2</v>
      </c>
      <c r="Q13" s="82">
        <f t="shared" si="5"/>
        <v>1.2827009121842781E-2</v>
      </c>
      <c r="R13" s="83">
        <v>1.4508162671174296E-2</v>
      </c>
      <c r="S13" s="84">
        <f t="shared" si="6"/>
        <v>2.3284541204354161E-2</v>
      </c>
      <c r="T13" s="85">
        <f>分析係数表!F16</f>
        <v>0.28455284552845528</v>
      </c>
      <c r="U13" s="86">
        <f t="shared" si="7"/>
        <v>6.625682456523542E-3</v>
      </c>
      <c r="V13" s="87">
        <f>分析係数表!D16</f>
        <v>8.943089430894309E-2</v>
      </c>
      <c r="W13" s="88">
        <f t="shared" si="8"/>
        <v>0</v>
      </c>
      <c r="X13" s="76">
        <f>分析係数表!E16</f>
        <v>6.5040650406504072E-2</v>
      </c>
      <c r="Y13" s="89">
        <f t="shared" si="9"/>
        <v>0</v>
      </c>
    </row>
    <row r="14" spans="1:25" x14ac:dyDescent="0.2">
      <c r="A14" s="6" t="s">
        <v>2</v>
      </c>
      <c r="B14" s="5" t="s">
        <v>364</v>
      </c>
      <c r="C14" s="90"/>
      <c r="D14" s="76">
        <f>投入係数表!S14</f>
        <v>4.1371158392434985E-2</v>
      </c>
      <c r="E14" s="77">
        <f t="shared" si="0"/>
        <v>4.1371158392434983</v>
      </c>
      <c r="F14" s="76">
        <f>分析係数表!C17</f>
        <v>0.10486608826857791</v>
      </c>
      <c r="G14" s="77">
        <f t="shared" si="1"/>
        <v>0.43384315477544044</v>
      </c>
      <c r="H14" s="77">
        <v>0.48054657461040934</v>
      </c>
      <c r="I14" s="77">
        <f t="shared" si="2"/>
        <v>0.48054657461040934</v>
      </c>
      <c r="J14" s="76">
        <f>分析係数表!G17</f>
        <v>0.21282973621103118</v>
      </c>
      <c r="K14" s="78">
        <f t="shared" si="3"/>
        <v>0.10227460071144803</v>
      </c>
      <c r="L14" s="79"/>
      <c r="M14" s="80"/>
      <c r="N14" s="81">
        <f>分析係数表!H17</f>
        <v>2.9793458859527868E-3</v>
      </c>
      <c r="O14" s="82">
        <f t="shared" si="4"/>
        <v>4.5234127478086972E-2</v>
      </c>
      <c r="P14" s="76">
        <f>分析係数表!C17</f>
        <v>0.10486608826857791</v>
      </c>
      <c r="Q14" s="82">
        <f t="shared" si="5"/>
        <v>4.7435260048691733E-3</v>
      </c>
      <c r="R14" s="83">
        <v>1.0459739661029983E-2</v>
      </c>
      <c r="S14" s="84">
        <f t="shared" si="6"/>
        <v>0.49100631427143931</v>
      </c>
      <c r="T14" s="85">
        <f>分析係数表!F17</f>
        <v>0.32553956834532372</v>
      </c>
      <c r="U14" s="86">
        <f t="shared" si="7"/>
        <v>0.1598419836027527</v>
      </c>
      <c r="V14" s="87">
        <f>分析係数表!D17</f>
        <v>0.14268585131894485</v>
      </c>
      <c r="W14" s="88">
        <f t="shared" si="8"/>
        <v>0</v>
      </c>
      <c r="X14" s="76">
        <f>分析係数表!E17</f>
        <v>0.13908872901678657</v>
      </c>
      <c r="Y14" s="89">
        <f t="shared" si="9"/>
        <v>0</v>
      </c>
    </row>
    <row r="15" spans="1:25" x14ac:dyDescent="0.2">
      <c r="A15" s="6" t="s">
        <v>3</v>
      </c>
      <c r="B15" s="5" t="s">
        <v>31</v>
      </c>
      <c r="C15" s="90"/>
      <c r="D15" s="76">
        <f>投入係数表!S15</f>
        <v>1.8912529550827423E-2</v>
      </c>
      <c r="E15" s="77">
        <f t="shared" si="0"/>
        <v>1.8912529550827424</v>
      </c>
      <c r="F15" s="76">
        <f>分析係数表!C18</f>
        <v>0.13600000000000001</v>
      </c>
      <c r="G15" s="77">
        <f t="shared" si="1"/>
        <v>0.25721040189125299</v>
      </c>
      <c r="H15" s="77">
        <v>0.27697962047870073</v>
      </c>
      <c r="I15" s="77">
        <f t="shared" si="2"/>
        <v>0.27697962047870073</v>
      </c>
      <c r="J15" s="76">
        <f>分析係数表!G18</f>
        <v>0.21499013806706113</v>
      </c>
      <c r="K15" s="78">
        <f t="shared" si="3"/>
        <v>5.954788684847806E-2</v>
      </c>
      <c r="L15" s="79"/>
      <c r="M15" s="80"/>
      <c r="N15" s="81">
        <f>分析係数表!H18</f>
        <v>4.6971669373129519E-4</v>
      </c>
      <c r="O15" s="82">
        <f t="shared" si="4"/>
        <v>7.1315065843830811E-3</v>
      </c>
      <c r="P15" s="76">
        <f>分析係数表!C18</f>
        <v>0.13600000000000001</v>
      </c>
      <c r="Q15" s="82">
        <f t="shared" si="5"/>
        <v>9.6988489547609916E-4</v>
      </c>
      <c r="R15" s="83">
        <v>2.3547008566715236E-3</v>
      </c>
      <c r="S15" s="84">
        <f t="shared" si="6"/>
        <v>0.27933432133537223</v>
      </c>
      <c r="T15" s="85">
        <f>分析係数表!F18</f>
        <v>0.45759368836291914</v>
      </c>
      <c r="U15" s="86">
        <f t="shared" si="7"/>
        <v>0.12782162238620584</v>
      </c>
      <c r="V15" s="87">
        <f>分析係数表!D18</f>
        <v>7.3964497041420121E-2</v>
      </c>
      <c r="W15" s="88">
        <f t="shared" si="8"/>
        <v>0</v>
      </c>
      <c r="X15" s="76">
        <f>分析係数表!E18</f>
        <v>5.0295857988165681E-2</v>
      </c>
      <c r="Y15" s="89">
        <f t="shared" si="9"/>
        <v>0</v>
      </c>
    </row>
    <row r="16" spans="1:25" x14ac:dyDescent="0.2">
      <c r="A16" s="6" t="s">
        <v>4</v>
      </c>
      <c r="B16" s="5" t="s">
        <v>32</v>
      </c>
      <c r="C16" s="90"/>
      <c r="D16" s="76">
        <f>投入係数表!S16</f>
        <v>2.2458628841607566E-2</v>
      </c>
      <c r="E16" s="77">
        <f t="shared" si="0"/>
        <v>2.2458628841607564</v>
      </c>
      <c r="F16" s="76">
        <f>分析係数表!C19</f>
        <v>5.7963709677419373E-2</v>
      </c>
      <c r="G16" s="77">
        <f t="shared" si="1"/>
        <v>0.13017854419278582</v>
      </c>
      <c r="H16" s="77">
        <v>0.15297884166662001</v>
      </c>
      <c r="I16" s="77">
        <f t="shared" si="2"/>
        <v>0.15297884166662001</v>
      </c>
      <c r="J16" s="76">
        <f>分析係数表!G19</f>
        <v>5.6640625E-2</v>
      </c>
      <c r="K16" s="78">
        <f t="shared" si="3"/>
        <v>8.6648172037733992E-3</v>
      </c>
      <c r="L16" s="79"/>
      <c r="M16" s="80"/>
      <c r="N16" s="81">
        <f>分析係数表!H19</f>
        <v>-1.2078429267376162E-4</v>
      </c>
      <c r="O16" s="82">
        <f t="shared" si="4"/>
        <v>-1.8338159788413638E-3</v>
      </c>
      <c r="P16" s="76">
        <f>分析係数表!C19</f>
        <v>5.7963709677419373E-2</v>
      </c>
      <c r="Q16" s="82">
        <f t="shared" si="5"/>
        <v>-1.0629477699937343E-4</v>
      </c>
      <c r="R16" s="83">
        <v>4.850723550419208E-4</v>
      </c>
      <c r="S16" s="84">
        <f t="shared" si="6"/>
        <v>0.15346391402166193</v>
      </c>
      <c r="T16" s="85">
        <f>分析係数表!F19</f>
        <v>0.23828125</v>
      </c>
      <c r="U16" s="86">
        <f t="shared" si="7"/>
        <v>3.6567573262974135E-2</v>
      </c>
      <c r="V16" s="87">
        <f>分析係数表!D19</f>
        <v>2.1484375E-2</v>
      </c>
      <c r="W16" s="88">
        <f t="shared" si="8"/>
        <v>0</v>
      </c>
      <c r="X16" s="76">
        <f>分析係数表!E19</f>
        <v>3.90625E-3</v>
      </c>
      <c r="Y16" s="89">
        <f t="shared" si="9"/>
        <v>0</v>
      </c>
    </row>
    <row r="17" spans="1:25" x14ac:dyDescent="0.2">
      <c r="A17" s="6" t="s">
        <v>5</v>
      </c>
      <c r="B17" s="5" t="s">
        <v>33</v>
      </c>
      <c r="C17" s="90"/>
      <c r="D17" s="76">
        <f>投入係数表!S17</f>
        <v>3.9007092198581561E-2</v>
      </c>
      <c r="E17" s="77">
        <f t="shared" si="0"/>
        <v>3.9007092198581561</v>
      </c>
      <c r="F17" s="76">
        <f>分析係数表!C20</f>
        <v>5.8436815193571912E-2</v>
      </c>
      <c r="G17" s="77">
        <f t="shared" si="1"/>
        <v>0.22794502380471313</v>
      </c>
      <c r="H17" s="77">
        <v>0.25223534445917883</v>
      </c>
      <c r="I17" s="77">
        <f t="shared" si="2"/>
        <v>0.25223534445917883</v>
      </c>
      <c r="J17" s="76">
        <f>分析係数表!G20</f>
        <v>0.10123456790123457</v>
      </c>
      <c r="K17" s="78">
        <f t="shared" si="3"/>
        <v>2.5534936105744029E-2</v>
      </c>
      <c r="L17" s="79"/>
      <c r="M17" s="80"/>
      <c r="N17" s="81">
        <f>分析係数表!H20</f>
        <v>5.905009864050568E-4</v>
      </c>
      <c r="O17" s="82">
        <f t="shared" si="4"/>
        <v>8.965322563224444E-3</v>
      </c>
      <c r="P17" s="76">
        <f>分析係数表!C20</f>
        <v>5.8436815193571912E-2</v>
      </c>
      <c r="Q17" s="82">
        <f t="shared" si="5"/>
        <v>5.239048977779073E-4</v>
      </c>
      <c r="R17" s="83">
        <v>1.3231712429764026E-3</v>
      </c>
      <c r="S17" s="84">
        <f t="shared" si="6"/>
        <v>0.25355851570215526</v>
      </c>
      <c r="T17" s="85">
        <f>分析係数表!F20</f>
        <v>0.22469135802469137</v>
      </c>
      <c r="U17" s="86">
        <f t="shared" si="7"/>
        <v>5.6972407231842298E-2</v>
      </c>
      <c r="V17" s="87">
        <f>分析係数表!D20</f>
        <v>8.1481481481481488E-2</v>
      </c>
      <c r="W17" s="88">
        <f t="shared" si="8"/>
        <v>0</v>
      </c>
      <c r="X17" s="76">
        <f>分析係数表!E20</f>
        <v>7.9012345679012344E-2</v>
      </c>
      <c r="Y17" s="89">
        <f t="shared" si="9"/>
        <v>0</v>
      </c>
    </row>
    <row r="18" spans="1:25" x14ac:dyDescent="0.2">
      <c r="A18" s="6" t="s">
        <v>6</v>
      </c>
      <c r="B18" s="5" t="s">
        <v>34</v>
      </c>
      <c r="C18" s="90"/>
      <c r="D18" s="76">
        <f>投入係数表!S18</f>
        <v>4.0189125295508277E-2</v>
      </c>
      <c r="E18" s="77">
        <f t="shared" si="0"/>
        <v>4.0189125295508275</v>
      </c>
      <c r="F18" s="76">
        <f>分析係数表!C21</f>
        <v>0.13836239575435938</v>
      </c>
      <c r="G18" s="77">
        <f t="shared" si="1"/>
        <v>0.55606636591586511</v>
      </c>
      <c r="H18" s="77">
        <v>0.59739636156273368</v>
      </c>
      <c r="I18" s="77">
        <f t="shared" si="2"/>
        <v>0.59739636156273368</v>
      </c>
      <c r="J18" s="76">
        <f>分析係数表!G21</f>
        <v>0.28436555891238668</v>
      </c>
      <c r="K18" s="78">
        <f t="shared" si="3"/>
        <v>0.169878950248013</v>
      </c>
      <c r="L18" s="79"/>
      <c r="M18" s="80"/>
      <c r="N18" s="81">
        <f>分析係数表!H21</f>
        <v>9.7969481835384425E-4</v>
      </c>
      <c r="O18" s="82">
        <f t="shared" si="4"/>
        <v>1.4874285161713284E-2</v>
      </c>
      <c r="P18" s="76">
        <f>分析係数表!C21</f>
        <v>0.13836239575435938</v>
      </c>
      <c r="Q18" s="82">
        <f t="shared" si="5"/>
        <v>2.0580417301081688E-3</v>
      </c>
      <c r="R18" s="83">
        <v>4.8719522692197443E-3</v>
      </c>
      <c r="S18" s="84">
        <f t="shared" si="6"/>
        <v>0.60226831383195345</v>
      </c>
      <c r="T18" s="85">
        <f>分析係数表!F21</f>
        <v>0.42484894259818728</v>
      </c>
      <c r="U18" s="86">
        <f t="shared" si="7"/>
        <v>0.25587305629189866</v>
      </c>
      <c r="V18" s="87">
        <f>分析係数表!D21</f>
        <v>8.0060422960725075E-2</v>
      </c>
      <c r="W18" s="88">
        <f t="shared" si="8"/>
        <v>0</v>
      </c>
      <c r="X18" s="76">
        <f>分析係数表!E21</f>
        <v>6.9108761329305129E-2</v>
      </c>
      <c r="Y18" s="89">
        <f t="shared" si="9"/>
        <v>0</v>
      </c>
    </row>
    <row r="19" spans="1:25" x14ac:dyDescent="0.2">
      <c r="A19" s="6" t="s">
        <v>7</v>
      </c>
      <c r="B19" s="5" t="s">
        <v>268</v>
      </c>
      <c r="C19" s="90"/>
      <c r="D19" s="76">
        <f>投入係数表!S19</f>
        <v>1.5366430260047281E-2</v>
      </c>
      <c r="E19" s="77">
        <f t="shared" si="0"/>
        <v>1.5366430260047281</v>
      </c>
      <c r="F19" s="76">
        <f>分析係数表!C22</f>
        <v>4.2718446601941795E-2</v>
      </c>
      <c r="G19" s="77">
        <f t="shared" si="1"/>
        <v>6.564300305262924E-2</v>
      </c>
      <c r="H19" s="77">
        <v>7.047587422779468E-2</v>
      </c>
      <c r="I19" s="77">
        <f t="shared" si="2"/>
        <v>7.047587422779468E-2</v>
      </c>
      <c r="J19" s="76">
        <f>分析係数表!G22</f>
        <v>0.195578231292517</v>
      </c>
      <c r="K19" s="78">
        <f t="shared" si="3"/>
        <v>1.3783546830265966E-2</v>
      </c>
      <c r="L19" s="79"/>
      <c r="M19" s="80"/>
      <c r="N19" s="81">
        <f>分析係数表!H22</f>
        <v>4.0261430891253877E-5</v>
      </c>
      <c r="O19" s="82">
        <f t="shared" si="4"/>
        <v>6.1127199294712126E-4</v>
      </c>
      <c r="P19" s="76">
        <f>分析係数表!C22</f>
        <v>4.2718446601941795E-2</v>
      </c>
      <c r="Q19" s="82">
        <f t="shared" si="5"/>
        <v>2.6112589989974143E-5</v>
      </c>
      <c r="R19" s="83">
        <v>3.5743223192309209E-4</v>
      </c>
      <c r="S19" s="84">
        <f t="shared" si="6"/>
        <v>7.0833306459717776E-2</v>
      </c>
      <c r="T19" s="85">
        <f>分析係数表!F22</f>
        <v>0.41411564625850339</v>
      </c>
      <c r="U19" s="86">
        <f t="shared" si="7"/>
        <v>2.9333180481192649E-2</v>
      </c>
      <c r="V19" s="87">
        <f>分析係数表!D22</f>
        <v>4.1666666666666664E-2</v>
      </c>
      <c r="W19" s="88">
        <f t="shared" si="8"/>
        <v>0</v>
      </c>
      <c r="X19" s="76">
        <f>分析係数表!E22</f>
        <v>3.5714285714285712E-2</v>
      </c>
      <c r="Y19" s="89">
        <f t="shared" si="9"/>
        <v>0</v>
      </c>
    </row>
    <row r="20" spans="1:25" x14ac:dyDescent="0.2">
      <c r="A20" s="6" t="s">
        <v>8</v>
      </c>
      <c r="B20" s="5" t="s">
        <v>269</v>
      </c>
      <c r="C20" s="90"/>
      <c r="D20" s="76">
        <f>投入係数表!S20</f>
        <v>2.3640661938534278E-3</v>
      </c>
      <c r="E20" s="77">
        <f t="shared" si="0"/>
        <v>0.2364066193853428</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4.0751466196474749E-4</v>
      </c>
      <c r="P20" s="76">
        <f>分析係数表!C23</f>
        <v>0</v>
      </c>
      <c r="Q20" s="82">
        <f t="shared" si="5"/>
        <v>0</v>
      </c>
      <c r="R20" s="83">
        <v>0</v>
      </c>
      <c r="S20" s="84">
        <f t="shared" si="6"/>
        <v>0</v>
      </c>
      <c r="T20" s="85">
        <f>分析係数表!F23</f>
        <v>0.43803056027164688</v>
      </c>
      <c r="U20" s="86">
        <f t="shared" si="7"/>
        <v>0</v>
      </c>
      <c r="V20" s="87">
        <f>分析係数表!D23</f>
        <v>9.3378607809847206E-2</v>
      </c>
      <c r="W20" s="88">
        <f t="shared" si="8"/>
        <v>0</v>
      </c>
      <c r="X20" s="76">
        <f>分析係数表!E23</f>
        <v>9.3378607809847206E-2</v>
      </c>
      <c r="Y20" s="89">
        <f t="shared" si="9"/>
        <v>0</v>
      </c>
    </row>
    <row r="21" spans="1:25" x14ac:dyDescent="0.2">
      <c r="A21" s="6" t="s">
        <v>9</v>
      </c>
      <c r="B21" s="5" t="s">
        <v>270</v>
      </c>
      <c r="C21" s="75">
        <f>最終需要_まとめ!C22</f>
        <v>100</v>
      </c>
      <c r="D21" s="76">
        <f>投入係数表!S21</f>
        <v>8.8652482269503549E-2</v>
      </c>
      <c r="E21" s="77">
        <f t="shared" si="0"/>
        <v>8.8652482269503547</v>
      </c>
      <c r="F21" s="76">
        <f>分析係数表!C24</f>
        <v>0.46503178928247046</v>
      </c>
      <c r="G21" s="77">
        <f t="shared" si="1"/>
        <v>4.1226222454119723</v>
      </c>
      <c r="H21" s="77">
        <v>4.3079773123050584</v>
      </c>
      <c r="I21" s="77">
        <f t="shared" si="2"/>
        <v>104.30797731230506</v>
      </c>
      <c r="J21" s="76">
        <f>分析係数表!G24</f>
        <v>0.20803782505910165</v>
      </c>
      <c r="K21" s="78">
        <f t="shared" si="3"/>
        <v>21.700004736366061</v>
      </c>
      <c r="L21" s="79"/>
      <c r="M21" s="80"/>
      <c r="N21" s="81">
        <f>分析係数表!H24</f>
        <v>3.7577335498503619E-4</v>
      </c>
      <c r="O21" s="82">
        <f t="shared" si="4"/>
        <v>5.7052052675064654E-3</v>
      </c>
      <c r="P21" s="76">
        <f>分析係数表!C24</f>
        <v>0.46503178928247046</v>
      </c>
      <c r="Q21" s="82">
        <f t="shared" si="5"/>
        <v>2.6531018137723071E-3</v>
      </c>
      <c r="R21" s="83">
        <v>8.9732577645984576E-3</v>
      </c>
      <c r="S21" s="84">
        <f t="shared" si="6"/>
        <v>104.31695057006965</v>
      </c>
      <c r="T21" s="85">
        <f>分析係数表!F24</f>
        <v>0.39125295508274233</v>
      </c>
      <c r="U21" s="86">
        <f t="shared" si="7"/>
        <v>40.814315175760115</v>
      </c>
      <c r="V21" s="87">
        <f>分析係数表!D24</f>
        <v>8.1560283687943269E-2</v>
      </c>
      <c r="W21" s="88">
        <f t="shared" si="8"/>
        <v>9</v>
      </c>
      <c r="X21" s="76">
        <f>分析係数表!E24</f>
        <v>8.0378250591016553E-2</v>
      </c>
      <c r="Y21" s="89">
        <f t="shared" si="9"/>
        <v>8</v>
      </c>
    </row>
    <row r="22" spans="1:25" x14ac:dyDescent="0.2">
      <c r="A22" s="6" t="s">
        <v>10</v>
      </c>
      <c r="B22" s="5" t="s">
        <v>271</v>
      </c>
      <c r="C22" s="90"/>
      <c r="D22" s="76">
        <f>投入係数表!S22</f>
        <v>0.14066193853427897</v>
      </c>
      <c r="E22" s="77">
        <f t="shared" si="0"/>
        <v>14.066193853427897</v>
      </c>
      <c r="F22" s="76">
        <f>分析係数表!C25</f>
        <v>9.2250922509224953E-3</v>
      </c>
      <c r="G22" s="77">
        <f t="shared" si="1"/>
        <v>0.12976193591723134</v>
      </c>
      <c r="H22" s="77">
        <v>0.13754893907695895</v>
      </c>
      <c r="I22" s="77">
        <f t="shared" si="2"/>
        <v>0.13754893907695895</v>
      </c>
      <c r="J22" s="76">
        <f>分析係数表!G25</f>
        <v>0.19617224880382775</v>
      </c>
      <c r="K22" s="78">
        <f t="shared" si="3"/>
        <v>2.6983284699307736E-2</v>
      </c>
      <c r="L22" s="79"/>
      <c r="M22" s="80"/>
      <c r="N22" s="81">
        <f>分析係数表!H25</f>
        <v>5.5023955551380293E-4</v>
      </c>
      <c r="O22" s="82">
        <f t="shared" si="4"/>
        <v>8.3540505702773236E-3</v>
      </c>
      <c r="P22" s="76">
        <f>分析係数表!C25</f>
        <v>9.2250922509224953E-3</v>
      </c>
      <c r="Q22" s="82">
        <f t="shared" si="5"/>
        <v>7.7066887179679991E-5</v>
      </c>
      <c r="R22" s="83">
        <v>3.3090271034730235E-4</v>
      </c>
      <c r="S22" s="84">
        <f t="shared" si="6"/>
        <v>0.13787984178730625</v>
      </c>
      <c r="T22" s="85">
        <f>分析係数表!F25</f>
        <v>0.34928229665071769</v>
      </c>
      <c r="U22" s="86">
        <f t="shared" si="7"/>
        <v>4.8158987801307923E-2</v>
      </c>
      <c r="V22" s="87">
        <f>分析係数表!D25</f>
        <v>6.2200956937799042E-2</v>
      </c>
      <c r="W22" s="88">
        <f t="shared" si="8"/>
        <v>0</v>
      </c>
      <c r="X22" s="76">
        <f>分析係数表!E25</f>
        <v>3.8277511961722487E-2</v>
      </c>
      <c r="Y22" s="89">
        <f t="shared" si="9"/>
        <v>0</v>
      </c>
    </row>
    <row r="23" spans="1:25" x14ac:dyDescent="0.2">
      <c r="A23" s="6" t="s">
        <v>11</v>
      </c>
      <c r="B23" s="5" t="s">
        <v>35</v>
      </c>
      <c r="C23" s="90"/>
      <c r="D23" s="76">
        <f>投入係数表!S23</f>
        <v>2.0094562647754138E-2</v>
      </c>
      <c r="E23" s="77">
        <f t="shared" si="0"/>
        <v>2.0094562647754137</v>
      </c>
      <c r="F23" s="76">
        <f>分析係数表!C26</f>
        <v>0.48980322003577814</v>
      </c>
      <c r="G23" s="77">
        <f t="shared" si="1"/>
        <v>0.98423814900806483</v>
      </c>
      <c r="H23" s="77">
        <v>1.1011195763810302</v>
      </c>
      <c r="I23" s="77">
        <f t="shared" si="2"/>
        <v>1.1011195763810302</v>
      </c>
      <c r="J23" s="76">
        <f>分析係数表!G26</f>
        <v>0.19635890767230169</v>
      </c>
      <c r="K23" s="78">
        <f t="shared" si="3"/>
        <v>0.21621463723476667</v>
      </c>
      <c r="L23" s="79"/>
      <c r="M23" s="80"/>
      <c r="N23" s="81">
        <f>分析係数表!H26</f>
        <v>1.1729496866318629E-2</v>
      </c>
      <c r="O23" s="82">
        <f t="shared" si="4"/>
        <v>0.17808390727859466</v>
      </c>
      <c r="P23" s="76">
        <f>分析係数表!C26</f>
        <v>0.48980322003577814</v>
      </c>
      <c r="Q23" s="82">
        <f t="shared" si="5"/>
        <v>8.7226071221608609E-2</v>
      </c>
      <c r="R23" s="83">
        <v>9.5706912790422205E-2</v>
      </c>
      <c r="S23" s="84">
        <f t="shared" si="6"/>
        <v>1.1968264891714524</v>
      </c>
      <c r="T23" s="85">
        <f>分析係数表!F26</f>
        <v>0.33511053315994799</v>
      </c>
      <c r="U23" s="86">
        <f t="shared" si="7"/>
        <v>0.40106916288619415</v>
      </c>
      <c r="V23" s="87">
        <f>分析係数表!D26</f>
        <v>7.3862158647594281E-2</v>
      </c>
      <c r="W23" s="88">
        <f t="shared" si="8"/>
        <v>0</v>
      </c>
      <c r="X23" s="76">
        <f>分析係数表!E26</f>
        <v>7.8673602080624183E-2</v>
      </c>
      <c r="Y23" s="89">
        <f t="shared" si="9"/>
        <v>0</v>
      </c>
    </row>
    <row r="24" spans="1:25" x14ac:dyDescent="0.2">
      <c r="A24" s="6" t="s">
        <v>12</v>
      </c>
      <c r="B24" s="5" t="s">
        <v>365</v>
      </c>
      <c r="C24" s="90"/>
      <c r="D24" s="76">
        <f>投入係数表!S24</f>
        <v>0</v>
      </c>
      <c r="E24" s="77">
        <f t="shared" si="0"/>
        <v>0</v>
      </c>
      <c r="F24" s="76">
        <f>分析係数表!C27</f>
        <v>1.6403046280023426E-2</v>
      </c>
      <c r="G24" s="77">
        <f t="shared" si="1"/>
        <v>0</v>
      </c>
      <c r="H24" s="77">
        <v>3.7208488572170859E-5</v>
      </c>
      <c r="I24" s="77">
        <f t="shared" si="2"/>
        <v>3.7208488572170859E-5</v>
      </c>
      <c r="J24" s="76">
        <f>分析係数表!G27</f>
        <v>0.18421052631578946</v>
      </c>
      <c r="K24" s="78">
        <f t="shared" si="3"/>
        <v>6.8541952632946318E-6</v>
      </c>
      <c r="L24" s="79"/>
      <c r="M24" s="80"/>
      <c r="N24" s="81">
        <f>分析係数表!H27</f>
        <v>1.1420825896152349E-2</v>
      </c>
      <c r="O24" s="82">
        <f t="shared" si="4"/>
        <v>0.17339748866600008</v>
      </c>
      <c r="P24" s="76">
        <f>分析係数表!C27</f>
        <v>1.6403046280023426E-2</v>
      </c>
      <c r="Q24" s="82">
        <f t="shared" si="5"/>
        <v>2.8442470314282366E-3</v>
      </c>
      <c r="R24" s="83">
        <v>2.8662190321960966E-3</v>
      </c>
      <c r="S24" s="84">
        <f t="shared" si="6"/>
        <v>2.9034275207682676E-3</v>
      </c>
      <c r="T24" s="85">
        <f>分析係数表!F27</f>
        <v>0.35526315789473684</v>
      </c>
      <c r="U24" s="86">
        <f t="shared" si="7"/>
        <v>1.0314808297466214E-3</v>
      </c>
      <c r="V24" s="87">
        <f>分析係数表!D27</f>
        <v>0</v>
      </c>
      <c r="W24" s="88">
        <f t="shared" si="8"/>
        <v>0</v>
      </c>
      <c r="X24" s="76">
        <f>分析係数表!E27</f>
        <v>0</v>
      </c>
      <c r="Y24" s="89">
        <f t="shared" si="9"/>
        <v>0</v>
      </c>
    </row>
    <row r="25" spans="1:25" x14ac:dyDescent="0.2">
      <c r="A25" s="6" t="s">
        <v>13</v>
      </c>
      <c r="B25" s="5" t="s">
        <v>191</v>
      </c>
      <c r="C25" s="90"/>
      <c r="D25" s="76">
        <f>投入係数表!S25</f>
        <v>0</v>
      </c>
      <c r="E25" s="77">
        <f t="shared" si="0"/>
        <v>0</v>
      </c>
      <c r="F25" s="76">
        <f>分析係数表!C28</f>
        <v>5.7942340305257245E-2</v>
      </c>
      <c r="G25" s="77">
        <f t="shared" si="1"/>
        <v>0</v>
      </c>
      <c r="H25" s="77">
        <v>3.3562488244707886E-3</v>
      </c>
      <c r="I25" s="77">
        <f t="shared" si="2"/>
        <v>3.3562488244707886E-3</v>
      </c>
      <c r="J25" s="76">
        <f>分析係数表!G28</f>
        <v>0.12508686587908269</v>
      </c>
      <c r="K25" s="78">
        <f t="shared" si="3"/>
        <v>4.1982264656340647E-4</v>
      </c>
      <c r="L25" s="79"/>
      <c r="M25" s="80"/>
      <c r="N25" s="81">
        <f>分析係数表!H28</f>
        <v>2.2586662729993424E-2</v>
      </c>
      <c r="O25" s="82">
        <f t="shared" si="4"/>
        <v>0.34292358804333506</v>
      </c>
      <c r="P25" s="76">
        <f>分析係数表!C28</f>
        <v>5.7942340305257245E-2</v>
      </c>
      <c r="Q25" s="82">
        <f t="shared" si="5"/>
        <v>1.9869795237106764E-2</v>
      </c>
      <c r="R25" s="83">
        <v>2.143228809454922E-2</v>
      </c>
      <c r="S25" s="84">
        <f t="shared" si="6"/>
        <v>2.4788536919020009E-2</v>
      </c>
      <c r="T25" s="85">
        <f>分析係数表!F28</f>
        <v>0.21334259902710215</v>
      </c>
      <c r="U25" s="86">
        <f t="shared" si="7"/>
        <v>5.2884508923830035E-3</v>
      </c>
      <c r="V25" s="87">
        <f>分析係数表!D28</f>
        <v>0.12091730368311328</v>
      </c>
      <c r="W25" s="88">
        <f t="shared" si="8"/>
        <v>0</v>
      </c>
      <c r="X25" s="76">
        <f>分析係数表!E28</f>
        <v>0.12161223071577484</v>
      </c>
      <c r="Y25" s="89">
        <f t="shared" si="9"/>
        <v>0</v>
      </c>
    </row>
    <row r="26" spans="1:25" x14ac:dyDescent="0.2">
      <c r="A26" s="6" t="s">
        <v>14</v>
      </c>
      <c r="B26" s="5" t="s">
        <v>50</v>
      </c>
      <c r="C26" s="90"/>
      <c r="D26" s="76">
        <f>投入係数表!S26</f>
        <v>7.0921985815602835E-3</v>
      </c>
      <c r="E26" s="77">
        <f t="shared" si="0"/>
        <v>0.70921985815602839</v>
      </c>
      <c r="F26" s="76">
        <f>分析係数表!C29</f>
        <v>0.49478563151796062</v>
      </c>
      <c r="G26" s="77">
        <f t="shared" si="1"/>
        <v>0.35091179540280898</v>
      </c>
      <c r="H26" s="77">
        <v>0.43561637417049204</v>
      </c>
      <c r="I26" s="77">
        <f t="shared" si="2"/>
        <v>0.43561637417049204</v>
      </c>
      <c r="J26" s="76">
        <f>分析係数表!G29</f>
        <v>0.24894917844860528</v>
      </c>
      <c r="K26" s="78">
        <f t="shared" si="3"/>
        <v>0.10844633846850424</v>
      </c>
      <c r="L26" s="79"/>
      <c r="M26" s="80"/>
      <c r="N26" s="81">
        <f>分析係数表!H29</f>
        <v>1.0347187739052245E-2</v>
      </c>
      <c r="O26" s="82">
        <f t="shared" si="4"/>
        <v>0.15709690218741015</v>
      </c>
      <c r="P26" s="76">
        <f>分析係数表!C29</f>
        <v>0.49478563151796062</v>
      </c>
      <c r="Q26" s="82">
        <f t="shared" si="5"/>
        <v>7.7729289958313019E-2</v>
      </c>
      <c r="R26" s="83">
        <v>0.11258713041469434</v>
      </c>
      <c r="S26" s="84">
        <f t="shared" si="6"/>
        <v>0.54820350458518641</v>
      </c>
      <c r="T26" s="85">
        <f>分析係数表!F29</f>
        <v>0.37141765380206343</v>
      </c>
      <c r="U26" s="86">
        <f t="shared" si="7"/>
        <v>0.20361245947909865</v>
      </c>
      <c r="V26" s="87">
        <f>分析係数表!D29</f>
        <v>7.241115781429118E-2</v>
      </c>
      <c r="W26" s="88">
        <f t="shared" si="8"/>
        <v>0</v>
      </c>
      <c r="X26" s="76">
        <f>分析係数表!E29</f>
        <v>5.0630492930836837E-2</v>
      </c>
      <c r="Y26" s="89">
        <f t="shared" si="9"/>
        <v>0</v>
      </c>
    </row>
    <row r="27" spans="1:25" x14ac:dyDescent="0.2">
      <c r="A27" s="6" t="s">
        <v>15</v>
      </c>
      <c r="B27" s="5" t="s">
        <v>36</v>
      </c>
      <c r="C27" s="90"/>
      <c r="D27" s="76">
        <f>投入係数表!S27</f>
        <v>1.1820330969267139E-3</v>
      </c>
      <c r="E27" s="77">
        <f t="shared" si="0"/>
        <v>0.1182033096926714</v>
      </c>
      <c r="F27" s="76">
        <f>分析係数表!C30</f>
        <v>1</v>
      </c>
      <c r="G27" s="77">
        <f t="shared" si="1"/>
        <v>0.1182033096926714</v>
      </c>
      <c r="H27" s="77">
        <v>0.15030779666581659</v>
      </c>
      <c r="I27" s="77">
        <f t="shared" si="2"/>
        <v>0.15030779666581659</v>
      </c>
      <c r="J27" s="76">
        <f>分析係数表!G30</f>
        <v>0.34459690081234212</v>
      </c>
      <c r="K27" s="78">
        <f t="shared" si="3"/>
        <v>5.1795600898972088E-2</v>
      </c>
      <c r="L27" s="79"/>
      <c r="M27" s="80"/>
      <c r="N27" s="81">
        <f>分析係数表!H30</f>
        <v>0</v>
      </c>
      <c r="O27" s="82">
        <f t="shared" si="4"/>
        <v>0</v>
      </c>
      <c r="P27" s="76">
        <f>分析係数表!C30</f>
        <v>1</v>
      </c>
      <c r="Q27" s="82">
        <f t="shared" si="5"/>
        <v>0</v>
      </c>
      <c r="R27" s="83">
        <v>3.083793977696651E-2</v>
      </c>
      <c r="S27" s="84">
        <f t="shared" si="6"/>
        <v>0.18114573644278309</v>
      </c>
      <c r="T27" s="85">
        <f>分析係数表!F30</f>
        <v>0.44091746876919924</v>
      </c>
      <c r="U27" s="86">
        <f t="shared" si="7"/>
        <v>7.9870319590684413E-2</v>
      </c>
      <c r="V27" s="87">
        <f>分析係数表!D30</f>
        <v>0.12847293330602771</v>
      </c>
      <c r="W27" s="88">
        <f t="shared" si="8"/>
        <v>0</v>
      </c>
      <c r="X27" s="76">
        <f>分析係数表!E30</f>
        <v>7.0107174551163901E-2</v>
      </c>
      <c r="Y27" s="89">
        <f t="shared" si="9"/>
        <v>0</v>
      </c>
    </row>
    <row r="28" spans="1:25" x14ac:dyDescent="0.2">
      <c r="A28" s="6" t="s">
        <v>16</v>
      </c>
      <c r="B28" s="5" t="s">
        <v>192</v>
      </c>
      <c r="C28" s="90"/>
      <c r="D28" s="76">
        <f>投入係数表!S28</f>
        <v>9.4562647754137114E-3</v>
      </c>
      <c r="E28" s="77">
        <f t="shared" si="0"/>
        <v>0.94562647754137119</v>
      </c>
      <c r="F28" s="76">
        <f>分析係数表!C31</f>
        <v>1.9207967749584998E-2</v>
      </c>
      <c r="G28" s="77">
        <f t="shared" si="1"/>
        <v>1.816356288376832E-2</v>
      </c>
      <c r="H28" s="77">
        <v>2.1933807500106404E-2</v>
      </c>
      <c r="I28" s="77">
        <f t="shared" si="2"/>
        <v>2.1933807500106404E-2</v>
      </c>
      <c r="J28" s="76">
        <f>分析係数表!G31</f>
        <v>6.1728395061728392E-2</v>
      </c>
      <c r="K28" s="78">
        <f t="shared" si="3"/>
        <v>1.3539387345744692E-3</v>
      </c>
      <c r="L28" s="79"/>
      <c r="M28" s="80"/>
      <c r="N28" s="81">
        <f>分析係数表!H31</f>
        <v>2.4076335672969816E-2</v>
      </c>
      <c r="O28" s="82">
        <f t="shared" si="4"/>
        <v>0.36554065178237849</v>
      </c>
      <c r="P28" s="76">
        <f>分析係数表!C31</f>
        <v>1.9207967749584998E-2</v>
      </c>
      <c r="Q28" s="82">
        <f t="shared" si="5"/>
        <v>7.0212930505982058E-3</v>
      </c>
      <c r="R28" s="83">
        <v>9.1055061130277566E-3</v>
      </c>
      <c r="S28" s="84">
        <f t="shared" si="6"/>
        <v>3.103931361313416E-2</v>
      </c>
      <c r="T28" s="85">
        <f>分析係数表!F31</f>
        <v>0.33333333333333331</v>
      </c>
      <c r="U28" s="86">
        <f t="shared" si="7"/>
        <v>1.0346437871044719E-2</v>
      </c>
      <c r="V28" s="87">
        <f>分析係数表!D31</f>
        <v>0.20987654320987653</v>
      </c>
      <c r="W28" s="88">
        <f t="shared" si="8"/>
        <v>0</v>
      </c>
      <c r="X28" s="76">
        <f>分析係数表!E31</f>
        <v>0.18518518518518517</v>
      </c>
      <c r="Y28" s="89">
        <f t="shared" si="9"/>
        <v>0</v>
      </c>
    </row>
    <row r="29" spans="1:25" x14ac:dyDescent="0.2">
      <c r="A29" s="6" t="s">
        <v>17</v>
      </c>
      <c r="B29" s="5" t="s">
        <v>272</v>
      </c>
      <c r="C29" s="90"/>
      <c r="D29" s="76">
        <f>投入係数表!S29</f>
        <v>1.1820330969267139E-3</v>
      </c>
      <c r="E29" s="77">
        <f t="shared" si="0"/>
        <v>0.1182033096926714</v>
      </c>
      <c r="F29" s="76">
        <f>分析係数表!C32</f>
        <v>1</v>
      </c>
      <c r="G29" s="77">
        <f t="shared" si="1"/>
        <v>0.1182033096926714</v>
      </c>
      <c r="H29" s="77">
        <v>0.14698773440516733</v>
      </c>
      <c r="I29" s="77">
        <f t="shared" si="2"/>
        <v>0.14698773440516733</v>
      </c>
      <c r="J29" s="76">
        <f>分析係数表!G32</f>
        <v>0.14010507880910683</v>
      </c>
      <c r="K29" s="78">
        <f t="shared" si="3"/>
        <v>2.0593728112808032E-2</v>
      </c>
      <c r="L29" s="79"/>
      <c r="M29" s="80"/>
      <c r="N29" s="81">
        <f>分析係数表!H32</f>
        <v>7.0054889750781743E-3</v>
      </c>
      <c r="O29" s="82">
        <f t="shared" si="4"/>
        <v>0.10636132677279911</v>
      </c>
      <c r="P29" s="76">
        <f>分析係数表!C32</f>
        <v>1</v>
      </c>
      <c r="Q29" s="82">
        <f t="shared" si="5"/>
        <v>0.10636132677279911</v>
      </c>
      <c r="R29" s="83">
        <v>0.14057863066244175</v>
      </c>
      <c r="S29" s="84">
        <f t="shared" si="6"/>
        <v>0.28756636506760908</v>
      </c>
      <c r="T29" s="85">
        <f>分析係数表!F32</f>
        <v>0.48248686514886163</v>
      </c>
      <c r="U29" s="86">
        <f t="shared" si="7"/>
        <v>0.13874699400372381</v>
      </c>
      <c r="V29" s="87">
        <f>分析係数表!D32</f>
        <v>1.5761821366024518E-2</v>
      </c>
      <c r="W29" s="88">
        <f t="shared" si="8"/>
        <v>0</v>
      </c>
      <c r="X29" s="76">
        <f>分析係数表!E32</f>
        <v>2.1891418563922942E-2</v>
      </c>
      <c r="Y29" s="89">
        <f t="shared" si="9"/>
        <v>0</v>
      </c>
    </row>
    <row r="30" spans="1:25" x14ac:dyDescent="0.2">
      <c r="A30" s="6" t="s">
        <v>18</v>
      </c>
      <c r="B30" s="5" t="s">
        <v>273</v>
      </c>
      <c r="C30" s="90"/>
      <c r="D30" s="76">
        <f>投入係数表!S30</f>
        <v>0</v>
      </c>
      <c r="E30" s="77">
        <f t="shared" si="0"/>
        <v>0</v>
      </c>
      <c r="F30" s="76">
        <f>分析係数表!C33</f>
        <v>0.97338792221084958</v>
      </c>
      <c r="G30" s="77">
        <f t="shared" si="1"/>
        <v>0</v>
      </c>
      <c r="H30" s="77">
        <v>1.2703898598781963E-2</v>
      </c>
      <c r="I30" s="77">
        <f t="shared" si="2"/>
        <v>1.2703898598781963E-2</v>
      </c>
      <c r="J30" s="76">
        <f>分析係数表!G33</f>
        <v>0.50577124868835255</v>
      </c>
      <c r="K30" s="78">
        <f t="shared" si="3"/>
        <v>6.4252666575161654E-3</v>
      </c>
      <c r="L30" s="79"/>
      <c r="M30" s="80"/>
      <c r="N30" s="81">
        <f>分析係数表!H33</f>
        <v>1.0199562492450981E-3</v>
      </c>
      <c r="O30" s="82">
        <f t="shared" si="4"/>
        <v>1.5485557154660405E-2</v>
      </c>
      <c r="P30" s="76">
        <f>分析係数表!C33</f>
        <v>0.97338792221084958</v>
      </c>
      <c r="Q30" s="82">
        <f t="shared" si="5"/>
        <v>1.5073454303052247E-2</v>
      </c>
      <c r="R30" s="83">
        <v>4.5140261753883679E-2</v>
      </c>
      <c r="S30" s="84">
        <f t="shared" si="6"/>
        <v>5.7844160352665638E-2</v>
      </c>
      <c r="T30" s="85">
        <f>分析係数表!F33</f>
        <v>0.64428121720881426</v>
      </c>
      <c r="U30" s="86">
        <f t="shared" si="7"/>
        <v>3.7267906040437254E-2</v>
      </c>
      <c r="V30" s="87">
        <f>分析係数表!D33</f>
        <v>6.2959076600209857E-2</v>
      </c>
      <c r="W30" s="88">
        <f t="shared" si="8"/>
        <v>0</v>
      </c>
      <c r="X30" s="76">
        <f>分析係数表!E33</f>
        <v>4.7219307450157399E-2</v>
      </c>
      <c r="Y30" s="89">
        <f t="shared" si="9"/>
        <v>0</v>
      </c>
    </row>
    <row r="31" spans="1:25" x14ac:dyDescent="0.2">
      <c r="A31" s="6" t="s">
        <v>19</v>
      </c>
      <c r="B31" s="5" t="s">
        <v>274</v>
      </c>
      <c r="C31" s="90"/>
      <c r="D31" s="76">
        <f>投入係数表!S31</f>
        <v>4.9645390070921988E-2</v>
      </c>
      <c r="E31" s="77">
        <f t="shared" si="0"/>
        <v>4.9645390070921991</v>
      </c>
      <c r="F31" s="76">
        <f>分析係数表!C34</f>
        <v>0.27354580534514794</v>
      </c>
      <c r="G31" s="77">
        <f t="shared" si="1"/>
        <v>1.3580288208624367</v>
      </c>
      <c r="H31" s="77">
        <v>1.5092029371168274</v>
      </c>
      <c r="I31" s="77">
        <f t="shared" si="2"/>
        <v>1.5092029371168274</v>
      </c>
      <c r="J31" s="76">
        <f>分析係数表!G34</f>
        <v>0.42476937758456157</v>
      </c>
      <c r="K31" s="78">
        <f t="shared" si="3"/>
        <v>0.64106319224790698</v>
      </c>
      <c r="L31" s="79"/>
      <c r="M31" s="80"/>
      <c r="N31" s="81">
        <f>分析係数表!H34</f>
        <v>0.17207735562921905</v>
      </c>
      <c r="O31" s="82">
        <f t="shared" si="4"/>
        <v>2.6125764978559962</v>
      </c>
      <c r="P31" s="76">
        <f>分析係数表!C34</f>
        <v>0.27354580534514794</v>
      </c>
      <c r="Q31" s="82">
        <f t="shared" si="5"/>
        <v>0.71465934213182469</v>
      </c>
      <c r="R31" s="83">
        <v>0.77412615470253743</v>
      </c>
      <c r="S31" s="84">
        <f t="shared" si="6"/>
        <v>2.2833290918193647</v>
      </c>
      <c r="T31" s="85">
        <f>分析係数表!F34</f>
        <v>0.70045594316615423</v>
      </c>
      <c r="U31" s="86">
        <f t="shared" si="7"/>
        <v>1.5993714325690516</v>
      </c>
      <c r="V31" s="87">
        <f>分析係数表!D34</f>
        <v>0.30431555508429647</v>
      </c>
      <c r="W31" s="88">
        <f t="shared" si="8"/>
        <v>1</v>
      </c>
      <c r="X31" s="76">
        <f>分析係数表!E34</f>
        <v>0.19870639380765559</v>
      </c>
      <c r="Y31" s="89">
        <f t="shared" si="9"/>
        <v>0</v>
      </c>
    </row>
    <row r="32" spans="1:25" x14ac:dyDescent="0.2">
      <c r="A32" s="6" t="s">
        <v>20</v>
      </c>
      <c r="B32" s="5" t="s">
        <v>37</v>
      </c>
      <c r="C32" s="90"/>
      <c r="D32" s="76">
        <f>投入係数表!S32</f>
        <v>1.1820330969267139E-2</v>
      </c>
      <c r="E32" s="77">
        <f t="shared" si="0"/>
        <v>1.1820330969267139</v>
      </c>
      <c r="F32" s="76">
        <f>分析係数表!C35</f>
        <v>0.43910510987556262</v>
      </c>
      <c r="G32" s="77">
        <f t="shared" si="1"/>
        <v>0.51903677290255623</v>
      </c>
      <c r="H32" s="77">
        <v>0.60076668101858777</v>
      </c>
      <c r="I32" s="77">
        <f t="shared" si="2"/>
        <v>0.60076668101858777</v>
      </c>
      <c r="J32" s="76">
        <f>分析係数表!G35</f>
        <v>0.31421305453517945</v>
      </c>
      <c r="K32" s="78">
        <f t="shared" si="3"/>
        <v>0.18876873390581228</v>
      </c>
      <c r="L32" s="79"/>
      <c r="M32" s="80"/>
      <c r="N32" s="81">
        <f>分析係数表!H35</f>
        <v>6.5760337122381329E-2</v>
      </c>
      <c r="O32" s="82">
        <f t="shared" si="4"/>
        <v>0.99841092181363145</v>
      </c>
      <c r="P32" s="76">
        <f>分析係数表!C35</f>
        <v>0.43910510987556262</v>
      </c>
      <c r="Q32" s="82">
        <f t="shared" si="5"/>
        <v>0.4384073375239364</v>
      </c>
      <c r="R32" s="83">
        <v>0.53594809661718212</v>
      </c>
      <c r="S32" s="84">
        <f t="shared" si="6"/>
        <v>1.13671477763577</v>
      </c>
      <c r="T32" s="85">
        <f>分析係数表!F35</f>
        <v>0.64651031364792311</v>
      </c>
      <c r="U32" s="86">
        <f t="shared" si="7"/>
        <v>0.73489782741753085</v>
      </c>
      <c r="V32" s="87">
        <f>分析係数表!D35</f>
        <v>9.7202599604408024E-2</v>
      </c>
      <c r="W32" s="88">
        <f t="shared" si="8"/>
        <v>0</v>
      </c>
      <c r="X32" s="76">
        <f>分析係数表!E35</f>
        <v>8.3356880474710376E-2</v>
      </c>
      <c r="Y32" s="89">
        <f t="shared" si="9"/>
        <v>0</v>
      </c>
    </row>
    <row r="33" spans="1:25" x14ac:dyDescent="0.2">
      <c r="A33" s="6" t="s">
        <v>21</v>
      </c>
      <c r="B33" s="5" t="s">
        <v>38</v>
      </c>
      <c r="C33" s="90"/>
      <c r="D33" s="76">
        <f>投入係数表!S33</f>
        <v>2.3640661938534278E-3</v>
      </c>
      <c r="E33" s="77">
        <f t="shared" si="0"/>
        <v>0.2364066193853428</v>
      </c>
      <c r="F33" s="76">
        <f>分析係数表!C36</f>
        <v>0.81669408606805782</v>
      </c>
      <c r="G33" s="77">
        <f t="shared" si="1"/>
        <v>0.19307188795935173</v>
      </c>
      <c r="H33" s="77">
        <v>0.27044723761869632</v>
      </c>
      <c r="I33" s="77">
        <f t="shared" si="2"/>
        <v>0.27044723761869632</v>
      </c>
      <c r="J33" s="76">
        <f>分析係数表!G36</f>
        <v>6.9340477503742809E-2</v>
      </c>
      <c r="K33" s="78">
        <f t="shared" si="3"/>
        <v>1.8752940596048599E-2</v>
      </c>
      <c r="L33" s="79"/>
      <c r="M33" s="80"/>
      <c r="N33" s="81">
        <f>分析係数表!H36</f>
        <v>0.13486237300873674</v>
      </c>
      <c r="O33" s="82">
        <f t="shared" si="4"/>
        <v>2.0475574190418739</v>
      </c>
      <c r="P33" s="76">
        <f>分析係数表!C36</f>
        <v>0.81669408606805782</v>
      </c>
      <c r="Q33" s="82">
        <f t="shared" si="5"/>
        <v>1.6722280350162746</v>
      </c>
      <c r="R33" s="83">
        <v>1.7578695320819948</v>
      </c>
      <c r="S33" s="84">
        <f t="shared" si="6"/>
        <v>2.028316769700691</v>
      </c>
      <c r="T33" s="85">
        <f>分析係数表!F36</f>
        <v>0.82767315420376641</v>
      </c>
      <c r="U33" s="86">
        <f t="shared" si="7"/>
        <v>1.6787833385025654</v>
      </c>
      <c r="V33" s="87">
        <f>分析係数表!D36</f>
        <v>6.0672917815774961E-3</v>
      </c>
      <c r="W33" s="88">
        <f t="shared" si="8"/>
        <v>0</v>
      </c>
      <c r="X33" s="76">
        <f>分析係数表!E36</f>
        <v>1.3395319517768497E-3</v>
      </c>
      <c r="Y33" s="89">
        <f t="shared" si="9"/>
        <v>0</v>
      </c>
    </row>
    <row r="34" spans="1:25" x14ac:dyDescent="0.2">
      <c r="A34" s="6" t="s">
        <v>22</v>
      </c>
      <c r="B34" s="5" t="s">
        <v>377</v>
      </c>
      <c r="C34" s="90"/>
      <c r="D34" s="76">
        <f>投入係数表!S34</f>
        <v>1.7730496453900711E-2</v>
      </c>
      <c r="E34" s="77">
        <f t="shared" si="0"/>
        <v>1.773049645390071</v>
      </c>
      <c r="F34" s="76">
        <f>分析係数表!C37</f>
        <v>0.27674240490171054</v>
      </c>
      <c r="G34" s="77">
        <f t="shared" si="1"/>
        <v>0.49067802287537332</v>
      </c>
      <c r="H34" s="77">
        <v>0.58551249355392965</v>
      </c>
      <c r="I34" s="77">
        <f t="shared" si="2"/>
        <v>0.58551249355392965</v>
      </c>
      <c r="J34" s="76">
        <f>分析係数表!G37</f>
        <v>0.51230251230251234</v>
      </c>
      <c r="K34" s="78">
        <f t="shared" si="3"/>
        <v>0.29995952143218674</v>
      </c>
      <c r="L34" s="79"/>
      <c r="M34" s="80"/>
      <c r="N34" s="81">
        <f>分析係数表!H37</f>
        <v>5.0756243876907386E-2</v>
      </c>
      <c r="O34" s="82">
        <f t="shared" si="4"/>
        <v>0.77061022577533755</v>
      </c>
      <c r="P34" s="76">
        <f>分析係数表!C37</f>
        <v>0.27674240490171054</v>
      </c>
      <c r="Q34" s="82">
        <f t="shared" si="5"/>
        <v>0.21326052712291704</v>
      </c>
      <c r="R34" s="83">
        <v>0.25438533686931553</v>
      </c>
      <c r="S34" s="84">
        <f t="shared" si="6"/>
        <v>0.83989783042324517</v>
      </c>
      <c r="T34" s="85">
        <f>分析係数表!F37</f>
        <v>0.72623672623672619</v>
      </c>
      <c r="U34" s="86">
        <f t="shared" si="7"/>
        <v>0.60996465073990658</v>
      </c>
      <c r="V34" s="87">
        <f>分析係数表!D37</f>
        <v>0.14037814037814036</v>
      </c>
      <c r="W34" s="88">
        <f t="shared" si="8"/>
        <v>0</v>
      </c>
      <c r="X34" s="76">
        <f>分析係数表!E37</f>
        <v>0.12535612535612536</v>
      </c>
      <c r="Y34" s="89">
        <f t="shared" si="9"/>
        <v>0</v>
      </c>
    </row>
    <row r="35" spans="1:25" x14ac:dyDescent="0.2">
      <c r="A35" s="6" t="s">
        <v>23</v>
      </c>
      <c r="B35" s="5" t="s">
        <v>193</v>
      </c>
      <c r="C35" s="90"/>
      <c r="D35" s="76">
        <f>投入係数表!S35</f>
        <v>5.9101654846335696E-3</v>
      </c>
      <c r="E35" s="77">
        <f t="shared" si="0"/>
        <v>0.59101654846335694</v>
      </c>
      <c r="F35" s="76">
        <f>分析係数表!C38</f>
        <v>2.6054411976392688E-2</v>
      </c>
      <c r="G35" s="77">
        <f t="shared" si="1"/>
        <v>1.5398588638529958E-2</v>
      </c>
      <c r="H35" s="77">
        <v>2.0954778404908208E-2</v>
      </c>
      <c r="I35" s="77">
        <f t="shared" si="2"/>
        <v>2.0954778404908208E-2</v>
      </c>
      <c r="J35" s="76">
        <f>分析係数表!G38</f>
        <v>0.25641025641025639</v>
      </c>
      <c r="K35" s="78">
        <f t="shared" si="3"/>
        <v>5.3730201038226172E-3</v>
      </c>
      <c r="L35" s="79"/>
      <c r="M35" s="80"/>
      <c r="N35" s="81">
        <f>分析係数表!H38</f>
        <v>4.4945177351603076E-2</v>
      </c>
      <c r="O35" s="82">
        <f t="shared" si="4"/>
        <v>0.68238330145996973</v>
      </c>
      <c r="P35" s="76">
        <f>分析係数表!C38</f>
        <v>2.6054411976392688E-2</v>
      </c>
      <c r="Q35" s="82">
        <f t="shared" si="5"/>
        <v>1.7779095662049018E-2</v>
      </c>
      <c r="R35" s="83">
        <v>2.1883962008945646E-2</v>
      </c>
      <c r="S35" s="84">
        <f t="shared" si="6"/>
        <v>4.2838740413853854E-2</v>
      </c>
      <c r="T35" s="85">
        <f>分析係数表!F38</f>
        <v>0.57264957264957261</v>
      </c>
      <c r="U35" s="86">
        <f t="shared" si="7"/>
        <v>2.4531586390839386E-2</v>
      </c>
      <c r="V35" s="87">
        <f>分析係数表!D38</f>
        <v>9.4017094017094016E-2</v>
      </c>
      <c r="W35" s="88">
        <f t="shared" si="8"/>
        <v>0</v>
      </c>
      <c r="X35" s="76">
        <f>分析係数表!E38</f>
        <v>6.4102564102564097E-2</v>
      </c>
      <c r="Y35" s="89">
        <f t="shared" si="9"/>
        <v>0</v>
      </c>
    </row>
    <row r="36" spans="1:25" x14ac:dyDescent="0.2">
      <c r="A36" s="6" t="s">
        <v>24</v>
      </c>
      <c r="B36" s="5" t="s">
        <v>39</v>
      </c>
      <c r="C36" s="90"/>
      <c r="D36" s="76">
        <f>投入係数表!S36</f>
        <v>0</v>
      </c>
      <c r="E36" s="77">
        <f t="shared" si="0"/>
        <v>0</v>
      </c>
      <c r="F36" s="76">
        <f>分析係数表!C39</f>
        <v>1</v>
      </c>
      <c r="G36" s="77">
        <f t="shared" si="1"/>
        <v>0</v>
      </c>
      <c r="H36" s="77">
        <v>4.9888936425386901E-2</v>
      </c>
      <c r="I36" s="77">
        <f t="shared" si="2"/>
        <v>4.9888936425386901E-2</v>
      </c>
      <c r="J36" s="76">
        <f>分析係数表!G39</f>
        <v>0.35423311765241955</v>
      </c>
      <c r="K36" s="78">
        <f t="shared" si="3"/>
        <v>1.7672313486328157E-2</v>
      </c>
      <c r="L36" s="79"/>
      <c r="M36" s="80"/>
      <c r="N36" s="81">
        <f>分析係数表!H39</f>
        <v>4.0664045200166418E-3</v>
      </c>
      <c r="O36" s="82">
        <f t="shared" si="4"/>
        <v>6.1738471287659254E-2</v>
      </c>
      <c r="P36" s="76">
        <f>分析係数表!C39</f>
        <v>1</v>
      </c>
      <c r="Q36" s="82">
        <f t="shared" si="5"/>
        <v>6.1738471287659254E-2</v>
      </c>
      <c r="R36" s="83">
        <v>0.109384903224469</v>
      </c>
      <c r="S36" s="84">
        <f t="shared" si="6"/>
        <v>0.15927383964985592</v>
      </c>
      <c r="T36" s="85">
        <f>分析係数表!F39</f>
        <v>0.70491205686685499</v>
      </c>
      <c r="U36" s="86">
        <f t="shared" si="7"/>
        <v>0.11227404991266157</v>
      </c>
      <c r="V36" s="87">
        <f>分析係数表!D39</f>
        <v>5.4588535496217991E-2</v>
      </c>
      <c r="W36" s="88">
        <f t="shared" si="8"/>
        <v>0</v>
      </c>
      <c r="X36" s="76">
        <f>分析係数表!E39</f>
        <v>6.4886539688325889E-2</v>
      </c>
      <c r="Y36" s="89">
        <f t="shared" si="9"/>
        <v>0</v>
      </c>
    </row>
    <row r="37" spans="1:25" x14ac:dyDescent="0.2">
      <c r="A37" s="6" t="s">
        <v>25</v>
      </c>
      <c r="B37" s="5" t="s">
        <v>40</v>
      </c>
      <c r="C37" s="90"/>
      <c r="D37" s="76">
        <f>投入係数表!S37</f>
        <v>0</v>
      </c>
      <c r="E37" s="77">
        <f t="shared" si="0"/>
        <v>0</v>
      </c>
      <c r="F37" s="76">
        <f>分析係数表!C40</f>
        <v>0.92056168505516545</v>
      </c>
      <c r="G37" s="77">
        <f t="shared" si="1"/>
        <v>0</v>
      </c>
      <c r="H37" s="77">
        <v>1.7473595402099501E-3</v>
      </c>
      <c r="I37" s="77">
        <f t="shared" si="2"/>
        <v>1.7473595402099501E-3</v>
      </c>
      <c r="J37" s="76">
        <f>分析係数表!G40</f>
        <v>0.55393401015228427</v>
      </c>
      <c r="K37" s="78">
        <f t="shared" si="3"/>
        <v>9.6792187728634931E-4</v>
      </c>
      <c r="L37" s="79"/>
      <c r="M37" s="80"/>
      <c r="N37" s="81">
        <f>分析係数表!H40</f>
        <v>3.1632064203561794E-2</v>
      </c>
      <c r="O37" s="82">
        <f t="shared" si="4"/>
        <v>0.48025602912545495</v>
      </c>
      <c r="P37" s="76">
        <f>分析係数表!C40</f>
        <v>0.92056168505516545</v>
      </c>
      <c r="Q37" s="82">
        <f t="shared" si="5"/>
        <v>0.44210529942963145</v>
      </c>
      <c r="R37" s="83">
        <v>0.44256457653087899</v>
      </c>
      <c r="S37" s="84">
        <f t="shared" si="6"/>
        <v>0.44431193607108893</v>
      </c>
      <c r="T37" s="85">
        <f>分析係数表!F40</f>
        <v>0.75190355329949243</v>
      </c>
      <c r="U37" s="86">
        <f t="shared" si="7"/>
        <v>0.33407972350522869</v>
      </c>
      <c r="V37" s="87">
        <f>分析係数表!D40</f>
        <v>8.6747643219724432E-2</v>
      </c>
      <c r="W37" s="88">
        <f t="shared" si="8"/>
        <v>0</v>
      </c>
      <c r="X37" s="76">
        <f>分析係数表!E40</f>
        <v>5.4296591733139957E-2</v>
      </c>
      <c r="Y37" s="89">
        <f t="shared" si="9"/>
        <v>0</v>
      </c>
    </row>
    <row r="38" spans="1:25" x14ac:dyDescent="0.2">
      <c r="A38" s="6" t="s">
        <v>26</v>
      </c>
      <c r="B38" s="5" t="s">
        <v>276</v>
      </c>
      <c r="C38" s="90"/>
      <c r="D38" s="76">
        <f>投入係数表!S38</f>
        <v>0</v>
      </c>
      <c r="E38" s="77">
        <f t="shared" si="0"/>
        <v>0</v>
      </c>
      <c r="F38" s="76">
        <f>分析係数表!C41</f>
        <v>0.63177526518242222</v>
      </c>
      <c r="G38" s="77">
        <f t="shared" si="1"/>
        <v>0</v>
      </c>
      <c r="H38" s="77">
        <v>4.201862979110646E-4</v>
      </c>
      <c r="I38" s="77">
        <f t="shared" si="2"/>
        <v>4.201862979110646E-4</v>
      </c>
      <c r="J38" s="76">
        <f>分析係数表!G41</f>
        <v>0.4574653574378269</v>
      </c>
      <c r="K38" s="78">
        <f t="shared" si="3"/>
        <v>1.922206749643624E-4</v>
      </c>
      <c r="L38" s="79"/>
      <c r="M38" s="80"/>
      <c r="N38" s="81">
        <f>分析係数表!H41</f>
        <v>5.3681907855005165E-2</v>
      </c>
      <c r="O38" s="82">
        <f t="shared" si="4"/>
        <v>0.81502932392949501</v>
      </c>
      <c r="P38" s="76">
        <f>分析係数表!C41</f>
        <v>0.63177526518242222</v>
      </c>
      <c r="Q38" s="82">
        <f t="shared" si="5"/>
        <v>0.51491536725700704</v>
      </c>
      <c r="R38" s="83">
        <v>0.52184294756600547</v>
      </c>
      <c r="S38" s="84">
        <f t="shared" si="6"/>
        <v>0.52226313386391654</v>
      </c>
      <c r="T38" s="85">
        <f>分析係数表!F41</f>
        <v>0.56134715976874372</v>
      </c>
      <c r="U38" s="86">
        <f t="shared" si="7"/>
        <v>0.29317092684643276</v>
      </c>
      <c r="V38" s="87">
        <f>分析係数表!D41</f>
        <v>0.18619803615674038</v>
      </c>
      <c r="W38" s="88">
        <f t="shared" si="8"/>
        <v>0</v>
      </c>
      <c r="X38" s="76">
        <f>分析係数表!E41</f>
        <v>0.17261631641736258</v>
      </c>
      <c r="Y38" s="89">
        <f t="shared" si="9"/>
        <v>0</v>
      </c>
    </row>
    <row r="39" spans="1:25" x14ac:dyDescent="0.2">
      <c r="A39" s="6" t="s">
        <v>51</v>
      </c>
      <c r="B39" s="5" t="s">
        <v>367</v>
      </c>
      <c r="C39" s="90"/>
      <c r="D39" s="76">
        <f>投入係数表!S39</f>
        <v>1.1820330969267139E-3</v>
      </c>
      <c r="E39" s="77">
        <f>$C$21*D39</f>
        <v>0.1182033096926714</v>
      </c>
      <c r="F39" s="76">
        <f>分析係数表!C42</f>
        <v>1</v>
      </c>
      <c r="G39" s="77">
        <f>E39*F39</f>
        <v>0.1182033096926714</v>
      </c>
      <c r="H39" s="77">
        <v>0.13225112034413658</v>
      </c>
      <c r="I39" s="77">
        <f>C39+H39</f>
        <v>0.13225112034413658</v>
      </c>
      <c r="J39" s="76">
        <f>分析係数表!G42</f>
        <v>0.48523748395378691</v>
      </c>
      <c r="K39" s="78">
        <f>I39*J39</f>
        <v>6.4173200885858317E-2</v>
      </c>
      <c r="L39" s="79"/>
      <c r="M39" s="80"/>
      <c r="N39" s="81">
        <f>分析係数表!H42</f>
        <v>1.4319648920322628E-2</v>
      </c>
      <c r="O39" s="82">
        <f t="shared" si="4"/>
        <v>0.2174090721581928</v>
      </c>
      <c r="P39" s="76">
        <f>分析係数表!C42</f>
        <v>1</v>
      </c>
      <c r="Q39" s="82">
        <f>O39*P39</f>
        <v>0.2174090721581928</v>
      </c>
      <c r="R39" s="83">
        <v>0.22658383297426152</v>
      </c>
      <c r="S39" s="84">
        <f>I39+R39</f>
        <v>0.3588349533183981</v>
      </c>
      <c r="T39" s="85">
        <f>分析係数表!F42</f>
        <v>0.55905006418485237</v>
      </c>
      <c r="U39" s="86">
        <f>S39*T39</f>
        <v>0.20060670368441896</v>
      </c>
      <c r="V39" s="87">
        <f>分析係数表!D42</f>
        <v>0.23876765083440307</v>
      </c>
      <c r="W39" s="88">
        <f>ROUND(S39*V39,0)</f>
        <v>0</v>
      </c>
      <c r="X39" s="76">
        <f>分析係数表!E42</f>
        <v>0.20410783055198972</v>
      </c>
      <c r="Y39" s="89">
        <f>ROUND(S39*X39,0)</f>
        <v>0</v>
      </c>
    </row>
    <row r="40" spans="1:25" x14ac:dyDescent="0.2">
      <c r="A40" s="6" t="s">
        <v>194</v>
      </c>
      <c r="B40" s="5" t="s">
        <v>41</v>
      </c>
      <c r="C40" s="90"/>
      <c r="D40" s="76">
        <f>投入係数表!S40</f>
        <v>2.8368794326241134E-2</v>
      </c>
      <c r="E40" s="77">
        <f>$C$21*D40</f>
        <v>2.8368794326241136</v>
      </c>
      <c r="F40" s="76">
        <f>分析係数表!C43</f>
        <v>0.2976353666895134</v>
      </c>
      <c r="G40" s="77">
        <f>E40*F40</f>
        <v>0.84435565018301673</v>
      </c>
      <c r="H40" s="77">
        <v>1.0488410457142179</v>
      </c>
      <c r="I40" s="77">
        <f>C40+H40</f>
        <v>1.0488410457142179</v>
      </c>
      <c r="J40" s="76">
        <f>分析係数表!G43</f>
        <v>0.36251604621309369</v>
      </c>
      <c r="K40" s="78">
        <f>I40*J40</f>
        <v>0.38022170899832491</v>
      </c>
      <c r="L40" s="79"/>
      <c r="M40" s="80"/>
      <c r="N40" s="81">
        <f>分析係数表!H43</f>
        <v>3.8812019379168734E-2</v>
      </c>
      <c r="O40" s="82">
        <f t="shared" si="4"/>
        <v>0.58926620120102491</v>
      </c>
      <c r="P40" s="76">
        <f>分析係数表!C43</f>
        <v>0.2976353666895134</v>
      </c>
      <c r="Q40" s="82">
        <f>O40*P40</f>
        <v>0.17538646187220364</v>
      </c>
      <c r="R40" s="83">
        <v>0.29735303165604005</v>
      </c>
      <c r="S40" s="84">
        <f>I40+R40</f>
        <v>1.3461940773702579</v>
      </c>
      <c r="T40" s="85">
        <f>分析係数表!F43</f>
        <v>0.59563543003851094</v>
      </c>
      <c r="U40" s="86">
        <f>S40*T40</f>
        <v>0.80184088818972998</v>
      </c>
      <c r="V40" s="87">
        <f>分析係数表!D43</f>
        <v>0.26110397946084724</v>
      </c>
      <c r="W40" s="88">
        <f>ROUND(S40*V40,0)</f>
        <v>0</v>
      </c>
      <c r="X40" s="76">
        <f>分析係数表!E43</f>
        <v>0.20154043645699615</v>
      </c>
      <c r="Y40" s="89">
        <f>ROUND(S40*X40,0)</f>
        <v>0</v>
      </c>
    </row>
    <row r="41" spans="1:25" x14ac:dyDescent="0.2">
      <c r="A41" s="6" t="s">
        <v>340</v>
      </c>
      <c r="B41" s="5" t="s">
        <v>42</v>
      </c>
      <c r="C41" s="90"/>
      <c r="D41" s="76">
        <f>投入係数表!S41</f>
        <v>0</v>
      </c>
      <c r="E41" s="77">
        <f>$C$21*D41</f>
        <v>0</v>
      </c>
      <c r="F41" s="76">
        <f>分析係数表!C44</f>
        <v>0.4644187601490114</v>
      </c>
      <c r="G41" s="77">
        <f>E41*F41</f>
        <v>0</v>
      </c>
      <c r="H41" s="77">
        <v>1.8021375660602018E-3</v>
      </c>
      <c r="I41" s="77">
        <f>C41+H41</f>
        <v>1.8021375660602018E-3</v>
      </c>
      <c r="J41" s="76">
        <f>分析係数表!G44</f>
        <v>0.2664037682111951</v>
      </c>
      <c r="K41" s="78">
        <f>I41*J41</f>
        <v>4.800962384333893E-4</v>
      </c>
      <c r="L41" s="79"/>
      <c r="M41" s="80"/>
      <c r="N41" s="81">
        <f>分析係数表!H44</f>
        <v>0.11619448955215868</v>
      </c>
      <c r="O41" s="82">
        <f t="shared" si="4"/>
        <v>1.7641309716453919</v>
      </c>
      <c r="P41" s="76">
        <f>分析係数表!C44</f>
        <v>0.4644187601490114</v>
      </c>
      <c r="Q41" s="82">
        <f>O41*P41</f>
        <v>0.81929551859202365</v>
      </c>
      <c r="R41" s="83">
        <v>0.83146519383031459</v>
      </c>
      <c r="S41" s="84">
        <f>I41+R41</f>
        <v>0.83326733139637477</v>
      </c>
      <c r="T41" s="85">
        <f>分析係数表!F44</f>
        <v>0.52053894183371674</v>
      </c>
      <c r="U41" s="86">
        <f>S41*T41</f>
        <v>0.43374809494967387</v>
      </c>
      <c r="V41" s="87">
        <f>分析係数表!D44</f>
        <v>0.21141417460839085</v>
      </c>
      <c r="W41" s="88">
        <f>ROUND(S41*V41,0)</f>
        <v>0</v>
      </c>
      <c r="X41" s="76">
        <f>分析係数表!E44</f>
        <v>0.12487676634899771</v>
      </c>
      <c r="Y41" s="89">
        <f>ROUND(S41*X41,0)</f>
        <v>0</v>
      </c>
    </row>
    <row r="42" spans="1:25" x14ac:dyDescent="0.2">
      <c r="A42" s="6" t="s">
        <v>341</v>
      </c>
      <c r="B42" s="5" t="s">
        <v>278</v>
      </c>
      <c r="C42" s="90"/>
      <c r="D42" s="76">
        <f>投入係数表!S42</f>
        <v>1.1820330969267139E-3</v>
      </c>
      <c r="E42" s="77">
        <f>$C$21*D42</f>
        <v>0.1182033096926714</v>
      </c>
      <c r="F42" s="76">
        <f>分析係数表!C45</f>
        <v>1</v>
      </c>
      <c r="G42" s="77">
        <f>E42*F42</f>
        <v>0.1182033096926714</v>
      </c>
      <c r="H42" s="77">
        <v>0.13135291280487379</v>
      </c>
      <c r="I42" s="77">
        <f>C42+H42</f>
        <v>0.13135291280487379</v>
      </c>
      <c r="J42" s="76">
        <f>分析係数表!G45</f>
        <v>0</v>
      </c>
      <c r="K42" s="78">
        <f>I42*J42</f>
        <v>0</v>
      </c>
      <c r="L42" s="79"/>
      <c r="M42" s="80"/>
      <c r="N42" s="81">
        <f>分析係数表!H45</f>
        <v>0</v>
      </c>
      <c r="O42" s="82">
        <f t="shared" si="4"/>
        <v>0</v>
      </c>
      <c r="P42" s="76">
        <f>分析係数表!C45</f>
        <v>1</v>
      </c>
      <c r="Q42" s="82">
        <f>O42*P42</f>
        <v>0</v>
      </c>
      <c r="R42" s="83">
        <v>7.6220086326981591E-3</v>
      </c>
      <c r="S42" s="84">
        <f>I42+R42</f>
        <v>0.13897492143757195</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投入係数表!S43</f>
        <v>3.5460992907801418E-3</v>
      </c>
      <c r="E43" s="77">
        <f>$C$21*D43</f>
        <v>0.3546099290780142</v>
      </c>
      <c r="F43" s="76">
        <f>分析係数表!C46</f>
        <v>0.61950882047734346</v>
      </c>
      <c r="G43" s="77">
        <f>E43*F43</f>
        <v>0.21968397889267499</v>
      </c>
      <c r="H43" s="77">
        <v>0.26338423789285142</v>
      </c>
      <c r="I43" s="77">
        <f>C43+H43</f>
        <v>0.26338423789285142</v>
      </c>
      <c r="J43" s="76">
        <f>分析係数表!G46</f>
        <v>9.4707520891364905E-3</v>
      </c>
      <c r="K43" s="78">
        <f>I43*J43</f>
        <v>2.4944468212693451E-3</v>
      </c>
      <c r="L43" s="79"/>
      <c r="M43" s="80"/>
      <c r="N43" s="81">
        <f>分析係数表!H46</f>
        <v>2.3767664702803538E-2</v>
      </c>
      <c r="O43" s="82">
        <f t="shared" si="4"/>
        <v>0.36085423316978393</v>
      </c>
      <c r="P43" s="76">
        <f>分析係数表!C46</f>
        <v>0.61950882047734346</v>
      </c>
      <c r="Q43" s="82">
        <f>O43*P43</f>
        <v>0.22355238035526911</v>
      </c>
      <c r="R43" s="83">
        <v>0.25154513331345152</v>
      </c>
      <c r="S43" s="84">
        <f>I43+R43</f>
        <v>0.514929371206303</v>
      </c>
      <c r="T43" s="85">
        <f>分析係数表!F46</f>
        <v>0.31364902506963788</v>
      </c>
      <c r="U43" s="86">
        <f>S43*T43</f>
        <v>0.16150709525857859</v>
      </c>
      <c r="V43" s="87">
        <f>分析係数表!D46</f>
        <v>1.6713091922005571E-3</v>
      </c>
      <c r="W43" s="88">
        <f>ROUND(S43*V43,0)</f>
        <v>0</v>
      </c>
      <c r="X43" s="76">
        <f>分析係数表!E46</f>
        <v>5.5710306406685237E-3</v>
      </c>
      <c r="Y43" s="89">
        <f>ROUND(S43*X43,0)</f>
        <v>0</v>
      </c>
    </row>
    <row r="44" spans="1:25" x14ac:dyDescent="0.2">
      <c r="A44" s="192">
        <v>40</v>
      </c>
      <c r="B44" s="14" t="s">
        <v>150</v>
      </c>
      <c r="C44" s="197">
        <f>SUM(C5:C43)</f>
        <v>100</v>
      </c>
      <c r="D44" s="92">
        <f>投入係数表!S44</f>
        <v>0.59338061465721037</v>
      </c>
      <c r="E44" s="91">
        <f>SUM(E5:E43)</f>
        <v>59.338061465721069</v>
      </c>
      <c r="F44" s="92">
        <f>分析係数表!C47</f>
        <v>0.46349450395854752</v>
      </c>
      <c r="G44" s="91">
        <f>SUM(G5:G43)</f>
        <v>11.663786109592337</v>
      </c>
      <c r="H44" s="91">
        <f>SUM(H5:H43)</f>
        <v>13.227544781561233</v>
      </c>
      <c r="I44" s="91">
        <f>SUM(I5:I43)</f>
        <v>113.22754478156125</v>
      </c>
      <c r="J44" s="92">
        <f>分析係数表!G47</f>
        <v>0.28295025107418337</v>
      </c>
      <c r="K44" s="93">
        <f>SUM(K5:K43)</f>
        <v>24.214625204927618</v>
      </c>
      <c r="L44" s="94">
        <f>最終需要_まとめ!$L$33</f>
        <v>0.627</v>
      </c>
      <c r="M44" s="91">
        <f>K44*L44</f>
        <v>15.182570003489616</v>
      </c>
      <c r="N44" s="95">
        <f>分析係数表!H47</f>
        <v>1</v>
      </c>
      <c r="O44" s="96">
        <f>SUM(O5:O43)</f>
        <v>15.182570003489614</v>
      </c>
      <c r="P44" s="92">
        <f>分析係数表!C47</f>
        <v>0.46349450395854752</v>
      </c>
      <c r="Q44" s="96">
        <f>SUM(Q5:Q43)</f>
        <v>6.2287342160593893</v>
      </c>
      <c r="R44" s="91">
        <f>SUM(R5:R43)</f>
        <v>7.0360666786788926</v>
      </c>
      <c r="S44" s="97">
        <f>SUM(S5:S43)</f>
        <v>120.26361146024013</v>
      </c>
      <c r="T44" s="98">
        <f>分析係数表!F47</f>
        <v>0.52862763369053167</v>
      </c>
      <c r="U44" s="99">
        <f>SUM(U5:U43)</f>
        <v>49.766265379777586</v>
      </c>
      <c r="V44" s="100">
        <f>分析係数表!D47</f>
        <v>0.12002381322151473</v>
      </c>
      <c r="W44" s="101">
        <f>SUM(W5:W43)</f>
        <v>10</v>
      </c>
      <c r="X44" s="92">
        <f>分析係数表!E47</f>
        <v>9.1234404928301496E-2</v>
      </c>
      <c r="Y44" s="102">
        <f>SUM(Y5:Y43)</f>
        <v>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25" sqref="K25"/>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280</v>
      </c>
      <c r="S2" s="3" t="s">
        <v>152</v>
      </c>
      <c r="U2" s="64" t="s">
        <v>209</v>
      </c>
      <c r="W2" s="3" t="s">
        <v>130</v>
      </c>
      <c r="Y2" s="3" t="s">
        <v>153</v>
      </c>
    </row>
    <row r="3" spans="1:25" ht="44" x14ac:dyDescent="0.2">
      <c r="B3" s="65"/>
      <c r="C3" s="66" t="s">
        <v>227</v>
      </c>
      <c r="D3" s="66" t="s">
        <v>237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投入係数表!T5</f>
        <v>0</v>
      </c>
      <c r="E5" s="77">
        <f t="shared" ref="E5:E38" si="0">$C$22*D5</f>
        <v>0</v>
      </c>
      <c r="F5" s="76">
        <f>分析係数表!C8</f>
        <v>0.24593128390596741</v>
      </c>
      <c r="G5" s="77">
        <f t="shared" ref="G5:G38" si="1">E5*F5</f>
        <v>0</v>
      </c>
      <c r="H5" s="77">
        <f t="array" ref="H5:H43">MMULT(逆行列係数!C5:AO43,'18'!G5:G43)</f>
        <v>1.0128076383074372E-3</v>
      </c>
      <c r="I5" s="77">
        <f t="shared" ref="I5:I38" si="2">C5+H5</f>
        <v>1.0128076383074372E-3</v>
      </c>
      <c r="J5" s="76">
        <f>分析係数表!G8</f>
        <v>0.11987270155586988</v>
      </c>
      <c r="K5" s="78">
        <f t="shared" ref="K5:K38" si="3">I5*J5</f>
        <v>1.2140798776033282E-4</v>
      </c>
      <c r="L5" s="79" t="s">
        <v>183</v>
      </c>
      <c r="M5" s="80" t="s">
        <v>183</v>
      </c>
      <c r="N5" s="81">
        <f>分析係数表!H8</f>
        <v>1.2776294069491229E-2</v>
      </c>
      <c r="O5" s="82">
        <f t="shared" ref="O5:O43" si="4">$M$44*N5</f>
        <v>0.17604589763052514</v>
      </c>
      <c r="P5" s="76">
        <f>分析係数表!C8</f>
        <v>0.24593128390596741</v>
      </c>
      <c r="Q5" s="82">
        <f t="shared" ref="Q5:Q38" si="5">O5*P5</f>
        <v>4.3295193630653553E-2</v>
      </c>
      <c r="R5" s="83">
        <f t="array" ref="R5:R43">MMULT(逆行列係数!C5:AO43,'18'!Q5:Q43)</f>
        <v>6.5632509533184807E-2</v>
      </c>
      <c r="S5" s="84">
        <f t="shared" ref="S5:S38" si="6">I5+R5</f>
        <v>6.6645317171492247E-2</v>
      </c>
      <c r="T5" s="85">
        <f>分析係数表!F8</f>
        <v>0.45261669024045259</v>
      </c>
      <c r="U5" s="86">
        <f t="shared" ref="U5:U38" si="7">S5*T5</f>
        <v>3.0164782878186022E-2</v>
      </c>
      <c r="V5" s="87">
        <f>分析係数表!D8</f>
        <v>0.25884016973125884</v>
      </c>
      <c r="W5" s="167">
        <f t="shared" ref="W5:W38" si="8">ROUND(S5*V5,0)</f>
        <v>0</v>
      </c>
      <c r="X5" s="76">
        <f>分析係数表!E8</f>
        <v>0.1623055162659123</v>
      </c>
      <c r="Y5" s="166">
        <f t="shared" ref="Y5:Y38" si="9">ROUND(S5*X5,0)</f>
        <v>0</v>
      </c>
    </row>
    <row r="6" spans="1:25" x14ac:dyDescent="0.2">
      <c r="A6" s="6" t="s">
        <v>219</v>
      </c>
      <c r="B6" s="5" t="s">
        <v>265</v>
      </c>
      <c r="C6" s="90"/>
      <c r="D6" s="76">
        <f>投入係数表!T6</f>
        <v>0</v>
      </c>
      <c r="E6" s="77">
        <f t="shared" si="0"/>
        <v>0</v>
      </c>
      <c r="F6" s="76">
        <f>分析係数表!C9</f>
        <v>0.93252427184466025</v>
      </c>
      <c r="G6" s="77">
        <f t="shared" si="1"/>
        <v>0</v>
      </c>
      <c r="H6" s="77">
        <v>5.0572753917352282E-2</v>
      </c>
      <c r="I6" s="77">
        <f t="shared" si="2"/>
        <v>5.0572753917352282E-2</v>
      </c>
      <c r="J6" s="76">
        <f>分析係数表!G9</f>
        <v>0.24685990338164251</v>
      </c>
      <c r="K6" s="78">
        <f t="shared" si="3"/>
        <v>1.2484385145781167E-2</v>
      </c>
      <c r="L6" s="79"/>
      <c r="M6" s="80"/>
      <c r="N6" s="81">
        <f>分析係数表!H9</f>
        <v>6.7102384818756454E-4</v>
      </c>
      <c r="O6" s="82">
        <f t="shared" si="4"/>
        <v>9.2461080688301008E-3</v>
      </c>
      <c r="P6" s="76">
        <f>分析係数表!C9</f>
        <v>0.93252427184466025</v>
      </c>
      <c r="Q6" s="82">
        <f t="shared" si="5"/>
        <v>8.6222201942828276E-3</v>
      </c>
      <c r="R6" s="83">
        <v>1.8048015572089175E-2</v>
      </c>
      <c r="S6" s="84">
        <f t="shared" si="6"/>
        <v>6.8620769489441458E-2</v>
      </c>
      <c r="T6" s="85">
        <f>分析係数表!F9</f>
        <v>0.67294685990338166</v>
      </c>
      <c r="U6" s="86">
        <f t="shared" si="7"/>
        <v>4.6178131352073409E-2</v>
      </c>
      <c r="V6" s="87">
        <f>分析係数表!D9</f>
        <v>0.15314009661835748</v>
      </c>
      <c r="W6" s="167">
        <f t="shared" si="8"/>
        <v>0</v>
      </c>
      <c r="X6" s="76">
        <f>分析係数表!E9</f>
        <v>0.11884057971014493</v>
      </c>
      <c r="Y6" s="166">
        <f t="shared" si="9"/>
        <v>0</v>
      </c>
    </row>
    <row r="7" spans="1:25" x14ac:dyDescent="0.2">
      <c r="A7" s="6" t="s">
        <v>220</v>
      </c>
      <c r="B7" s="5" t="s">
        <v>266</v>
      </c>
      <c r="C7" s="90"/>
      <c r="D7" s="76">
        <f>投入係数表!T7</f>
        <v>0</v>
      </c>
      <c r="E7" s="77">
        <f t="shared" si="0"/>
        <v>0</v>
      </c>
      <c r="F7" s="76">
        <f>分析係数表!C10</f>
        <v>7.456140350877194E-2</v>
      </c>
      <c r="G7" s="77">
        <f t="shared" si="1"/>
        <v>0</v>
      </c>
      <c r="H7" s="77">
        <v>1.6054049506696217E-4</v>
      </c>
      <c r="I7" s="77">
        <f t="shared" si="2"/>
        <v>1.6054049506696217E-4</v>
      </c>
      <c r="J7" s="76">
        <f>分析係数表!G10</f>
        <v>0.17857142857142858</v>
      </c>
      <c r="K7" s="78">
        <f t="shared" si="3"/>
        <v>2.8667945547671819E-5</v>
      </c>
      <c r="L7" s="79"/>
      <c r="M7" s="80"/>
      <c r="N7" s="81">
        <f>分析係数表!H10</f>
        <v>1.3017862654838752E-3</v>
      </c>
      <c r="O7" s="82">
        <f t="shared" si="4"/>
        <v>1.7937449653530398E-2</v>
      </c>
      <c r="P7" s="76">
        <f>分析係数表!C10</f>
        <v>7.456140350877194E-2</v>
      </c>
      <c r="Q7" s="82">
        <f t="shared" si="5"/>
        <v>1.3374414215351614E-3</v>
      </c>
      <c r="R7" s="83">
        <v>2.5499131964379571E-3</v>
      </c>
      <c r="S7" s="84">
        <f t="shared" si="6"/>
        <v>2.7104536915049191E-3</v>
      </c>
      <c r="T7" s="85">
        <f>分析係数表!F10</f>
        <v>0.52380952380952384</v>
      </c>
      <c r="U7" s="86">
        <f t="shared" si="7"/>
        <v>1.4197614574549577E-3</v>
      </c>
      <c r="V7" s="87">
        <f>分析係数表!D10</f>
        <v>0.10714285714285714</v>
      </c>
      <c r="W7" s="167">
        <f t="shared" si="8"/>
        <v>0</v>
      </c>
      <c r="X7" s="76">
        <f>分析係数表!E10</f>
        <v>0.13095238095238096</v>
      </c>
      <c r="Y7" s="166">
        <f t="shared" si="9"/>
        <v>0</v>
      </c>
    </row>
    <row r="8" spans="1:25" x14ac:dyDescent="0.2">
      <c r="A8" s="6" t="s">
        <v>221</v>
      </c>
      <c r="B8" s="5" t="s">
        <v>27</v>
      </c>
      <c r="C8" s="90"/>
      <c r="D8" s="76">
        <f>投入係数表!T8</f>
        <v>0</v>
      </c>
      <c r="E8" s="77">
        <f t="shared" si="0"/>
        <v>0</v>
      </c>
      <c r="F8" s="76">
        <f>分析係数表!C11</f>
        <v>4.5351473922902175E-3</v>
      </c>
      <c r="G8" s="77">
        <f t="shared" si="1"/>
        <v>0</v>
      </c>
      <c r="H8" s="77">
        <v>4.469640648228076E-4</v>
      </c>
      <c r="I8" s="77">
        <f t="shared" si="2"/>
        <v>4.469640648228076E-4</v>
      </c>
      <c r="J8" s="76">
        <f>分析係数表!G11</f>
        <v>0.75</v>
      </c>
      <c r="K8" s="78">
        <f t="shared" si="3"/>
        <v>3.3522304861710573E-4</v>
      </c>
      <c r="L8" s="79"/>
      <c r="M8" s="80"/>
      <c r="N8" s="81">
        <f>分析係数表!H11</f>
        <v>-2.6840953927502582E-5</v>
      </c>
      <c r="O8" s="82">
        <f t="shared" si="4"/>
        <v>-3.6984432275320408E-4</v>
      </c>
      <c r="P8" s="76">
        <f>分析係数表!C11</f>
        <v>4.5351473922902175E-3</v>
      </c>
      <c r="Q8" s="82">
        <f t="shared" si="5"/>
        <v>-1.6772985158875349E-6</v>
      </c>
      <c r="R8" s="83">
        <v>4.7780049254248825E-5</v>
      </c>
      <c r="S8" s="84">
        <f t="shared" si="6"/>
        <v>4.9474411407705648E-4</v>
      </c>
      <c r="T8" s="85">
        <f>分析係数表!F11</f>
        <v>1</v>
      </c>
      <c r="U8" s="86">
        <f t="shared" si="7"/>
        <v>4.9474411407705648E-4</v>
      </c>
      <c r="V8" s="87">
        <f>分析係数表!D11</f>
        <v>0.25</v>
      </c>
      <c r="W8" s="167">
        <f t="shared" si="8"/>
        <v>0</v>
      </c>
      <c r="X8" s="76">
        <f>分析係数表!E11</f>
        <v>0</v>
      </c>
      <c r="Y8" s="166">
        <f t="shared" si="9"/>
        <v>0</v>
      </c>
    </row>
    <row r="9" spans="1:25" x14ac:dyDescent="0.2">
      <c r="A9" s="6" t="s">
        <v>222</v>
      </c>
      <c r="B9" s="5" t="s">
        <v>190</v>
      </c>
      <c r="C9" s="90"/>
      <c r="D9" s="76">
        <f>投入係数表!T9</f>
        <v>0</v>
      </c>
      <c r="E9" s="77">
        <f t="shared" si="0"/>
        <v>0</v>
      </c>
      <c r="F9" s="76">
        <f>分析係数表!C12</f>
        <v>0.20853365384615385</v>
      </c>
      <c r="G9" s="77">
        <f t="shared" si="1"/>
        <v>0</v>
      </c>
      <c r="H9" s="77">
        <v>1.9673736079059913E-3</v>
      </c>
      <c r="I9" s="77">
        <f t="shared" si="2"/>
        <v>1.9673736079059913E-3</v>
      </c>
      <c r="J9" s="76">
        <f>分析係数表!G12</f>
        <v>0.14315275640685521</v>
      </c>
      <c r="K9" s="78">
        <f t="shared" si="3"/>
        <v>2.8163495485384222E-4</v>
      </c>
      <c r="L9" s="79"/>
      <c r="M9" s="80"/>
      <c r="N9" s="81">
        <f>分析係数表!H12</f>
        <v>9.7526606095580642E-2</v>
      </c>
      <c r="O9" s="82">
        <f t="shared" si="4"/>
        <v>1.3438293467237672</v>
      </c>
      <c r="P9" s="76">
        <f>分析係数表!C12</f>
        <v>0.20853365384615385</v>
      </c>
      <c r="Q9" s="82">
        <f t="shared" si="5"/>
        <v>0.28023364381799715</v>
      </c>
      <c r="R9" s="83">
        <v>0.31836764041051147</v>
      </c>
      <c r="S9" s="84">
        <f t="shared" si="6"/>
        <v>0.32033501401841746</v>
      </c>
      <c r="T9" s="85">
        <f>分析係数表!F12</f>
        <v>0.2958030455775455</v>
      </c>
      <c r="U9" s="86">
        <f t="shared" si="7"/>
        <v>9.4756072751773612E-2</v>
      </c>
      <c r="V9" s="87">
        <f>分析係数表!D12</f>
        <v>0.10691356714596488</v>
      </c>
      <c r="W9" s="167">
        <f t="shared" si="8"/>
        <v>0</v>
      </c>
      <c r="X9" s="76">
        <f>分析係数表!E12</f>
        <v>8.866132540987956E-2</v>
      </c>
      <c r="Y9" s="166">
        <f t="shared" si="9"/>
        <v>0</v>
      </c>
    </row>
    <row r="10" spans="1:25" x14ac:dyDescent="0.2">
      <c r="A10" s="6" t="s">
        <v>223</v>
      </c>
      <c r="B10" s="5" t="s">
        <v>28</v>
      </c>
      <c r="C10" s="90"/>
      <c r="D10" s="76">
        <f>投入係数表!T10</f>
        <v>4.7846889952153108E-3</v>
      </c>
      <c r="E10" s="77">
        <f t="shared" si="0"/>
        <v>0.4784688995215311</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0.20396914399839206</v>
      </c>
      <c r="P10" s="76">
        <f>分析係数表!C13</f>
        <v>0</v>
      </c>
      <c r="Q10" s="82">
        <f t="shared" si="5"/>
        <v>0</v>
      </c>
      <c r="R10" s="83">
        <v>0</v>
      </c>
      <c r="S10" s="84">
        <f t="shared" si="6"/>
        <v>0</v>
      </c>
      <c r="T10" s="85">
        <f>分析係数表!F13</f>
        <v>0.38461538461538464</v>
      </c>
      <c r="U10" s="86">
        <f t="shared" si="7"/>
        <v>0</v>
      </c>
      <c r="V10" s="87">
        <f>分析係数表!D13</f>
        <v>0.16965226554267651</v>
      </c>
      <c r="W10" s="167">
        <f t="shared" si="8"/>
        <v>0</v>
      </c>
      <c r="X10" s="76">
        <f>分析係数表!E13</f>
        <v>0.13909378292939936</v>
      </c>
      <c r="Y10" s="166">
        <f t="shared" si="9"/>
        <v>0</v>
      </c>
    </row>
    <row r="11" spans="1:25" x14ac:dyDescent="0.2">
      <c r="A11" s="6" t="s">
        <v>224</v>
      </c>
      <c r="B11" s="5" t="s">
        <v>267</v>
      </c>
      <c r="C11" s="90"/>
      <c r="D11" s="76">
        <f>投入係数表!T11</f>
        <v>4.7846889952153108E-3</v>
      </c>
      <c r="E11" s="77">
        <f t="shared" si="0"/>
        <v>0.4784688995215311</v>
      </c>
      <c r="F11" s="76">
        <f>分析係数表!C14</f>
        <v>0.56789069171648165</v>
      </c>
      <c r="G11" s="77">
        <f t="shared" si="1"/>
        <v>0.27171803431410607</v>
      </c>
      <c r="H11" s="77">
        <v>0.35940119860343545</v>
      </c>
      <c r="I11" s="77">
        <f t="shared" si="2"/>
        <v>0.35940119860343545</v>
      </c>
      <c r="J11" s="76">
        <f>分析係数表!G14</f>
        <v>0.17200100806451613</v>
      </c>
      <c r="K11" s="78">
        <f t="shared" si="3"/>
        <v>6.1817368459386263E-2</v>
      </c>
      <c r="L11" s="79"/>
      <c r="M11" s="80"/>
      <c r="N11" s="81">
        <f>分析係数表!H14</f>
        <v>1.2346838806651188E-3</v>
      </c>
      <c r="O11" s="82">
        <f t="shared" si="4"/>
        <v>1.7012838846647386E-2</v>
      </c>
      <c r="P11" s="76">
        <f>分析係数表!C14</f>
        <v>0.56789069171648165</v>
      </c>
      <c r="Q11" s="82">
        <f t="shared" si="5"/>
        <v>9.6614328206836141E-3</v>
      </c>
      <c r="R11" s="83">
        <v>5.0561839313036983E-2</v>
      </c>
      <c r="S11" s="84">
        <f t="shared" si="6"/>
        <v>0.40996303791647243</v>
      </c>
      <c r="T11" s="85">
        <f>分析係数表!F14</f>
        <v>0.39616935483870969</v>
      </c>
      <c r="U11" s="86">
        <f t="shared" si="7"/>
        <v>0.16241479223908636</v>
      </c>
      <c r="V11" s="87">
        <f>分析係数表!D14</f>
        <v>7.7998991935483875E-2</v>
      </c>
      <c r="W11" s="167">
        <f t="shared" si="8"/>
        <v>0</v>
      </c>
      <c r="X11" s="76">
        <f>分析係数表!E14</f>
        <v>6.9052419354838704E-2</v>
      </c>
      <c r="Y11" s="166">
        <f t="shared" si="9"/>
        <v>0</v>
      </c>
    </row>
    <row r="12" spans="1:25" x14ac:dyDescent="0.2">
      <c r="A12" s="6" t="s">
        <v>225</v>
      </c>
      <c r="B12" s="5" t="s">
        <v>29</v>
      </c>
      <c r="C12" s="90"/>
      <c r="D12" s="76">
        <f>投入係数表!T12</f>
        <v>1.9138755980861243E-2</v>
      </c>
      <c r="E12" s="77">
        <f t="shared" si="0"/>
        <v>1.9138755980861244</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0.12426769244507657</v>
      </c>
      <c r="P12" s="76">
        <f>分析係数表!C15</f>
        <v>0</v>
      </c>
      <c r="Q12" s="82">
        <f t="shared" si="5"/>
        <v>0</v>
      </c>
      <c r="R12" s="83">
        <v>0</v>
      </c>
      <c r="S12" s="84">
        <f t="shared" si="6"/>
        <v>0</v>
      </c>
      <c r="T12" s="85">
        <f>分析係数表!F15</f>
        <v>0.30406147091108671</v>
      </c>
      <c r="U12" s="86">
        <f t="shared" si="7"/>
        <v>0</v>
      </c>
      <c r="V12" s="87">
        <f>分析係数表!D15</f>
        <v>4.2810098792535674E-2</v>
      </c>
      <c r="W12" s="167">
        <f t="shared" si="8"/>
        <v>0</v>
      </c>
      <c r="X12" s="76">
        <f>分析係数表!E15</f>
        <v>3.4028540065861687E-2</v>
      </c>
      <c r="Y12" s="166">
        <f t="shared" si="9"/>
        <v>0</v>
      </c>
    </row>
    <row r="13" spans="1:25" x14ac:dyDescent="0.2">
      <c r="A13" s="6" t="s">
        <v>226</v>
      </c>
      <c r="B13" s="5" t="s">
        <v>30</v>
      </c>
      <c r="C13" s="90"/>
      <c r="D13" s="76">
        <f>投入係数表!T13</f>
        <v>0</v>
      </c>
      <c r="E13" s="77">
        <f t="shared" si="0"/>
        <v>0</v>
      </c>
      <c r="F13" s="76">
        <f>分析係数表!C16</f>
        <v>4.7619047619047672E-2</v>
      </c>
      <c r="G13" s="77">
        <f t="shared" si="1"/>
        <v>0</v>
      </c>
      <c r="H13" s="77">
        <v>2.6200305518726628E-3</v>
      </c>
      <c r="I13" s="77">
        <f t="shared" si="2"/>
        <v>2.6200305518726628E-3</v>
      </c>
      <c r="J13" s="76">
        <f>分析係数表!G16</f>
        <v>3.2520325203252036E-2</v>
      </c>
      <c r="K13" s="78">
        <f t="shared" si="3"/>
        <v>8.5204245589354903E-5</v>
      </c>
      <c r="L13" s="79"/>
      <c r="M13" s="80"/>
      <c r="N13" s="81">
        <f>分析係数表!H16</f>
        <v>1.7741870546079206E-2</v>
      </c>
      <c r="O13" s="82">
        <f t="shared" si="4"/>
        <v>0.24446709733986788</v>
      </c>
      <c r="P13" s="76">
        <f>分析係数表!C16</f>
        <v>4.7619047619047672E-2</v>
      </c>
      <c r="Q13" s="82">
        <f t="shared" si="5"/>
        <v>1.1641290349517532E-2</v>
      </c>
      <c r="R13" s="83">
        <v>1.3167039368948998E-2</v>
      </c>
      <c r="S13" s="84">
        <f t="shared" si="6"/>
        <v>1.5787069920821663E-2</v>
      </c>
      <c r="T13" s="85">
        <f>分析係数表!F16</f>
        <v>0.28455284552845528</v>
      </c>
      <c r="U13" s="86">
        <f t="shared" si="7"/>
        <v>4.4922556685264891E-3</v>
      </c>
      <c r="V13" s="87">
        <f>分析係数表!D16</f>
        <v>8.943089430894309E-2</v>
      </c>
      <c r="W13" s="167">
        <f t="shared" si="8"/>
        <v>0</v>
      </c>
      <c r="X13" s="76">
        <f>分析係数表!E16</f>
        <v>6.5040650406504072E-2</v>
      </c>
      <c r="Y13" s="166">
        <f t="shared" si="9"/>
        <v>0</v>
      </c>
    </row>
    <row r="14" spans="1:25" x14ac:dyDescent="0.2">
      <c r="A14" s="6" t="s">
        <v>2</v>
      </c>
      <c r="B14" s="5" t="s">
        <v>364</v>
      </c>
      <c r="C14" s="90"/>
      <c r="D14" s="76">
        <f>投入係数表!T14</f>
        <v>2.3923444976076555E-2</v>
      </c>
      <c r="E14" s="77">
        <f t="shared" si="0"/>
        <v>2.3923444976076556</v>
      </c>
      <c r="F14" s="76">
        <f>分析係数表!C17</f>
        <v>0.10486608826857791</v>
      </c>
      <c r="G14" s="77">
        <f t="shared" si="1"/>
        <v>0.25087580925497105</v>
      </c>
      <c r="H14" s="77">
        <v>0.27251354731094468</v>
      </c>
      <c r="I14" s="77">
        <f t="shared" si="2"/>
        <v>0.27251354731094468</v>
      </c>
      <c r="J14" s="76">
        <f>分析係数表!G17</f>
        <v>0.21282973621103118</v>
      </c>
      <c r="K14" s="78">
        <f t="shared" si="3"/>
        <v>5.7998986388120725E-2</v>
      </c>
      <c r="L14" s="79"/>
      <c r="M14" s="80"/>
      <c r="N14" s="81">
        <f>分析係数表!H17</f>
        <v>2.9793458859527868E-3</v>
      </c>
      <c r="O14" s="82">
        <f t="shared" si="4"/>
        <v>4.1052719825605655E-2</v>
      </c>
      <c r="P14" s="76">
        <f>分析係数表!C17</f>
        <v>0.10486608826857791</v>
      </c>
      <c r="Q14" s="82">
        <f t="shared" si="5"/>
        <v>4.3050381408971609E-3</v>
      </c>
      <c r="R14" s="83">
        <v>9.492849441189213E-3</v>
      </c>
      <c r="S14" s="84">
        <f t="shared" si="6"/>
        <v>0.2820063967521339</v>
      </c>
      <c r="T14" s="85">
        <f>分析係数表!F17</f>
        <v>0.32553956834532372</v>
      </c>
      <c r="U14" s="86">
        <f t="shared" si="7"/>
        <v>9.180424066930977E-2</v>
      </c>
      <c r="V14" s="87">
        <f>分析係数表!D17</f>
        <v>0.14268585131894485</v>
      </c>
      <c r="W14" s="167">
        <f t="shared" si="8"/>
        <v>0</v>
      </c>
      <c r="X14" s="76">
        <f>分析係数表!E17</f>
        <v>0.13908872901678657</v>
      </c>
      <c r="Y14" s="166">
        <f t="shared" si="9"/>
        <v>0</v>
      </c>
    </row>
    <row r="15" spans="1:25" x14ac:dyDescent="0.2">
      <c r="A15" s="6" t="s">
        <v>3</v>
      </c>
      <c r="B15" s="5" t="s">
        <v>31</v>
      </c>
      <c r="C15" s="90"/>
      <c r="D15" s="76">
        <f>投入係数表!T15</f>
        <v>3.3492822966507178E-2</v>
      </c>
      <c r="E15" s="77">
        <f t="shared" si="0"/>
        <v>3.3492822966507179</v>
      </c>
      <c r="F15" s="76">
        <f>分析係数表!C18</f>
        <v>0.13600000000000001</v>
      </c>
      <c r="G15" s="77">
        <f t="shared" si="1"/>
        <v>0.45550239234449769</v>
      </c>
      <c r="H15" s="77">
        <v>0.46923152850152261</v>
      </c>
      <c r="I15" s="77">
        <f t="shared" si="2"/>
        <v>0.46923152850152261</v>
      </c>
      <c r="J15" s="76">
        <f>分析係数表!G18</f>
        <v>0.21499013806706113</v>
      </c>
      <c r="K15" s="78">
        <f t="shared" si="3"/>
        <v>0.10088015109796047</v>
      </c>
      <c r="L15" s="79"/>
      <c r="M15" s="80"/>
      <c r="N15" s="81">
        <f>分析係数表!H18</f>
        <v>4.6971669373129519E-4</v>
      </c>
      <c r="O15" s="82">
        <f t="shared" si="4"/>
        <v>6.4722756481810709E-3</v>
      </c>
      <c r="P15" s="76">
        <f>分析係数表!C18</f>
        <v>0.13600000000000001</v>
      </c>
      <c r="Q15" s="82">
        <f t="shared" si="5"/>
        <v>8.8022948815262569E-4</v>
      </c>
      <c r="R15" s="83">
        <v>2.1370341362034351E-3</v>
      </c>
      <c r="S15" s="84">
        <f t="shared" si="6"/>
        <v>0.47136856263772603</v>
      </c>
      <c r="T15" s="85">
        <f>分析係数表!F18</f>
        <v>0.45759368836291914</v>
      </c>
      <c r="U15" s="86">
        <f t="shared" si="7"/>
        <v>0.21569527915572473</v>
      </c>
      <c r="V15" s="87">
        <f>分析係数表!D18</f>
        <v>7.3964497041420121E-2</v>
      </c>
      <c r="W15" s="167">
        <f t="shared" si="8"/>
        <v>0</v>
      </c>
      <c r="X15" s="76">
        <f>分析係数表!E18</f>
        <v>5.0295857988165681E-2</v>
      </c>
      <c r="Y15" s="166">
        <f t="shared" si="9"/>
        <v>0</v>
      </c>
    </row>
    <row r="16" spans="1:25" x14ac:dyDescent="0.2">
      <c r="A16" s="6" t="s">
        <v>4</v>
      </c>
      <c r="B16" s="5" t="s">
        <v>32</v>
      </c>
      <c r="C16" s="90"/>
      <c r="D16" s="76">
        <f>投入係数表!T16</f>
        <v>4.7846889952153108E-3</v>
      </c>
      <c r="E16" s="77">
        <f t="shared" si="0"/>
        <v>0.4784688995215311</v>
      </c>
      <c r="F16" s="76">
        <f>分析係数表!C19</f>
        <v>5.7963709677419373E-2</v>
      </c>
      <c r="G16" s="77">
        <f t="shared" si="1"/>
        <v>2.7733832381540369E-2</v>
      </c>
      <c r="H16" s="77">
        <v>3.8633325109516579E-2</v>
      </c>
      <c r="I16" s="77">
        <f t="shared" si="2"/>
        <v>3.8633325109516579E-2</v>
      </c>
      <c r="J16" s="76">
        <f>分析係数表!G19</f>
        <v>5.6640625E-2</v>
      </c>
      <c r="K16" s="78">
        <f t="shared" si="3"/>
        <v>2.1882156800312126E-3</v>
      </c>
      <c r="L16" s="79"/>
      <c r="M16" s="80"/>
      <c r="N16" s="81">
        <f>分析係数表!H19</f>
        <v>-1.2078429267376162E-4</v>
      </c>
      <c r="O16" s="82">
        <f t="shared" si="4"/>
        <v>-1.6642994523894184E-3</v>
      </c>
      <c r="P16" s="76">
        <f>分析係数表!C19</f>
        <v>5.7963709677419373E-2</v>
      </c>
      <c r="Q16" s="82">
        <f t="shared" si="5"/>
        <v>-9.6468970274588294E-5</v>
      </c>
      <c r="R16" s="83">
        <v>4.402326428497934E-4</v>
      </c>
      <c r="S16" s="84">
        <f t="shared" si="6"/>
        <v>3.9073557752366372E-2</v>
      </c>
      <c r="T16" s="85">
        <f>分析係数表!F19</f>
        <v>0.23828125</v>
      </c>
      <c r="U16" s="86">
        <f t="shared" si="7"/>
        <v>9.3104961831810499E-3</v>
      </c>
      <c r="V16" s="87">
        <f>分析係数表!D19</f>
        <v>2.1484375E-2</v>
      </c>
      <c r="W16" s="167">
        <f t="shared" si="8"/>
        <v>0</v>
      </c>
      <c r="X16" s="76">
        <f>分析係数表!E19</f>
        <v>3.90625E-3</v>
      </c>
      <c r="Y16" s="166">
        <f t="shared" si="9"/>
        <v>0</v>
      </c>
    </row>
    <row r="17" spans="1:25" x14ac:dyDescent="0.2">
      <c r="A17" s="6" t="s">
        <v>5</v>
      </c>
      <c r="B17" s="5" t="s">
        <v>33</v>
      </c>
      <c r="C17" s="90"/>
      <c r="D17" s="76">
        <f>投入係数表!T17</f>
        <v>4.784688995215311E-2</v>
      </c>
      <c r="E17" s="77">
        <f t="shared" si="0"/>
        <v>4.7846889952153111</v>
      </c>
      <c r="F17" s="76">
        <f>分析係数表!C20</f>
        <v>5.8436815193571912E-2</v>
      </c>
      <c r="G17" s="77">
        <f t="shared" si="1"/>
        <v>0.27960198657211444</v>
      </c>
      <c r="H17" s="77">
        <v>0.29507456052292125</v>
      </c>
      <c r="I17" s="77">
        <f t="shared" si="2"/>
        <v>0.29507456052292125</v>
      </c>
      <c r="J17" s="76">
        <f>分析係数表!G20</f>
        <v>0.10123456790123457</v>
      </c>
      <c r="K17" s="78">
        <f t="shared" si="3"/>
        <v>2.9871745633184621E-2</v>
      </c>
      <c r="L17" s="79"/>
      <c r="M17" s="80"/>
      <c r="N17" s="81">
        <f>分析係数表!H20</f>
        <v>5.905009864050568E-4</v>
      </c>
      <c r="O17" s="82">
        <f t="shared" si="4"/>
        <v>8.1365751005704895E-3</v>
      </c>
      <c r="P17" s="76">
        <f>分析係数表!C20</f>
        <v>5.8436815193571912E-2</v>
      </c>
      <c r="Q17" s="82">
        <f t="shared" si="5"/>
        <v>4.754755354606565E-4</v>
      </c>
      <c r="R17" s="83">
        <v>1.2008583197614035E-3</v>
      </c>
      <c r="S17" s="84">
        <f t="shared" si="6"/>
        <v>0.29627541884268266</v>
      </c>
      <c r="T17" s="85">
        <f>分析係数表!F20</f>
        <v>0.22469135802469137</v>
      </c>
      <c r="U17" s="86">
        <f t="shared" si="7"/>
        <v>6.6570526209096606E-2</v>
      </c>
      <c r="V17" s="87">
        <f>分析係数表!D20</f>
        <v>8.1481481481481488E-2</v>
      </c>
      <c r="W17" s="167">
        <f t="shared" si="8"/>
        <v>0</v>
      </c>
      <c r="X17" s="76">
        <f>分析係数表!E20</f>
        <v>7.9012345679012344E-2</v>
      </c>
      <c r="Y17" s="166">
        <f t="shared" si="9"/>
        <v>0</v>
      </c>
    </row>
    <row r="18" spans="1:25" x14ac:dyDescent="0.2">
      <c r="A18" s="6" t="s">
        <v>6</v>
      </c>
      <c r="B18" s="5" t="s">
        <v>34</v>
      </c>
      <c r="C18" s="90"/>
      <c r="D18" s="76">
        <f>投入係数表!T18</f>
        <v>2.3923444976076555E-2</v>
      </c>
      <c r="E18" s="77">
        <f t="shared" si="0"/>
        <v>2.3923444976076556</v>
      </c>
      <c r="F18" s="76">
        <f>分析係数表!C21</f>
        <v>0.13836239575435938</v>
      </c>
      <c r="G18" s="77">
        <f t="shared" si="1"/>
        <v>0.33101051615875449</v>
      </c>
      <c r="H18" s="77">
        <v>0.35112346010839895</v>
      </c>
      <c r="I18" s="77">
        <f t="shared" si="2"/>
        <v>0.35112346010839895</v>
      </c>
      <c r="J18" s="76">
        <f>分析係数表!G21</f>
        <v>0.28436555891238668</v>
      </c>
      <c r="K18" s="78">
        <f t="shared" si="3"/>
        <v>9.9847418980975974E-2</v>
      </c>
      <c r="L18" s="79"/>
      <c r="M18" s="80"/>
      <c r="N18" s="81">
        <f>分析係数表!H21</f>
        <v>9.7969481835384425E-4</v>
      </c>
      <c r="O18" s="82">
        <f t="shared" si="4"/>
        <v>1.3499317780491947E-2</v>
      </c>
      <c r="P18" s="76">
        <f>分析係数表!C21</f>
        <v>0.13836239575435938</v>
      </c>
      <c r="Q18" s="82">
        <f t="shared" si="5"/>
        <v>1.8677979491582872E-3</v>
      </c>
      <c r="R18" s="83">
        <v>4.4215927810012986E-3</v>
      </c>
      <c r="S18" s="84">
        <f t="shared" si="6"/>
        <v>0.35554505288940025</v>
      </c>
      <c r="T18" s="85">
        <f>分析係数表!F21</f>
        <v>0.42484894259818728</v>
      </c>
      <c r="U18" s="86">
        <f t="shared" si="7"/>
        <v>0.15105293976607828</v>
      </c>
      <c r="V18" s="87">
        <f>分析係数表!D21</f>
        <v>8.0060422960725075E-2</v>
      </c>
      <c r="W18" s="167">
        <f t="shared" si="8"/>
        <v>0</v>
      </c>
      <c r="X18" s="76">
        <f>分析係数表!E21</f>
        <v>6.9108761329305129E-2</v>
      </c>
      <c r="Y18" s="166">
        <f t="shared" si="9"/>
        <v>0</v>
      </c>
    </row>
    <row r="19" spans="1:25" x14ac:dyDescent="0.2">
      <c r="A19" s="6" t="s">
        <v>7</v>
      </c>
      <c r="B19" s="5" t="s">
        <v>268</v>
      </c>
      <c r="C19" s="90"/>
      <c r="D19" s="76">
        <f>投入係数表!T19</f>
        <v>4.7846889952153108E-3</v>
      </c>
      <c r="E19" s="77">
        <f t="shared" si="0"/>
        <v>0.4784688995215311</v>
      </c>
      <c r="F19" s="76">
        <f>分析係数表!C22</f>
        <v>4.2718446601941795E-2</v>
      </c>
      <c r="G19" s="77">
        <f t="shared" si="1"/>
        <v>2.0439448134900381E-2</v>
      </c>
      <c r="H19" s="77">
        <v>2.2592649072928791E-2</v>
      </c>
      <c r="I19" s="77">
        <f t="shared" si="2"/>
        <v>2.2592649072928791E-2</v>
      </c>
      <c r="J19" s="76">
        <f>分析係数表!G22</f>
        <v>0.195578231292517</v>
      </c>
      <c r="K19" s="78">
        <f t="shared" si="3"/>
        <v>4.4186303458959367E-3</v>
      </c>
      <c r="L19" s="79"/>
      <c r="M19" s="80"/>
      <c r="N19" s="81">
        <f>分析係数表!H22</f>
        <v>4.0261430891253877E-5</v>
      </c>
      <c r="O19" s="82">
        <f t="shared" si="4"/>
        <v>5.5476648412980617E-4</v>
      </c>
      <c r="P19" s="76">
        <f>分析係数表!C22</f>
        <v>4.2718446601941795E-2</v>
      </c>
      <c r="Q19" s="82">
        <f t="shared" si="5"/>
        <v>2.3698762428846117E-5</v>
      </c>
      <c r="R19" s="83">
        <v>3.2439147369180501E-4</v>
      </c>
      <c r="S19" s="84">
        <f t="shared" si="6"/>
        <v>2.2917040546620596E-2</v>
      </c>
      <c r="T19" s="85">
        <f>分析係数表!F22</f>
        <v>0.41411564625850339</v>
      </c>
      <c r="U19" s="86">
        <f t="shared" si="7"/>
        <v>9.4903050562961146E-3</v>
      </c>
      <c r="V19" s="87">
        <f>分析係数表!D22</f>
        <v>4.1666666666666664E-2</v>
      </c>
      <c r="W19" s="167">
        <f t="shared" si="8"/>
        <v>0</v>
      </c>
      <c r="X19" s="76">
        <f>分析係数表!E22</f>
        <v>3.5714285714285712E-2</v>
      </c>
      <c r="Y19" s="166">
        <f t="shared" si="9"/>
        <v>0</v>
      </c>
    </row>
    <row r="20" spans="1:25" x14ac:dyDescent="0.2">
      <c r="A20" s="6" t="s">
        <v>8</v>
      </c>
      <c r="B20" s="5" t="s">
        <v>269</v>
      </c>
      <c r="C20" s="90"/>
      <c r="D20" s="76">
        <f>投入係数表!T20</f>
        <v>4.7846889952153108E-3</v>
      </c>
      <c r="E20" s="77">
        <f t="shared" si="0"/>
        <v>0.4784688995215311</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3.6984432275320408E-4</v>
      </c>
      <c r="P20" s="76">
        <f>分析係数表!C23</f>
        <v>0</v>
      </c>
      <c r="Q20" s="82">
        <f t="shared" si="5"/>
        <v>0</v>
      </c>
      <c r="R20" s="83">
        <v>0</v>
      </c>
      <c r="S20" s="84">
        <f t="shared" si="6"/>
        <v>0</v>
      </c>
      <c r="T20" s="85">
        <f>分析係数表!F23</f>
        <v>0.43803056027164688</v>
      </c>
      <c r="U20" s="86">
        <f t="shared" si="7"/>
        <v>0</v>
      </c>
      <c r="V20" s="87">
        <f>分析係数表!D23</f>
        <v>9.3378607809847206E-2</v>
      </c>
      <c r="W20" s="167">
        <f t="shared" si="8"/>
        <v>0</v>
      </c>
      <c r="X20" s="76">
        <f>分析係数表!E23</f>
        <v>9.3378607809847206E-2</v>
      </c>
      <c r="Y20" s="166">
        <f t="shared" si="9"/>
        <v>0</v>
      </c>
    </row>
    <row r="21" spans="1:25" x14ac:dyDescent="0.2">
      <c r="A21" s="6" t="s">
        <v>9</v>
      </c>
      <c r="B21" s="5" t="s">
        <v>270</v>
      </c>
      <c r="C21" s="90"/>
      <c r="D21" s="76">
        <f>投入係数表!T21</f>
        <v>0</v>
      </c>
      <c r="E21" s="77">
        <f t="shared" si="0"/>
        <v>0</v>
      </c>
      <c r="F21" s="76">
        <f>分析係数表!C24</f>
        <v>0.46503178928247046</v>
      </c>
      <c r="G21" s="77">
        <f t="shared" si="1"/>
        <v>0</v>
      </c>
      <c r="H21" s="77">
        <v>7.1986470222726081E-3</v>
      </c>
      <c r="I21" s="77">
        <f t="shared" si="2"/>
        <v>7.1986470222726081E-3</v>
      </c>
      <c r="J21" s="76">
        <f>分析係数表!G24</f>
        <v>0.20803782505910165</v>
      </c>
      <c r="K21" s="78">
        <f t="shared" si="3"/>
        <v>1.4975908698817719E-3</v>
      </c>
      <c r="L21" s="79"/>
      <c r="M21" s="80"/>
      <c r="N21" s="81">
        <f>分析係数表!H24</f>
        <v>3.7577335498503619E-4</v>
      </c>
      <c r="O21" s="82">
        <f t="shared" si="4"/>
        <v>5.1778205185448577E-3</v>
      </c>
      <c r="P21" s="76">
        <f>分析係数表!C24</f>
        <v>0.46503178928247046</v>
      </c>
      <c r="Q21" s="82">
        <f t="shared" si="5"/>
        <v>2.4078511403224042E-3</v>
      </c>
      <c r="R21" s="83">
        <v>8.1437767780854348E-3</v>
      </c>
      <c r="S21" s="84">
        <f t="shared" si="6"/>
        <v>1.5342423800358043E-2</v>
      </c>
      <c r="T21" s="85">
        <f>分析係数表!F24</f>
        <v>0.39125295508274233</v>
      </c>
      <c r="U21" s="86">
        <f t="shared" si="7"/>
        <v>6.0027686500218821E-3</v>
      </c>
      <c r="V21" s="87">
        <f>分析係数表!D24</f>
        <v>8.1560283687943269E-2</v>
      </c>
      <c r="W21" s="167">
        <f t="shared" si="8"/>
        <v>0</v>
      </c>
      <c r="X21" s="76">
        <f>分析係数表!E24</f>
        <v>8.0378250591016553E-2</v>
      </c>
      <c r="Y21" s="166">
        <f t="shared" si="9"/>
        <v>0</v>
      </c>
    </row>
    <row r="22" spans="1:25" x14ac:dyDescent="0.2">
      <c r="A22" s="6" t="s">
        <v>10</v>
      </c>
      <c r="B22" s="5" t="s">
        <v>271</v>
      </c>
      <c r="C22" s="75">
        <f>最終需要_まとめ!C23</f>
        <v>100</v>
      </c>
      <c r="D22" s="76">
        <f>投入係数表!T22</f>
        <v>0.291866028708134</v>
      </c>
      <c r="E22" s="77">
        <f t="shared" si="0"/>
        <v>29.186602870813399</v>
      </c>
      <c r="F22" s="76">
        <f>分析係数表!C25</f>
        <v>9.2250922509224953E-3</v>
      </c>
      <c r="G22" s="77">
        <f t="shared" si="1"/>
        <v>0.26924910397429291</v>
      </c>
      <c r="H22" s="77">
        <v>0.27209371766867896</v>
      </c>
      <c r="I22" s="77">
        <f t="shared" si="2"/>
        <v>100.27209371766868</v>
      </c>
      <c r="J22" s="76">
        <f>分析係数表!G25</f>
        <v>0.19617224880382775</v>
      </c>
      <c r="K22" s="78">
        <f t="shared" si="3"/>
        <v>19.670602116863233</v>
      </c>
      <c r="L22" s="79"/>
      <c r="M22" s="80"/>
      <c r="N22" s="81">
        <f>分析係数表!H25</f>
        <v>5.5023955551380293E-4</v>
      </c>
      <c r="O22" s="82">
        <f t="shared" si="4"/>
        <v>7.581808616440683E-3</v>
      </c>
      <c r="P22" s="76">
        <f>分析係数表!C25</f>
        <v>9.2250922509224953E-3</v>
      </c>
      <c r="Q22" s="82">
        <f t="shared" si="5"/>
        <v>6.9942883915504351E-5</v>
      </c>
      <c r="R22" s="83">
        <v>3.0031432050948992E-4</v>
      </c>
      <c r="S22" s="84">
        <f t="shared" si="6"/>
        <v>100.27239403198919</v>
      </c>
      <c r="T22" s="85">
        <f>分析係数表!F25</f>
        <v>0.34928229665071769</v>
      </c>
      <c r="U22" s="86">
        <f t="shared" si="7"/>
        <v>35.023372078158907</v>
      </c>
      <c r="V22" s="87">
        <f>分析係数表!D25</f>
        <v>6.2200956937799042E-2</v>
      </c>
      <c r="W22" s="167">
        <f t="shared" si="8"/>
        <v>6</v>
      </c>
      <c r="X22" s="76">
        <f>分析係数表!E25</f>
        <v>3.8277511961722487E-2</v>
      </c>
      <c r="Y22" s="166">
        <f t="shared" si="9"/>
        <v>4</v>
      </c>
    </row>
    <row r="23" spans="1:25" x14ac:dyDescent="0.2">
      <c r="A23" s="6" t="s">
        <v>11</v>
      </c>
      <c r="B23" s="5" t="s">
        <v>35</v>
      </c>
      <c r="C23" s="90"/>
      <c r="D23" s="76">
        <f>投入係数表!T23</f>
        <v>2.3923444976076555E-2</v>
      </c>
      <c r="E23" s="77">
        <f t="shared" si="0"/>
        <v>2.3923444976076556</v>
      </c>
      <c r="F23" s="76">
        <f>分析係数表!C26</f>
        <v>0.48980322003577814</v>
      </c>
      <c r="G23" s="77">
        <f t="shared" si="1"/>
        <v>1.1717780383631056</v>
      </c>
      <c r="H23" s="77">
        <v>1.2609161737605379</v>
      </c>
      <c r="I23" s="77">
        <f t="shared" si="2"/>
        <v>1.2609161737605379</v>
      </c>
      <c r="J23" s="76">
        <f>分析係数表!G26</f>
        <v>0.19635890767230169</v>
      </c>
      <c r="K23" s="78">
        <f t="shared" si="3"/>
        <v>0.24759212254595736</v>
      </c>
      <c r="L23" s="79"/>
      <c r="M23" s="80"/>
      <c r="N23" s="81">
        <f>分析係数表!H26</f>
        <v>1.1729496866318629E-2</v>
      </c>
      <c r="O23" s="82">
        <f t="shared" si="4"/>
        <v>0.16162196904315018</v>
      </c>
      <c r="P23" s="76">
        <f>分析係数表!C26</f>
        <v>0.48980322003577814</v>
      </c>
      <c r="Q23" s="82">
        <f t="shared" si="5"/>
        <v>7.9162960865857807E-2</v>
      </c>
      <c r="R23" s="83">
        <v>8.6859840019291645E-2</v>
      </c>
      <c r="S23" s="84">
        <f t="shared" si="6"/>
        <v>1.3477760137798296</v>
      </c>
      <c r="T23" s="85">
        <f>分析係数表!F26</f>
        <v>0.33511053315994799</v>
      </c>
      <c r="U23" s="86">
        <f t="shared" si="7"/>
        <v>0.45165393855794811</v>
      </c>
      <c r="V23" s="87">
        <f>分析係数表!D26</f>
        <v>7.3862158647594281E-2</v>
      </c>
      <c r="W23" s="167">
        <f t="shared" si="8"/>
        <v>0</v>
      </c>
      <c r="X23" s="76">
        <f>分析係数表!E26</f>
        <v>7.8673602080624183E-2</v>
      </c>
      <c r="Y23" s="166">
        <f t="shared" si="9"/>
        <v>0</v>
      </c>
    </row>
    <row r="24" spans="1:25" x14ac:dyDescent="0.2">
      <c r="A24" s="6" t="s">
        <v>12</v>
      </c>
      <c r="B24" s="5" t="s">
        <v>365</v>
      </c>
      <c r="C24" s="90"/>
      <c r="D24" s="76">
        <f>投入係数表!T24</f>
        <v>0</v>
      </c>
      <c r="E24" s="77">
        <f t="shared" si="0"/>
        <v>0</v>
      </c>
      <c r="F24" s="76">
        <f>分析係数表!C27</f>
        <v>1.6403046280023426E-2</v>
      </c>
      <c r="G24" s="77">
        <f t="shared" si="1"/>
        <v>0</v>
      </c>
      <c r="H24" s="77">
        <v>5.5046122650189519E-5</v>
      </c>
      <c r="I24" s="77">
        <f t="shared" si="2"/>
        <v>5.5046122650189519E-5</v>
      </c>
      <c r="J24" s="76">
        <f>分析係数表!G27</f>
        <v>0.18421052631578946</v>
      </c>
      <c r="K24" s="78">
        <f t="shared" si="3"/>
        <v>1.014007522503491E-5</v>
      </c>
      <c r="L24" s="79"/>
      <c r="M24" s="80"/>
      <c r="N24" s="81">
        <f>分析係数表!H27</f>
        <v>1.1420825896152349E-2</v>
      </c>
      <c r="O24" s="82">
        <f t="shared" si="4"/>
        <v>0.15736875933148833</v>
      </c>
      <c r="P24" s="76">
        <f>分析係数表!C27</f>
        <v>1.6403046280023426E-2</v>
      </c>
      <c r="Q24" s="82">
        <f t="shared" si="5"/>
        <v>2.5813270423442713E-3</v>
      </c>
      <c r="R24" s="83">
        <v>2.6012679684065216E-3</v>
      </c>
      <c r="S24" s="84">
        <f t="shared" si="6"/>
        <v>2.6563140910567111E-3</v>
      </c>
      <c r="T24" s="85">
        <f>分析係数表!F27</f>
        <v>0.35526315789473684</v>
      </c>
      <c r="U24" s="86">
        <f t="shared" si="7"/>
        <v>9.4369053234909467E-4</v>
      </c>
      <c r="V24" s="87">
        <f>分析係数表!D27</f>
        <v>0</v>
      </c>
      <c r="W24" s="167">
        <f t="shared" si="8"/>
        <v>0</v>
      </c>
      <c r="X24" s="76">
        <f>分析係数表!E27</f>
        <v>0</v>
      </c>
      <c r="Y24" s="166">
        <f t="shared" si="9"/>
        <v>0</v>
      </c>
    </row>
    <row r="25" spans="1:25" x14ac:dyDescent="0.2">
      <c r="A25" s="6" t="s">
        <v>13</v>
      </c>
      <c r="B25" s="5" t="s">
        <v>191</v>
      </c>
      <c r="C25" s="90"/>
      <c r="D25" s="76">
        <f>投入係数表!T25</f>
        <v>0</v>
      </c>
      <c r="E25" s="77">
        <f t="shared" si="0"/>
        <v>0</v>
      </c>
      <c r="F25" s="76">
        <f>分析係数表!C28</f>
        <v>5.7942340305257245E-2</v>
      </c>
      <c r="G25" s="77">
        <f t="shared" si="1"/>
        <v>0</v>
      </c>
      <c r="H25" s="77">
        <v>4.9873937723628591E-3</v>
      </c>
      <c r="I25" s="77">
        <f t="shared" si="2"/>
        <v>4.9873937723628591E-3</v>
      </c>
      <c r="J25" s="76">
        <f>分析係数表!G28</f>
        <v>0.12508686587908269</v>
      </c>
      <c r="K25" s="78">
        <f t="shared" si="3"/>
        <v>6.2385745588972518E-4</v>
      </c>
      <c r="L25" s="79"/>
      <c r="M25" s="80"/>
      <c r="N25" s="81">
        <f>分析係数表!H28</f>
        <v>2.2586662729993424E-2</v>
      </c>
      <c r="O25" s="82">
        <f t="shared" si="4"/>
        <v>0.31122399759682123</v>
      </c>
      <c r="P25" s="76">
        <f>分析係数表!C28</f>
        <v>5.7942340305257245E-2</v>
      </c>
      <c r="Q25" s="82">
        <f t="shared" si="5"/>
        <v>1.8033046779917579E-2</v>
      </c>
      <c r="R25" s="83">
        <v>1.9451104009763982E-2</v>
      </c>
      <c r="S25" s="84">
        <f t="shared" si="6"/>
        <v>2.4438497782126839E-2</v>
      </c>
      <c r="T25" s="85">
        <f>分析係数表!F28</f>
        <v>0.21334259902710215</v>
      </c>
      <c r="U25" s="86">
        <f t="shared" si="7"/>
        <v>5.2137726331570114E-3</v>
      </c>
      <c r="V25" s="87">
        <f>分析係数表!D28</f>
        <v>0.12091730368311328</v>
      </c>
      <c r="W25" s="167">
        <f t="shared" si="8"/>
        <v>0</v>
      </c>
      <c r="X25" s="76">
        <f>分析係数表!E28</f>
        <v>0.12161223071577484</v>
      </c>
      <c r="Y25" s="166">
        <f t="shared" si="9"/>
        <v>0</v>
      </c>
    </row>
    <row r="26" spans="1:25" x14ac:dyDescent="0.2">
      <c r="A26" s="6" t="s">
        <v>14</v>
      </c>
      <c r="B26" s="5" t="s">
        <v>50</v>
      </c>
      <c r="C26" s="90"/>
      <c r="D26" s="76">
        <f>投入係数表!T26</f>
        <v>4.7846889952153108E-3</v>
      </c>
      <c r="E26" s="77">
        <f t="shared" si="0"/>
        <v>0.4784688995215311</v>
      </c>
      <c r="F26" s="76">
        <f>分析係数表!C29</f>
        <v>0.49478563151796062</v>
      </c>
      <c r="G26" s="77">
        <f t="shared" si="1"/>
        <v>0.23673953661146441</v>
      </c>
      <c r="H26" s="77">
        <v>0.27702347324621157</v>
      </c>
      <c r="I26" s="77">
        <f t="shared" si="2"/>
        <v>0.27702347324621157</v>
      </c>
      <c r="J26" s="76">
        <f>分析係数表!G29</f>
        <v>0.24894917844860528</v>
      </c>
      <c r="K26" s="78">
        <f t="shared" si="3"/>
        <v>6.896476607562356E-2</v>
      </c>
      <c r="L26" s="79"/>
      <c r="M26" s="80"/>
      <c r="N26" s="81">
        <f>分析係数表!H29</f>
        <v>1.0347187739052245E-2</v>
      </c>
      <c r="O26" s="82">
        <f t="shared" si="4"/>
        <v>0.14257498642136016</v>
      </c>
      <c r="P26" s="76">
        <f>分析係数表!C29</f>
        <v>0.49478563151796062</v>
      </c>
      <c r="Q26" s="82">
        <f t="shared" si="5"/>
        <v>7.0544054695157343E-2</v>
      </c>
      <c r="R26" s="83">
        <v>0.10217966342165961</v>
      </c>
      <c r="S26" s="84">
        <f t="shared" si="6"/>
        <v>0.3792031366678712</v>
      </c>
      <c r="T26" s="85">
        <f>分析係数表!F29</f>
        <v>0.37141765380206343</v>
      </c>
      <c r="U26" s="86">
        <f t="shared" si="7"/>
        <v>0.14084273933556393</v>
      </c>
      <c r="V26" s="87">
        <f>分析係数表!D29</f>
        <v>7.241115781429118E-2</v>
      </c>
      <c r="W26" s="167">
        <f t="shared" si="8"/>
        <v>0</v>
      </c>
      <c r="X26" s="76">
        <f>分析係数表!E29</f>
        <v>5.0630492930836837E-2</v>
      </c>
      <c r="Y26" s="166">
        <f t="shared" si="9"/>
        <v>0</v>
      </c>
    </row>
    <row r="27" spans="1:25" x14ac:dyDescent="0.2">
      <c r="A27" s="6" t="s">
        <v>15</v>
      </c>
      <c r="B27" s="5" t="s">
        <v>36</v>
      </c>
      <c r="C27" s="90"/>
      <c r="D27" s="76">
        <f>投入係数表!T27</f>
        <v>4.7846889952153108E-3</v>
      </c>
      <c r="E27" s="77">
        <f t="shared" si="0"/>
        <v>0.4784688995215311</v>
      </c>
      <c r="F27" s="76">
        <f>分析係数表!C30</f>
        <v>1</v>
      </c>
      <c r="G27" s="77">
        <f t="shared" si="1"/>
        <v>0.4784688995215311</v>
      </c>
      <c r="H27" s="77">
        <v>0.49797518479929992</v>
      </c>
      <c r="I27" s="77">
        <f t="shared" si="2"/>
        <v>0.49797518479929992</v>
      </c>
      <c r="J27" s="76">
        <f>分析係数表!G30</f>
        <v>0.34459690081234212</v>
      </c>
      <c r="K27" s="78">
        <f t="shared" si="3"/>
        <v>0.17160070536329208</v>
      </c>
      <c r="L27" s="79"/>
      <c r="M27" s="80"/>
      <c r="N27" s="81">
        <f>分析係数表!H30</f>
        <v>0</v>
      </c>
      <c r="O27" s="82">
        <f t="shared" si="4"/>
        <v>0</v>
      </c>
      <c r="P27" s="76">
        <f>分析係数表!C30</f>
        <v>1</v>
      </c>
      <c r="Q27" s="82">
        <f t="shared" si="5"/>
        <v>0</v>
      </c>
      <c r="R27" s="83">
        <v>2.7987304547346315E-2</v>
      </c>
      <c r="S27" s="84">
        <f t="shared" si="6"/>
        <v>0.52596248934664624</v>
      </c>
      <c r="T27" s="85">
        <f>分析係数表!F30</f>
        <v>0.44091746876919924</v>
      </c>
      <c r="U27" s="86">
        <f t="shared" si="7"/>
        <v>0.23190604947027019</v>
      </c>
      <c r="V27" s="87">
        <f>分析係数表!D30</f>
        <v>0.12847293330602771</v>
      </c>
      <c r="W27" s="167">
        <f t="shared" si="8"/>
        <v>0</v>
      </c>
      <c r="X27" s="76">
        <f>分析係数表!E30</f>
        <v>7.0107174551163901E-2</v>
      </c>
      <c r="Y27" s="166">
        <f t="shared" si="9"/>
        <v>0</v>
      </c>
    </row>
    <row r="28" spans="1:25" x14ac:dyDescent="0.2">
      <c r="A28" s="6" t="s">
        <v>16</v>
      </c>
      <c r="B28" s="5" t="s">
        <v>192</v>
      </c>
      <c r="C28" s="90"/>
      <c r="D28" s="76">
        <f>投入係数表!T28</f>
        <v>2.3923444976076555E-2</v>
      </c>
      <c r="E28" s="77">
        <f t="shared" si="0"/>
        <v>2.3923444976076556</v>
      </c>
      <c r="F28" s="76">
        <f>分析係数表!C31</f>
        <v>1.9207967749584998E-2</v>
      </c>
      <c r="G28" s="77">
        <f t="shared" si="1"/>
        <v>4.5952075955944971E-2</v>
      </c>
      <c r="H28" s="77">
        <v>4.8627833436310552E-2</v>
      </c>
      <c r="I28" s="77">
        <f t="shared" si="2"/>
        <v>4.8627833436310552E-2</v>
      </c>
      <c r="J28" s="76">
        <f>分析係数表!G31</f>
        <v>6.1728395061728392E-2</v>
      </c>
      <c r="K28" s="78">
        <f t="shared" si="3"/>
        <v>3.0017181133525032E-3</v>
      </c>
      <c r="L28" s="79"/>
      <c r="M28" s="80"/>
      <c r="N28" s="81">
        <f>分析係数表!H31</f>
        <v>2.4076335672969816E-2</v>
      </c>
      <c r="O28" s="82">
        <f t="shared" si="4"/>
        <v>0.33175035750962406</v>
      </c>
      <c r="P28" s="76">
        <f>分析係数表!C31</f>
        <v>1.9207967749584998E-2</v>
      </c>
      <c r="Q28" s="82">
        <f t="shared" si="5"/>
        <v>6.372250167958152E-3</v>
      </c>
      <c r="R28" s="83">
        <v>8.2638001917811447E-3</v>
      </c>
      <c r="S28" s="84">
        <f t="shared" si="6"/>
        <v>5.6891633628091701E-2</v>
      </c>
      <c r="T28" s="85">
        <f>分析係数表!F31</f>
        <v>0.33333333333333331</v>
      </c>
      <c r="U28" s="86">
        <f t="shared" si="7"/>
        <v>1.8963877876030565E-2</v>
      </c>
      <c r="V28" s="87">
        <f>分析係数表!D31</f>
        <v>0.20987654320987653</v>
      </c>
      <c r="W28" s="167">
        <f t="shared" si="8"/>
        <v>0</v>
      </c>
      <c r="X28" s="76">
        <f>分析係数表!E31</f>
        <v>0.18518518518518517</v>
      </c>
      <c r="Y28" s="166">
        <f t="shared" si="9"/>
        <v>0</v>
      </c>
    </row>
    <row r="29" spans="1:25" x14ac:dyDescent="0.2">
      <c r="A29" s="6" t="s">
        <v>17</v>
      </c>
      <c r="B29" s="5" t="s">
        <v>272</v>
      </c>
      <c r="C29" s="90"/>
      <c r="D29" s="76">
        <f>投入係数表!T29</f>
        <v>0</v>
      </c>
      <c r="E29" s="77">
        <f t="shared" si="0"/>
        <v>0</v>
      </c>
      <c r="F29" s="76">
        <f>分析係数表!C32</f>
        <v>1</v>
      </c>
      <c r="G29" s="77">
        <f t="shared" si="1"/>
        <v>0</v>
      </c>
      <c r="H29" s="77">
        <v>9.2086032878385578E-3</v>
      </c>
      <c r="I29" s="77">
        <f t="shared" si="2"/>
        <v>9.2086032878385578E-3</v>
      </c>
      <c r="J29" s="76">
        <f>分析係数表!G32</f>
        <v>0.14010507880910683</v>
      </c>
      <c r="K29" s="78">
        <f t="shared" si="3"/>
        <v>1.2901720893644215E-3</v>
      </c>
      <c r="L29" s="79"/>
      <c r="M29" s="80"/>
      <c r="N29" s="81">
        <f>分析係数表!H32</f>
        <v>7.0054889750781743E-3</v>
      </c>
      <c r="O29" s="82">
        <f t="shared" si="4"/>
        <v>9.6529368238586266E-2</v>
      </c>
      <c r="P29" s="76">
        <f>分析係数表!C32</f>
        <v>1</v>
      </c>
      <c r="Q29" s="82">
        <f t="shared" si="5"/>
        <v>9.6529368238586266E-2</v>
      </c>
      <c r="R29" s="83">
        <v>0.12758365110166572</v>
      </c>
      <c r="S29" s="84">
        <f t="shared" si="6"/>
        <v>0.13679225438950429</v>
      </c>
      <c r="T29" s="85">
        <f>分析係数表!F32</f>
        <v>0.48248686514886163</v>
      </c>
      <c r="U29" s="86">
        <f t="shared" si="7"/>
        <v>6.600046599703753E-2</v>
      </c>
      <c r="V29" s="87">
        <f>分析係数表!D32</f>
        <v>1.5761821366024518E-2</v>
      </c>
      <c r="W29" s="167">
        <f t="shared" si="8"/>
        <v>0</v>
      </c>
      <c r="X29" s="76">
        <f>分析係数表!E32</f>
        <v>2.1891418563922942E-2</v>
      </c>
      <c r="Y29" s="166">
        <f t="shared" si="9"/>
        <v>0</v>
      </c>
    </row>
    <row r="30" spans="1:25" x14ac:dyDescent="0.2">
      <c r="A30" s="6" t="s">
        <v>18</v>
      </c>
      <c r="B30" s="5" t="s">
        <v>273</v>
      </c>
      <c r="C30" s="90"/>
      <c r="D30" s="76">
        <f>投入係数表!T30</f>
        <v>0</v>
      </c>
      <c r="E30" s="77">
        <f t="shared" si="0"/>
        <v>0</v>
      </c>
      <c r="F30" s="76">
        <f>分析係数表!C33</f>
        <v>0.97338792221084958</v>
      </c>
      <c r="G30" s="77">
        <f t="shared" si="1"/>
        <v>0</v>
      </c>
      <c r="H30" s="77">
        <v>8.4043432552493563E-3</v>
      </c>
      <c r="I30" s="77">
        <f t="shared" si="2"/>
        <v>8.4043432552493563E-3</v>
      </c>
      <c r="J30" s="76">
        <f>分析係数表!G33</f>
        <v>0.50577124868835255</v>
      </c>
      <c r="K30" s="78">
        <f t="shared" si="3"/>
        <v>4.2506751826130009E-3</v>
      </c>
      <c r="L30" s="79"/>
      <c r="M30" s="80"/>
      <c r="N30" s="81">
        <f>分析係数表!H33</f>
        <v>1.0199562492450981E-3</v>
      </c>
      <c r="O30" s="82">
        <f t="shared" si="4"/>
        <v>1.4054084264621755E-2</v>
      </c>
      <c r="P30" s="76">
        <f>分析係数表!C33</f>
        <v>0.97338792221084958</v>
      </c>
      <c r="Q30" s="82">
        <f t="shared" si="5"/>
        <v>1.3680075880916366E-2</v>
      </c>
      <c r="R30" s="83">
        <v>4.0967530976128846E-2</v>
      </c>
      <c r="S30" s="84">
        <f t="shared" si="6"/>
        <v>4.9371874231378204E-2</v>
      </c>
      <c r="T30" s="85">
        <f>分析係数表!F33</f>
        <v>0.64428121720881426</v>
      </c>
      <c r="U30" s="86">
        <f t="shared" si="7"/>
        <v>3.1809371225672838E-2</v>
      </c>
      <c r="V30" s="87">
        <f>分析係数表!D33</f>
        <v>6.2959076600209857E-2</v>
      </c>
      <c r="W30" s="167">
        <f t="shared" si="8"/>
        <v>0</v>
      </c>
      <c r="X30" s="76">
        <f>分析係数表!E33</f>
        <v>4.7219307450157399E-2</v>
      </c>
      <c r="Y30" s="166">
        <f t="shared" si="9"/>
        <v>0</v>
      </c>
    </row>
    <row r="31" spans="1:25" x14ac:dyDescent="0.2">
      <c r="A31" s="6" t="s">
        <v>19</v>
      </c>
      <c r="B31" s="5" t="s">
        <v>274</v>
      </c>
      <c r="C31" s="90"/>
      <c r="D31" s="76">
        <f>投入係数表!T31</f>
        <v>4.3062200956937802E-2</v>
      </c>
      <c r="E31" s="77">
        <f t="shared" si="0"/>
        <v>4.3062200956937797</v>
      </c>
      <c r="F31" s="76">
        <f>分析係数表!C34</f>
        <v>0.27354580534514794</v>
      </c>
      <c r="G31" s="77">
        <f t="shared" si="1"/>
        <v>1.177948444070015</v>
      </c>
      <c r="H31" s="77">
        <v>1.2581996731460199</v>
      </c>
      <c r="I31" s="77">
        <f t="shared" si="2"/>
        <v>1.2581996731460199</v>
      </c>
      <c r="J31" s="76">
        <f>分析係数表!G34</f>
        <v>0.42476937758456157</v>
      </c>
      <c r="K31" s="78">
        <f t="shared" si="3"/>
        <v>0.53444469203933365</v>
      </c>
      <c r="L31" s="79"/>
      <c r="M31" s="80"/>
      <c r="N31" s="81">
        <f>分析係数表!H34</f>
        <v>0.17207735562921905</v>
      </c>
      <c r="O31" s="82">
        <f t="shared" si="4"/>
        <v>2.3710719531707913</v>
      </c>
      <c r="P31" s="76">
        <f>分析係数表!C34</f>
        <v>0.27354580534514794</v>
      </c>
      <c r="Q31" s="82">
        <f t="shared" si="5"/>
        <v>0.648596786961397</v>
      </c>
      <c r="R31" s="83">
        <v>0.70256653351105502</v>
      </c>
      <c r="S31" s="84">
        <f t="shared" si="6"/>
        <v>1.960766206657075</v>
      </c>
      <c r="T31" s="85">
        <f>分析係数表!F34</f>
        <v>0.70045594316615423</v>
      </c>
      <c r="U31" s="86">
        <f t="shared" si="7"/>
        <v>1.373430342612304</v>
      </c>
      <c r="V31" s="87">
        <f>分析係数表!D34</f>
        <v>0.30431555508429647</v>
      </c>
      <c r="W31" s="167">
        <f t="shared" si="8"/>
        <v>1</v>
      </c>
      <c r="X31" s="76">
        <f>分析係数表!E34</f>
        <v>0.19870639380765559</v>
      </c>
      <c r="Y31" s="166">
        <f t="shared" si="9"/>
        <v>0</v>
      </c>
    </row>
    <row r="32" spans="1:25" x14ac:dyDescent="0.2">
      <c r="A32" s="6" t="s">
        <v>20</v>
      </c>
      <c r="B32" s="5" t="s">
        <v>37</v>
      </c>
      <c r="C32" s="90"/>
      <c r="D32" s="76">
        <f>投入係数表!T32</f>
        <v>4.7846889952153108E-3</v>
      </c>
      <c r="E32" s="77">
        <f t="shared" si="0"/>
        <v>0.4784688995215311</v>
      </c>
      <c r="F32" s="76">
        <f>分析係数表!C35</f>
        <v>0.43910510987556262</v>
      </c>
      <c r="G32" s="77">
        <f t="shared" si="1"/>
        <v>0.21009813869644145</v>
      </c>
      <c r="H32" s="77">
        <v>0.25031092516765541</v>
      </c>
      <c r="I32" s="77">
        <f t="shared" si="2"/>
        <v>0.25031092516765541</v>
      </c>
      <c r="J32" s="76">
        <f>分析係数表!G35</f>
        <v>0.31421305453517945</v>
      </c>
      <c r="K32" s="78">
        <f t="shared" si="3"/>
        <v>7.8650960380455728E-2</v>
      </c>
      <c r="L32" s="79"/>
      <c r="M32" s="80"/>
      <c r="N32" s="81">
        <f>分析係数表!H35</f>
        <v>6.5760337122381329E-2</v>
      </c>
      <c r="O32" s="82">
        <f t="shared" si="4"/>
        <v>0.90611859074534995</v>
      </c>
      <c r="P32" s="76">
        <f>分析係数表!C35</f>
        <v>0.43910510987556262</v>
      </c>
      <c r="Q32" s="82">
        <f t="shared" si="5"/>
        <v>0.39788130334952687</v>
      </c>
      <c r="R32" s="83">
        <v>0.48640547034206477</v>
      </c>
      <c r="S32" s="84">
        <f t="shared" si="6"/>
        <v>0.73671639550972023</v>
      </c>
      <c r="T32" s="85">
        <f>分析係数表!F35</f>
        <v>0.64651031364792311</v>
      </c>
      <c r="U32" s="86">
        <f t="shared" si="7"/>
        <v>0.47629474793055659</v>
      </c>
      <c r="V32" s="87">
        <f>分析係数表!D35</f>
        <v>9.7202599604408024E-2</v>
      </c>
      <c r="W32" s="167">
        <f t="shared" si="8"/>
        <v>0</v>
      </c>
      <c r="X32" s="76">
        <f>分析係数表!E35</f>
        <v>8.3356880474710376E-2</v>
      </c>
      <c r="Y32" s="166">
        <f t="shared" si="9"/>
        <v>0</v>
      </c>
    </row>
    <row r="33" spans="1:25" x14ac:dyDescent="0.2">
      <c r="A33" s="6" t="s">
        <v>21</v>
      </c>
      <c r="B33" s="5" t="s">
        <v>38</v>
      </c>
      <c r="C33" s="90"/>
      <c r="D33" s="76">
        <f>投入係数表!T33</f>
        <v>0</v>
      </c>
      <c r="E33" s="77">
        <f t="shared" si="0"/>
        <v>0</v>
      </c>
      <c r="F33" s="76">
        <f>分析係数表!C36</f>
        <v>0.81669408606805782</v>
      </c>
      <c r="G33" s="77">
        <f t="shared" si="1"/>
        <v>0</v>
      </c>
      <c r="H33" s="77">
        <v>4.9911732644249009E-2</v>
      </c>
      <c r="I33" s="77">
        <f t="shared" si="2"/>
        <v>4.9911732644249009E-2</v>
      </c>
      <c r="J33" s="76">
        <f>分析係数表!G36</f>
        <v>6.9340477503742809E-2</v>
      </c>
      <c r="K33" s="78">
        <f t="shared" si="3"/>
        <v>3.460903374591374E-3</v>
      </c>
      <c r="L33" s="79"/>
      <c r="M33" s="80"/>
      <c r="N33" s="81">
        <f>分析係数表!H36</f>
        <v>0.13486237300873674</v>
      </c>
      <c r="O33" s="82">
        <f t="shared" si="4"/>
        <v>1.8582827996734741</v>
      </c>
      <c r="P33" s="76">
        <f>分析係数表!C36</f>
        <v>0.81669408606805782</v>
      </c>
      <c r="Q33" s="82">
        <f t="shared" si="5"/>
        <v>1.5176485727353197</v>
      </c>
      <c r="R33" s="83">
        <v>1.595373436250983</v>
      </c>
      <c r="S33" s="84">
        <f t="shared" si="6"/>
        <v>1.6452851688952321</v>
      </c>
      <c r="T33" s="85">
        <f>分析係数表!F36</f>
        <v>0.82767315420376641</v>
      </c>
      <c r="U33" s="86">
        <f t="shared" si="7"/>
        <v>1.3617583653041934</v>
      </c>
      <c r="V33" s="87">
        <f>分析係数表!D36</f>
        <v>6.0672917815774961E-3</v>
      </c>
      <c r="W33" s="167">
        <f t="shared" si="8"/>
        <v>0</v>
      </c>
      <c r="X33" s="76">
        <f>分析係数表!E36</f>
        <v>1.3395319517768497E-3</v>
      </c>
      <c r="Y33" s="166">
        <f t="shared" si="9"/>
        <v>0</v>
      </c>
    </row>
    <row r="34" spans="1:25" x14ac:dyDescent="0.2">
      <c r="A34" s="6" t="s">
        <v>22</v>
      </c>
      <c r="B34" s="5" t="s">
        <v>377</v>
      </c>
      <c r="C34" s="90"/>
      <c r="D34" s="76">
        <f>投入係数表!T34</f>
        <v>1.4354066985645933E-2</v>
      </c>
      <c r="E34" s="77">
        <f t="shared" si="0"/>
        <v>1.4354066985645932</v>
      </c>
      <c r="F34" s="76">
        <f>分析係数表!C37</f>
        <v>0.27674240490171054</v>
      </c>
      <c r="G34" s="77">
        <f t="shared" si="1"/>
        <v>0.39723790177279023</v>
      </c>
      <c r="H34" s="77">
        <v>0.4545153902981216</v>
      </c>
      <c r="I34" s="77">
        <f t="shared" si="2"/>
        <v>0.4545153902981216</v>
      </c>
      <c r="J34" s="76">
        <f>分析係数表!G37</f>
        <v>0.51230251230251234</v>
      </c>
      <c r="K34" s="78">
        <f t="shared" si="3"/>
        <v>0.23284937632988464</v>
      </c>
      <c r="L34" s="79"/>
      <c r="M34" s="80"/>
      <c r="N34" s="81">
        <f>分析係数表!H37</f>
        <v>5.0756243876907386E-2</v>
      </c>
      <c r="O34" s="82">
        <f t="shared" si="4"/>
        <v>0.6993756143263089</v>
      </c>
      <c r="P34" s="76">
        <f>分析係数表!C37</f>
        <v>0.27674240490171054</v>
      </c>
      <c r="Q34" s="82">
        <f t="shared" si="5"/>
        <v>0.19354688943827392</v>
      </c>
      <c r="R34" s="83">
        <v>0.23087015367539448</v>
      </c>
      <c r="S34" s="84">
        <f t="shared" si="6"/>
        <v>0.68538554397351614</v>
      </c>
      <c r="T34" s="85">
        <f>分析係数表!F37</f>
        <v>0.72623672623672619</v>
      </c>
      <c r="U34" s="86">
        <f t="shared" si="7"/>
        <v>0.49775215366530412</v>
      </c>
      <c r="V34" s="87">
        <f>分析係数表!D37</f>
        <v>0.14037814037814036</v>
      </c>
      <c r="W34" s="167">
        <f t="shared" si="8"/>
        <v>0</v>
      </c>
      <c r="X34" s="76">
        <f>分析係数表!E37</f>
        <v>0.12535612535612536</v>
      </c>
      <c r="Y34" s="166">
        <f t="shared" si="9"/>
        <v>0</v>
      </c>
    </row>
    <row r="35" spans="1:25" x14ac:dyDescent="0.2">
      <c r="A35" s="6" t="s">
        <v>23</v>
      </c>
      <c r="B35" s="5" t="s">
        <v>193</v>
      </c>
      <c r="C35" s="90"/>
      <c r="D35" s="76">
        <f>投入係数表!T35</f>
        <v>4.7846889952153108E-3</v>
      </c>
      <c r="E35" s="77">
        <f t="shared" si="0"/>
        <v>0.4784688995215311</v>
      </c>
      <c r="F35" s="76">
        <f>分析係数表!C38</f>
        <v>2.6054411976392688E-2</v>
      </c>
      <c r="G35" s="77">
        <f t="shared" si="1"/>
        <v>1.2466225826025209E-2</v>
      </c>
      <c r="H35" s="77">
        <v>1.6171842259059974E-2</v>
      </c>
      <c r="I35" s="77">
        <f t="shared" si="2"/>
        <v>1.6171842259059974E-2</v>
      </c>
      <c r="J35" s="76">
        <f>分析係数表!G38</f>
        <v>0.25641025641025639</v>
      </c>
      <c r="K35" s="78">
        <f t="shared" si="3"/>
        <v>4.1466262202717874E-3</v>
      </c>
      <c r="L35" s="79"/>
      <c r="M35" s="80"/>
      <c r="N35" s="81">
        <f>分析係数表!H38</f>
        <v>4.4945177351603076E-2</v>
      </c>
      <c r="O35" s="82">
        <f t="shared" si="4"/>
        <v>0.61930431845024025</v>
      </c>
      <c r="P35" s="76">
        <f>分析係数表!C38</f>
        <v>2.6054411976392688E-2</v>
      </c>
      <c r="Q35" s="82">
        <f t="shared" si="5"/>
        <v>1.613560985166165E-2</v>
      </c>
      <c r="R35" s="83">
        <v>1.9861025537911813E-2</v>
      </c>
      <c r="S35" s="84">
        <f t="shared" si="6"/>
        <v>3.603286779697179E-2</v>
      </c>
      <c r="T35" s="85">
        <f>分析係数表!F38</f>
        <v>0.57264957264957261</v>
      </c>
      <c r="U35" s="86">
        <f t="shared" si="7"/>
        <v>2.0634206345274443E-2</v>
      </c>
      <c r="V35" s="87">
        <f>分析係数表!D38</f>
        <v>9.4017094017094016E-2</v>
      </c>
      <c r="W35" s="167">
        <f t="shared" si="8"/>
        <v>0</v>
      </c>
      <c r="X35" s="76">
        <f>分析係数表!E38</f>
        <v>6.4102564102564097E-2</v>
      </c>
      <c r="Y35" s="166">
        <f t="shared" si="9"/>
        <v>0</v>
      </c>
    </row>
    <row r="36" spans="1:25" x14ac:dyDescent="0.2">
      <c r="A36" s="6" t="s">
        <v>24</v>
      </c>
      <c r="B36" s="5" t="s">
        <v>39</v>
      </c>
      <c r="C36" s="90"/>
      <c r="D36" s="76">
        <f>投入係数表!T36</f>
        <v>0</v>
      </c>
      <c r="E36" s="77">
        <f t="shared" si="0"/>
        <v>0</v>
      </c>
      <c r="F36" s="76">
        <f>分析係数表!C39</f>
        <v>1</v>
      </c>
      <c r="G36" s="77">
        <f t="shared" si="1"/>
        <v>0</v>
      </c>
      <c r="H36" s="77">
        <v>6.0992661882096136E-3</v>
      </c>
      <c r="I36" s="77">
        <f t="shared" si="2"/>
        <v>6.0992661882096136E-3</v>
      </c>
      <c r="J36" s="76">
        <f>分析係数表!G39</f>
        <v>0.35423311765241955</v>
      </c>
      <c r="K36" s="78">
        <f t="shared" si="3"/>
        <v>2.1605620772414806E-3</v>
      </c>
      <c r="L36" s="79"/>
      <c r="M36" s="80"/>
      <c r="N36" s="81">
        <f>分析係数表!H39</f>
        <v>4.0664045200166418E-3</v>
      </c>
      <c r="O36" s="82">
        <f t="shared" si="4"/>
        <v>5.6031414897110422E-2</v>
      </c>
      <c r="P36" s="76">
        <f>分析係数表!C39</f>
        <v>1</v>
      </c>
      <c r="Q36" s="82">
        <f t="shared" si="5"/>
        <v>5.6031414897110422E-2</v>
      </c>
      <c r="R36" s="83">
        <v>9.9273447628684688E-2</v>
      </c>
      <c r="S36" s="84">
        <f t="shared" si="6"/>
        <v>0.10537271381689431</v>
      </c>
      <c r="T36" s="85">
        <f>分析係数表!F39</f>
        <v>0.70491205686685499</v>
      </c>
      <c r="U36" s="86">
        <f t="shared" si="7"/>
        <v>7.4278496434309435E-2</v>
      </c>
      <c r="V36" s="87">
        <f>分析係数表!D39</f>
        <v>5.4588535496217991E-2</v>
      </c>
      <c r="W36" s="167">
        <f t="shared" si="8"/>
        <v>0</v>
      </c>
      <c r="X36" s="76">
        <f>分析係数表!E39</f>
        <v>6.4886539688325889E-2</v>
      </c>
      <c r="Y36" s="166">
        <f t="shared" si="9"/>
        <v>0</v>
      </c>
    </row>
    <row r="37" spans="1:25" x14ac:dyDescent="0.2">
      <c r="A37" s="6" t="s">
        <v>25</v>
      </c>
      <c r="B37" s="5" t="s">
        <v>40</v>
      </c>
      <c r="C37" s="90"/>
      <c r="D37" s="76">
        <f>投入係数表!T37</f>
        <v>0</v>
      </c>
      <c r="E37" s="77">
        <f t="shared" si="0"/>
        <v>0</v>
      </c>
      <c r="F37" s="76">
        <f>分析係数表!C40</f>
        <v>0.92056168505516545</v>
      </c>
      <c r="G37" s="77">
        <f t="shared" si="1"/>
        <v>0</v>
      </c>
      <c r="H37" s="77">
        <v>1.833174656186281E-3</v>
      </c>
      <c r="I37" s="77">
        <f t="shared" si="2"/>
        <v>1.833174656186281E-3</v>
      </c>
      <c r="J37" s="76">
        <f>分析係数表!G40</f>
        <v>0.55393401015228427</v>
      </c>
      <c r="K37" s="78">
        <f t="shared" si="3"/>
        <v>1.0154577886108017E-3</v>
      </c>
      <c r="L37" s="79"/>
      <c r="M37" s="80"/>
      <c r="N37" s="81">
        <f>分析係数表!H40</f>
        <v>3.1632064203561794E-2</v>
      </c>
      <c r="O37" s="82">
        <f t="shared" si="4"/>
        <v>0.43586153436465097</v>
      </c>
      <c r="P37" s="76">
        <f>分析係数表!C40</f>
        <v>0.92056168505516545</v>
      </c>
      <c r="Q37" s="82">
        <f t="shared" si="5"/>
        <v>0.40123742852545302</v>
      </c>
      <c r="R37" s="83">
        <v>0.40165425040775776</v>
      </c>
      <c r="S37" s="84">
        <f t="shared" si="6"/>
        <v>0.40348742506394403</v>
      </c>
      <c r="T37" s="85">
        <f>分析係数表!F40</f>
        <v>0.75190355329949243</v>
      </c>
      <c r="U37" s="86">
        <f t="shared" si="7"/>
        <v>0.30338362861724222</v>
      </c>
      <c r="V37" s="87">
        <f>分析係数表!D40</f>
        <v>8.6747643219724432E-2</v>
      </c>
      <c r="W37" s="167">
        <f t="shared" si="8"/>
        <v>0</v>
      </c>
      <c r="X37" s="76">
        <f>分析係数表!E40</f>
        <v>5.4296591733139957E-2</v>
      </c>
      <c r="Y37" s="166">
        <f t="shared" si="9"/>
        <v>0</v>
      </c>
    </row>
    <row r="38" spans="1:25" x14ac:dyDescent="0.2">
      <c r="A38" s="6" t="s">
        <v>26</v>
      </c>
      <c r="B38" s="5" t="s">
        <v>276</v>
      </c>
      <c r="C38" s="90"/>
      <c r="D38" s="76">
        <f>投入係数表!T38</f>
        <v>0</v>
      </c>
      <c r="E38" s="77">
        <f t="shared" si="0"/>
        <v>0</v>
      </c>
      <c r="F38" s="76">
        <f>分析係数表!C41</f>
        <v>0.63177526518242222</v>
      </c>
      <c r="G38" s="77">
        <f t="shared" si="1"/>
        <v>0</v>
      </c>
      <c r="H38" s="77">
        <v>1.1256220882739437E-4</v>
      </c>
      <c r="I38" s="77">
        <f t="shared" si="2"/>
        <v>1.1256220882739437E-4</v>
      </c>
      <c r="J38" s="76">
        <f>分析係数表!G41</f>
        <v>0.4574653574378269</v>
      </c>
      <c r="K38" s="78">
        <f t="shared" si="3"/>
        <v>5.1493311095215279E-5</v>
      </c>
      <c r="L38" s="79"/>
      <c r="M38" s="80"/>
      <c r="N38" s="81">
        <f>分析係数表!H41</f>
        <v>5.3681907855005165E-2</v>
      </c>
      <c r="O38" s="82">
        <f t="shared" si="4"/>
        <v>0.73968864550640812</v>
      </c>
      <c r="P38" s="76">
        <f>分析係数表!C41</f>
        <v>0.63177526518242222</v>
      </c>
      <c r="Q38" s="82">
        <f t="shared" si="5"/>
        <v>0.46731699016723771</v>
      </c>
      <c r="R38" s="83">
        <v>0.47360419032672946</v>
      </c>
      <c r="S38" s="84">
        <f t="shared" si="6"/>
        <v>0.47371675253555684</v>
      </c>
      <c r="T38" s="85">
        <f>分析係数表!F41</f>
        <v>0.56134715976874372</v>
      </c>
      <c r="U38" s="86">
        <f t="shared" si="7"/>
        <v>0.26591955357070768</v>
      </c>
      <c r="V38" s="87">
        <f>分析係数表!D41</f>
        <v>0.18619803615674038</v>
      </c>
      <c r="W38" s="167">
        <f t="shared" si="8"/>
        <v>0</v>
      </c>
      <c r="X38" s="76">
        <f>分析係数表!E41</f>
        <v>0.17261631641736258</v>
      </c>
      <c r="Y38" s="166">
        <f t="shared" si="9"/>
        <v>0</v>
      </c>
    </row>
    <row r="39" spans="1:25" x14ac:dyDescent="0.2">
      <c r="A39" s="6" t="s">
        <v>51</v>
      </c>
      <c r="B39" s="5" t="s">
        <v>367</v>
      </c>
      <c r="C39" s="90"/>
      <c r="D39" s="76">
        <f>投入係数表!T39</f>
        <v>0</v>
      </c>
      <c r="E39" s="77">
        <f>$C$22*D39</f>
        <v>0</v>
      </c>
      <c r="F39" s="76">
        <f>分析係数表!C42</f>
        <v>1</v>
      </c>
      <c r="G39" s="77">
        <f>E39*F39</f>
        <v>0</v>
      </c>
      <c r="H39" s="77">
        <v>6.1980596264339972E-3</v>
      </c>
      <c r="I39" s="77">
        <f>C39+H39</f>
        <v>6.1980596264339972E-3</v>
      </c>
      <c r="J39" s="76">
        <f>分析係数表!G42</f>
        <v>0.48523748395378691</v>
      </c>
      <c r="K39" s="78">
        <f>I39*J39</f>
        <v>3.0075308585263811E-3</v>
      </c>
      <c r="L39" s="79"/>
      <c r="M39" s="80"/>
      <c r="N39" s="81">
        <f>分析係数表!H42</f>
        <v>1.4319648920322628E-2</v>
      </c>
      <c r="O39" s="82">
        <f t="shared" si="4"/>
        <v>0.19731194618883438</v>
      </c>
      <c r="P39" s="76">
        <f>分析係数表!C42</f>
        <v>1</v>
      </c>
      <c r="Q39" s="82">
        <f>O39*P39</f>
        <v>0.19731194618883438</v>
      </c>
      <c r="R39" s="83">
        <v>0.20563859923263358</v>
      </c>
      <c r="S39" s="84">
        <f>I39+R39</f>
        <v>0.21183665885906758</v>
      </c>
      <c r="T39" s="85">
        <f>分析係数表!F42</f>
        <v>0.55905006418485237</v>
      </c>
      <c r="U39" s="86">
        <f>S39*T39</f>
        <v>0.1184272977318664</v>
      </c>
      <c r="V39" s="87">
        <f>分析係数表!D42</f>
        <v>0.23876765083440307</v>
      </c>
      <c r="W39" s="167">
        <f>ROUND(S39*V39,0)</f>
        <v>0</v>
      </c>
      <c r="X39" s="76">
        <f>分析係数表!E42</f>
        <v>0.20410783055198972</v>
      </c>
      <c r="Y39" s="166">
        <f>ROUND(S39*X39,0)</f>
        <v>0</v>
      </c>
    </row>
    <row r="40" spans="1:25" x14ac:dyDescent="0.2">
      <c r="A40" s="6" t="s">
        <v>194</v>
      </c>
      <c r="B40" s="5" t="s">
        <v>41</v>
      </c>
      <c r="C40" s="90"/>
      <c r="D40" s="76">
        <f>投入係数表!T40</f>
        <v>4.784688995215311E-2</v>
      </c>
      <c r="E40" s="77">
        <f>$C$22*D40</f>
        <v>4.7846889952153111</v>
      </c>
      <c r="F40" s="76">
        <f>分析係数表!C43</f>
        <v>0.2976353666895134</v>
      </c>
      <c r="G40" s="77">
        <f>E40*F40</f>
        <v>1.4240926635861886</v>
      </c>
      <c r="H40" s="77">
        <v>1.58889940669573</v>
      </c>
      <c r="I40" s="77">
        <f>C40+H40</f>
        <v>1.58889940669573</v>
      </c>
      <c r="J40" s="76">
        <f>分析係数表!G43</f>
        <v>0.36251604621309369</v>
      </c>
      <c r="K40" s="78">
        <f>I40*J40</f>
        <v>0.5760015307456664</v>
      </c>
      <c r="L40" s="79"/>
      <c r="M40" s="80"/>
      <c r="N40" s="81">
        <f>分析係数表!H43</f>
        <v>3.8812019379168734E-2</v>
      </c>
      <c r="O40" s="82">
        <f t="shared" si="4"/>
        <v>0.53479489070113306</v>
      </c>
      <c r="P40" s="76">
        <f>分析係数表!C43</f>
        <v>0.2976353666895134</v>
      </c>
      <c r="Q40" s="82">
        <f>O40*P40</f>
        <v>0.15917387339750999</v>
      </c>
      <c r="R40" s="83">
        <v>0.26986594808938097</v>
      </c>
      <c r="S40" s="84">
        <f>I40+R40</f>
        <v>1.8587653547851111</v>
      </c>
      <c r="T40" s="85">
        <f>分析係数表!F43</f>
        <v>0.59563543003851094</v>
      </c>
      <c r="U40" s="86">
        <f>S40*T40</f>
        <v>1.107146501438115</v>
      </c>
      <c r="V40" s="87">
        <f>分析係数表!D43</f>
        <v>0.26110397946084724</v>
      </c>
      <c r="W40" s="167">
        <f>ROUND(S40*V40,0)</f>
        <v>0</v>
      </c>
      <c r="X40" s="76">
        <f>分析係数表!E43</f>
        <v>0.20154043645699615</v>
      </c>
      <c r="Y40" s="166">
        <f>ROUND(S40*X40,0)</f>
        <v>0</v>
      </c>
    </row>
    <row r="41" spans="1:25" x14ac:dyDescent="0.2">
      <c r="A41" s="6" t="s">
        <v>340</v>
      </c>
      <c r="B41" s="5" t="s">
        <v>42</v>
      </c>
      <c r="C41" s="90"/>
      <c r="D41" s="76">
        <f>投入係数表!T41</f>
        <v>0</v>
      </c>
      <c r="E41" s="77">
        <f>$C$22*D41</f>
        <v>0</v>
      </c>
      <c r="F41" s="76">
        <f>分析係数表!C44</f>
        <v>0.4644187601490114</v>
      </c>
      <c r="G41" s="77">
        <f>E41*F41</f>
        <v>0</v>
      </c>
      <c r="H41" s="77">
        <v>1.3402030727329103E-3</v>
      </c>
      <c r="I41" s="77">
        <f>C41+H41</f>
        <v>1.3402030727329103E-3</v>
      </c>
      <c r="J41" s="76">
        <f>分析係数表!G44</f>
        <v>0.2664037682111951</v>
      </c>
      <c r="K41" s="78">
        <f>I41*J41</f>
        <v>3.5703514874426968E-4</v>
      </c>
      <c r="L41" s="79"/>
      <c r="M41" s="80"/>
      <c r="N41" s="81">
        <f>分析係数表!H44</f>
        <v>0.11619448955215868</v>
      </c>
      <c r="O41" s="82">
        <f t="shared" si="4"/>
        <v>1.6010560731986203</v>
      </c>
      <c r="P41" s="76">
        <f>分析係数表!C44</f>
        <v>0.4644187601490114</v>
      </c>
      <c r="Q41" s="82">
        <f>O41*P41</f>
        <v>0.74356047644394807</v>
      </c>
      <c r="R41" s="83">
        <v>0.75460519634416479</v>
      </c>
      <c r="S41" s="84">
        <f>I41+R41</f>
        <v>0.75594539941689765</v>
      </c>
      <c r="T41" s="85">
        <f>分析係数表!F44</f>
        <v>0.52053894183371674</v>
      </c>
      <c r="U41" s="86">
        <f>S41*T41</f>
        <v>0.39349901829653827</v>
      </c>
      <c r="V41" s="87">
        <f>分析係数表!D44</f>
        <v>0.21141417460839085</v>
      </c>
      <c r="W41" s="167">
        <f>ROUND(S41*V41,0)</f>
        <v>0</v>
      </c>
      <c r="X41" s="76">
        <f>分析係数表!E44</f>
        <v>0.12487676634899771</v>
      </c>
      <c r="Y41" s="166">
        <f>ROUND(S41*X41,0)</f>
        <v>0</v>
      </c>
    </row>
    <row r="42" spans="1:25" x14ac:dyDescent="0.2">
      <c r="A42" s="6" t="s">
        <v>341</v>
      </c>
      <c r="B42" s="5" t="s">
        <v>278</v>
      </c>
      <c r="C42" s="90"/>
      <c r="D42" s="76">
        <f>投入係数表!T42</f>
        <v>0</v>
      </c>
      <c r="E42" s="77">
        <f>$C$22*D42</f>
        <v>0</v>
      </c>
      <c r="F42" s="76">
        <f>分析係数表!C45</f>
        <v>1</v>
      </c>
      <c r="G42" s="77">
        <f>E42*F42</f>
        <v>0</v>
      </c>
      <c r="H42" s="77">
        <v>6.7904757834152812E-3</v>
      </c>
      <c r="I42" s="77">
        <f>C42+H42</f>
        <v>6.7904757834152812E-3</v>
      </c>
      <c r="J42" s="76">
        <f>分析係数表!G45</f>
        <v>0</v>
      </c>
      <c r="K42" s="78">
        <f>I42*J42</f>
        <v>0</v>
      </c>
      <c r="L42" s="79"/>
      <c r="M42" s="80"/>
      <c r="N42" s="81">
        <f>分析係数表!H45</f>
        <v>0</v>
      </c>
      <c r="O42" s="82">
        <f t="shared" si="4"/>
        <v>0</v>
      </c>
      <c r="P42" s="76">
        <f>分析係数表!C45</f>
        <v>1</v>
      </c>
      <c r="Q42" s="82">
        <f>O42*P42</f>
        <v>0</v>
      </c>
      <c r="R42" s="83">
        <v>6.9174360676700821E-3</v>
      </c>
      <c r="S42" s="84">
        <f>I42+R42</f>
        <v>1.3707911851085363E-2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投入係数表!T43</f>
        <v>0</v>
      </c>
      <c r="E43" s="77">
        <f>$C$22*D43</f>
        <v>0</v>
      </c>
      <c r="F43" s="76">
        <f>分析係数表!C46</f>
        <v>0.61950882047734346</v>
      </c>
      <c r="G43" s="77">
        <f>E43*F43</f>
        <v>0</v>
      </c>
      <c r="H43" s="77">
        <v>3.2200537670106638E-2</v>
      </c>
      <c r="I43" s="77">
        <f>C43+H43</f>
        <v>3.2200537670106638E-2</v>
      </c>
      <c r="J43" s="76">
        <f>分析係数表!G46</f>
        <v>9.4707520891364905E-3</v>
      </c>
      <c r="K43" s="78">
        <f>I43*J43</f>
        <v>3.0496330941048069E-4</v>
      </c>
      <c r="L43" s="79"/>
      <c r="M43" s="80"/>
      <c r="N43" s="81">
        <f>分析係数表!H46</f>
        <v>2.3767664702803538E-2</v>
      </c>
      <c r="O43" s="82">
        <f t="shared" si="4"/>
        <v>0.32749714779796224</v>
      </c>
      <c r="P43" s="76">
        <f>分析係数表!C46</f>
        <v>0.61950882047734346</v>
      </c>
      <c r="Q43" s="82">
        <f>O43*P43</f>
        <v>0.2028873717420098</v>
      </c>
      <c r="R43" s="83">
        <v>0.22829249633287008</v>
      </c>
      <c r="S43" s="84">
        <f>I43+R43</f>
        <v>0.26049303400297674</v>
      </c>
      <c r="T43" s="85">
        <f>分析係数表!F46</f>
        <v>0.31364902506963788</v>
      </c>
      <c r="U43" s="86">
        <f>S43*T43</f>
        <v>8.1703386152465682E-2</v>
      </c>
      <c r="V43" s="87">
        <f>分析係数表!D46</f>
        <v>1.6713091922005571E-3</v>
      </c>
      <c r="W43" s="167">
        <f>ROUND(S43*V43,0)</f>
        <v>0</v>
      </c>
      <c r="X43" s="76">
        <f>分析係数表!E46</f>
        <v>5.5710306406685237E-3</v>
      </c>
      <c r="Y43" s="166">
        <f>ROUND(S43*X43,0)</f>
        <v>0</v>
      </c>
    </row>
    <row r="44" spans="1:25" x14ac:dyDescent="0.2">
      <c r="A44" s="192">
        <v>40</v>
      </c>
      <c r="B44" s="14" t="s">
        <v>150</v>
      </c>
      <c r="C44" s="197">
        <f>SUM(C5:C43)</f>
        <v>100</v>
      </c>
      <c r="D44" s="92">
        <f>投入係数表!T44</f>
        <v>0.63636363636363635</v>
      </c>
      <c r="E44" s="91">
        <f>SUM(E5:E43)</f>
        <v>63.636363636363626</v>
      </c>
      <c r="F44" s="92">
        <f>分析係数表!C47</f>
        <v>0.46349450395854752</v>
      </c>
      <c r="G44" s="91">
        <f>SUM(G5:G43)</f>
        <v>7.0609130475386843</v>
      </c>
      <c r="H44" s="91">
        <f>SUM(H5:H43)</f>
        <v>7.9244244052931565</v>
      </c>
      <c r="I44" s="91">
        <f>SUM(I5:I43)</f>
        <v>107.92442440529318</v>
      </c>
      <c r="J44" s="92">
        <f>分析係数表!G47</f>
        <v>0.28295025107418337</v>
      </c>
      <c r="K44" s="93">
        <f>SUM(K5:K43)</f>
        <v>21.976244036131973</v>
      </c>
      <c r="L44" s="94">
        <f>最終需要_まとめ!$L$33</f>
        <v>0.627</v>
      </c>
      <c r="M44" s="91">
        <f>K44*L44</f>
        <v>13.779105010654748</v>
      </c>
      <c r="N44" s="95">
        <f>分析係数表!H47</f>
        <v>1</v>
      </c>
      <c r="O44" s="96">
        <f>SUM(O5:O43)</f>
        <v>13.779105010654748</v>
      </c>
      <c r="P44" s="92">
        <f>分析係数表!C47</f>
        <v>0.46349450395854752</v>
      </c>
      <c r="Q44" s="96">
        <f>SUM(Q5:Q43)</f>
        <v>5.6529548572352351</v>
      </c>
      <c r="R44" s="91">
        <f>SUM(R5:R43)</f>
        <v>6.3856581333200992</v>
      </c>
      <c r="S44" s="97">
        <f>SUM(S5:S43)</f>
        <v>114.31008253861324</v>
      </c>
      <c r="T44" s="98">
        <f>分析係数表!F47</f>
        <v>0.52862763369053167</v>
      </c>
      <c r="U44" s="99">
        <f>SUM(U5:U43)</f>
        <v>42.934780778036689</v>
      </c>
      <c r="V44" s="100">
        <f>分析係数表!D47</f>
        <v>0.12002381322151473</v>
      </c>
      <c r="W44" s="164">
        <f>SUM(W5:W43)</f>
        <v>7</v>
      </c>
      <c r="X44" s="92">
        <f>分析係数表!E47</f>
        <v>9.1234404928301496E-2</v>
      </c>
      <c r="Y44" s="165">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M31" sqref="M3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295</v>
      </c>
      <c r="S2" s="3" t="s">
        <v>152</v>
      </c>
      <c r="U2" s="64" t="s">
        <v>209</v>
      </c>
      <c r="W2" s="3" t="s">
        <v>130</v>
      </c>
      <c r="Y2" s="3" t="s">
        <v>153</v>
      </c>
    </row>
    <row r="3" spans="1:25" ht="44" x14ac:dyDescent="0.2">
      <c r="B3" s="65"/>
      <c r="C3" s="66" t="s">
        <v>227</v>
      </c>
      <c r="D3" s="66" t="s">
        <v>313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投入係数表!U5</f>
        <v>0</v>
      </c>
      <c r="E5" s="77">
        <f t="shared" ref="E5:E38" si="0">$C$23*D5</f>
        <v>0</v>
      </c>
      <c r="F5" s="76">
        <f>分析係数表!C8</f>
        <v>0.24593128390596741</v>
      </c>
      <c r="G5" s="77">
        <f t="shared" ref="G5:G38" si="1">E5*F5</f>
        <v>0</v>
      </c>
      <c r="H5" s="77">
        <f t="array" ref="H5:H43">MMULT(逆行列係数!C5:AO43,'19'!G5:G43)</f>
        <v>1.2070462763299717E-3</v>
      </c>
      <c r="I5" s="77">
        <f t="shared" ref="I5:I38" si="2">C5+H5</f>
        <v>1.2070462763299717E-3</v>
      </c>
      <c r="J5" s="76">
        <f>分析係数表!G8</f>
        <v>0.11987270155586988</v>
      </c>
      <c r="K5" s="78">
        <f t="shared" ref="K5:K38" si="3">I5*J5</f>
        <v>1.4469189804662674E-4</v>
      </c>
      <c r="L5" s="79" t="s">
        <v>183</v>
      </c>
      <c r="M5" s="80" t="s">
        <v>183</v>
      </c>
      <c r="N5" s="81">
        <f>分析係数表!H8</f>
        <v>1.2776294069491229E-2</v>
      </c>
      <c r="O5" s="82">
        <f t="shared" ref="O5:O43" si="4">$M$44*N5</f>
        <v>0.18584076445170472</v>
      </c>
      <c r="P5" s="76">
        <f>分析係数表!C8</f>
        <v>0.24593128390596741</v>
      </c>
      <c r="Q5" s="82">
        <f t="shared" ref="Q5:Q38" si="5">O5*P5</f>
        <v>4.570405780367421E-2</v>
      </c>
      <c r="R5" s="83">
        <f t="array" ref="R5:R43">MMULT(逆行列係数!C5:AO43,'19'!Q5:Q43)</f>
        <v>6.9284180481896954E-2</v>
      </c>
      <c r="S5" s="84">
        <f t="shared" ref="S5:S38" si="6">I5+R5</f>
        <v>7.049122675822693E-2</v>
      </c>
      <c r="T5" s="85">
        <f>分析係数表!F8</f>
        <v>0.45261669024045259</v>
      </c>
      <c r="U5" s="86">
        <f t="shared" ref="U5:U38" si="7">S5*T5</f>
        <v>3.1905505746297899E-2</v>
      </c>
      <c r="V5" s="87">
        <f>分析係数表!D8</f>
        <v>0.25884016973125884</v>
      </c>
      <c r="W5" s="167">
        <f t="shared" ref="W5:W38" si="8">ROUND(S5*V5,0)</f>
        <v>0</v>
      </c>
      <c r="X5" s="76">
        <f>分析係数表!E8</f>
        <v>0.1623055162659123</v>
      </c>
      <c r="Y5" s="166">
        <f t="shared" ref="Y5:Y38" si="9">ROUND(S5*X5,0)</f>
        <v>0</v>
      </c>
    </row>
    <row r="6" spans="1:25" x14ac:dyDescent="0.2">
      <c r="A6" s="6" t="s">
        <v>219</v>
      </c>
      <c r="B6" s="5" t="s">
        <v>265</v>
      </c>
      <c r="C6" s="90"/>
      <c r="D6" s="76">
        <f>投入係数表!U6</f>
        <v>0</v>
      </c>
      <c r="E6" s="77">
        <f t="shared" si="0"/>
        <v>0</v>
      </c>
      <c r="F6" s="76">
        <f>分析係数表!C9</f>
        <v>0.93252427184466025</v>
      </c>
      <c r="G6" s="77">
        <f t="shared" si="1"/>
        <v>0</v>
      </c>
      <c r="H6" s="77">
        <v>8.0404283419572786E-2</v>
      </c>
      <c r="I6" s="77">
        <f t="shared" si="2"/>
        <v>8.0404283419572786E-2</v>
      </c>
      <c r="J6" s="76">
        <f>分析係数表!G9</f>
        <v>0.24685990338164251</v>
      </c>
      <c r="K6" s="78">
        <f t="shared" si="3"/>
        <v>1.9848593636425941E-2</v>
      </c>
      <c r="L6" s="79"/>
      <c r="M6" s="80"/>
      <c r="N6" s="81">
        <f>分析係数表!H9</f>
        <v>6.7102384818756454E-4</v>
      </c>
      <c r="O6" s="82">
        <f t="shared" si="4"/>
        <v>9.7605443514550798E-3</v>
      </c>
      <c r="P6" s="76">
        <f>分析係数表!C9</f>
        <v>0.93252427184466025</v>
      </c>
      <c r="Q6" s="82">
        <f t="shared" si="5"/>
        <v>9.1019445141481605E-3</v>
      </c>
      <c r="R6" s="83">
        <v>1.9052173642765721E-2</v>
      </c>
      <c r="S6" s="84">
        <f t="shared" si="6"/>
        <v>9.9456457062338507E-2</v>
      </c>
      <c r="T6" s="85">
        <f>分析係数表!F9</f>
        <v>0.67294685990338166</v>
      </c>
      <c r="U6" s="86">
        <f t="shared" si="7"/>
        <v>6.6928910477216205E-2</v>
      </c>
      <c r="V6" s="87">
        <f>分析係数表!D9</f>
        <v>0.15314009661835748</v>
      </c>
      <c r="W6" s="167">
        <f t="shared" si="8"/>
        <v>0</v>
      </c>
      <c r="X6" s="76">
        <f>分析係数表!E9</f>
        <v>0.11884057971014493</v>
      </c>
      <c r="Y6" s="166">
        <f t="shared" si="9"/>
        <v>0</v>
      </c>
    </row>
    <row r="7" spans="1:25" x14ac:dyDescent="0.2">
      <c r="A7" s="6" t="s">
        <v>220</v>
      </c>
      <c r="B7" s="5" t="s">
        <v>266</v>
      </c>
      <c r="C7" s="90"/>
      <c r="D7" s="76">
        <f>投入係数表!U7</f>
        <v>0</v>
      </c>
      <c r="E7" s="77">
        <f t="shared" si="0"/>
        <v>0</v>
      </c>
      <c r="F7" s="76">
        <f>分析係数表!C10</f>
        <v>7.456140350877194E-2</v>
      </c>
      <c r="G7" s="77">
        <f t="shared" si="1"/>
        <v>0</v>
      </c>
      <c r="H7" s="77">
        <v>1.6694194829700428E-4</v>
      </c>
      <c r="I7" s="77">
        <f t="shared" si="2"/>
        <v>1.6694194829700428E-4</v>
      </c>
      <c r="J7" s="76">
        <f>分析係数表!G10</f>
        <v>0.17857142857142858</v>
      </c>
      <c r="K7" s="78">
        <f t="shared" si="3"/>
        <v>2.9811062195893621E-5</v>
      </c>
      <c r="L7" s="79"/>
      <c r="M7" s="80"/>
      <c r="N7" s="81">
        <f>分析係数表!H10</f>
        <v>1.3017862654838752E-3</v>
      </c>
      <c r="O7" s="82">
        <f t="shared" si="4"/>
        <v>1.8935456041822854E-2</v>
      </c>
      <c r="P7" s="76">
        <f>分析係数表!C10</f>
        <v>7.456140350877194E-2</v>
      </c>
      <c r="Q7" s="82">
        <f t="shared" si="5"/>
        <v>1.4118541785569673E-3</v>
      </c>
      <c r="R7" s="83">
        <v>2.6917856314156606E-3</v>
      </c>
      <c r="S7" s="84">
        <f t="shared" si="6"/>
        <v>2.8587275797126647E-3</v>
      </c>
      <c r="T7" s="85">
        <f>分析係数表!F10</f>
        <v>0.52380952380952384</v>
      </c>
      <c r="U7" s="86">
        <f t="shared" si="7"/>
        <v>1.4974287322304435E-3</v>
      </c>
      <c r="V7" s="87">
        <f>分析係数表!D10</f>
        <v>0.10714285714285714</v>
      </c>
      <c r="W7" s="167">
        <f t="shared" si="8"/>
        <v>0</v>
      </c>
      <c r="X7" s="76">
        <f>分析係数表!E10</f>
        <v>0.13095238095238096</v>
      </c>
      <c r="Y7" s="166">
        <f t="shared" si="9"/>
        <v>0</v>
      </c>
    </row>
    <row r="8" spans="1:25" x14ac:dyDescent="0.2">
      <c r="A8" s="6" t="s">
        <v>221</v>
      </c>
      <c r="B8" s="5" t="s">
        <v>27</v>
      </c>
      <c r="C8" s="90"/>
      <c r="D8" s="76">
        <f>投入係数表!U8</f>
        <v>0</v>
      </c>
      <c r="E8" s="77">
        <f t="shared" si="0"/>
        <v>0</v>
      </c>
      <c r="F8" s="76">
        <f>分析係数表!C11</f>
        <v>4.5351473922902175E-3</v>
      </c>
      <c r="G8" s="77">
        <f t="shared" si="1"/>
        <v>0</v>
      </c>
      <c r="H8" s="77">
        <v>4.6514446705805143E-4</v>
      </c>
      <c r="I8" s="77">
        <f t="shared" si="2"/>
        <v>4.6514446705805143E-4</v>
      </c>
      <c r="J8" s="76">
        <f>分析係数表!G11</f>
        <v>0.75</v>
      </c>
      <c r="K8" s="78">
        <f t="shared" si="3"/>
        <v>3.488583502935386E-4</v>
      </c>
      <c r="L8" s="79"/>
      <c r="M8" s="80"/>
      <c r="N8" s="81">
        <f>分析係数表!H11</f>
        <v>-2.6840953927502582E-5</v>
      </c>
      <c r="O8" s="82">
        <f t="shared" si="4"/>
        <v>-3.9042177405820318E-4</v>
      </c>
      <c r="P8" s="76">
        <f>分析係数表!C11</f>
        <v>4.5351473922902175E-3</v>
      </c>
      <c r="Q8" s="82">
        <f t="shared" si="5"/>
        <v>-1.7706202905133807E-6</v>
      </c>
      <c r="R8" s="83">
        <v>5.0438442465642935E-5</v>
      </c>
      <c r="S8" s="84">
        <f t="shared" si="6"/>
        <v>5.1558290952369431E-4</v>
      </c>
      <c r="T8" s="85">
        <f>分析係数表!F11</f>
        <v>1</v>
      </c>
      <c r="U8" s="86">
        <f t="shared" si="7"/>
        <v>5.1558290952369431E-4</v>
      </c>
      <c r="V8" s="87">
        <f>分析係数表!D11</f>
        <v>0.25</v>
      </c>
      <c r="W8" s="167">
        <f t="shared" si="8"/>
        <v>0</v>
      </c>
      <c r="X8" s="76">
        <f>分析係数表!E11</f>
        <v>0</v>
      </c>
      <c r="Y8" s="166">
        <f t="shared" si="9"/>
        <v>0</v>
      </c>
    </row>
    <row r="9" spans="1:25" x14ac:dyDescent="0.2">
      <c r="A9" s="6" t="s">
        <v>222</v>
      </c>
      <c r="B9" s="5" t="s">
        <v>190</v>
      </c>
      <c r="C9" s="90"/>
      <c r="D9" s="76">
        <f>投入係数表!U9</f>
        <v>0</v>
      </c>
      <c r="E9" s="77">
        <f t="shared" si="0"/>
        <v>0</v>
      </c>
      <c r="F9" s="76">
        <f>分析係数表!C12</f>
        <v>0.20853365384615385</v>
      </c>
      <c r="G9" s="77">
        <f t="shared" si="1"/>
        <v>0</v>
      </c>
      <c r="H9" s="77">
        <v>2.6337170503832434E-3</v>
      </c>
      <c r="I9" s="77">
        <f t="shared" si="2"/>
        <v>2.6337170503832434E-3</v>
      </c>
      <c r="J9" s="76">
        <f>分析係数表!G12</f>
        <v>0.14315275640685521</v>
      </c>
      <c r="K9" s="78">
        <f t="shared" si="3"/>
        <v>3.7702385535809364E-4</v>
      </c>
      <c r="L9" s="79"/>
      <c r="M9" s="80"/>
      <c r="N9" s="81">
        <f>分析係数表!H12</f>
        <v>9.7526606095580642E-2</v>
      </c>
      <c r="O9" s="82">
        <f t="shared" si="4"/>
        <v>1.4185975160404816</v>
      </c>
      <c r="P9" s="76">
        <f>分析係数表!C12</f>
        <v>0.20853365384615385</v>
      </c>
      <c r="Q9" s="82">
        <f t="shared" si="5"/>
        <v>0.29582532335699946</v>
      </c>
      <c r="R9" s="83">
        <v>0.33608102470384388</v>
      </c>
      <c r="S9" s="84">
        <f t="shared" si="6"/>
        <v>0.33871474175422711</v>
      </c>
      <c r="T9" s="85">
        <f>分析係数表!F12</f>
        <v>0.2958030455775455</v>
      </c>
      <c r="U9" s="86">
        <f t="shared" si="7"/>
        <v>0.1001928521929122</v>
      </c>
      <c r="V9" s="87">
        <f>分析係数表!D12</f>
        <v>0.10691356714596488</v>
      </c>
      <c r="W9" s="167">
        <f t="shared" si="8"/>
        <v>0</v>
      </c>
      <c r="X9" s="76">
        <f>分析係数表!E12</f>
        <v>8.866132540987956E-2</v>
      </c>
      <c r="Y9" s="166">
        <f t="shared" si="9"/>
        <v>0</v>
      </c>
    </row>
    <row r="10" spans="1:25" x14ac:dyDescent="0.2">
      <c r="A10" s="6" t="s">
        <v>223</v>
      </c>
      <c r="B10" s="5" t="s">
        <v>28</v>
      </c>
      <c r="C10" s="90"/>
      <c r="D10" s="76">
        <f>投入係数表!U10</f>
        <v>2.6007802340702211E-3</v>
      </c>
      <c r="E10" s="77">
        <f t="shared" si="0"/>
        <v>0.26007802340702213</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0.21531760839309907</v>
      </c>
      <c r="P10" s="76">
        <f>分析係数表!C13</f>
        <v>0</v>
      </c>
      <c r="Q10" s="82">
        <f t="shared" si="5"/>
        <v>0</v>
      </c>
      <c r="R10" s="83">
        <v>0</v>
      </c>
      <c r="S10" s="84">
        <f t="shared" si="6"/>
        <v>0</v>
      </c>
      <c r="T10" s="85">
        <f>分析係数表!F13</f>
        <v>0.38461538461538464</v>
      </c>
      <c r="U10" s="86">
        <f t="shared" si="7"/>
        <v>0</v>
      </c>
      <c r="V10" s="87">
        <f>分析係数表!D13</f>
        <v>0.16965226554267651</v>
      </c>
      <c r="W10" s="167">
        <f t="shared" si="8"/>
        <v>0</v>
      </c>
      <c r="X10" s="76">
        <f>分析係数表!E13</f>
        <v>0.13909378292939936</v>
      </c>
      <c r="Y10" s="166">
        <f t="shared" si="9"/>
        <v>0</v>
      </c>
    </row>
    <row r="11" spans="1:25" x14ac:dyDescent="0.2">
      <c r="A11" s="6" t="s">
        <v>224</v>
      </c>
      <c r="B11" s="5" t="s">
        <v>267</v>
      </c>
      <c r="C11" s="90"/>
      <c r="D11" s="76">
        <f>投入係数表!U11</f>
        <v>7.542262678803641E-3</v>
      </c>
      <c r="E11" s="77">
        <f t="shared" si="0"/>
        <v>0.75422626788036407</v>
      </c>
      <c r="F11" s="76">
        <f>分析係数表!C14</f>
        <v>0.56789069171648165</v>
      </c>
      <c r="G11" s="77">
        <f t="shared" si="1"/>
        <v>0.42831807697732033</v>
      </c>
      <c r="H11" s="77">
        <v>0.57347244267428132</v>
      </c>
      <c r="I11" s="77">
        <f t="shared" si="2"/>
        <v>0.57347244267428132</v>
      </c>
      <c r="J11" s="76">
        <f>分析係数表!G14</f>
        <v>0.17200100806451613</v>
      </c>
      <c r="K11" s="78">
        <f t="shared" si="3"/>
        <v>9.8637838237196823E-2</v>
      </c>
      <c r="L11" s="79"/>
      <c r="M11" s="80"/>
      <c r="N11" s="81">
        <f>分析係数表!H14</f>
        <v>1.2346838806651188E-3</v>
      </c>
      <c r="O11" s="82">
        <f t="shared" si="4"/>
        <v>1.7959401606677347E-2</v>
      </c>
      <c r="P11" s="76">
        <f>分析係数表!C14</f>
        <v>0.56789069171648165</v>
      </c>
      <c r="Q11" s="82">
        <f t="shared" si="5"/>
        <v>1.019897700123009E-2</v>
      </c>
      <c r="R11" s="83">
        <v>5.3375006157427032E-2</v>
      </c>
      <c r="S11" s="84">
        <f t="shared" si="6"/>
        <v>0.6268474488317084</v>
      </c>
      <c r="T11" s="85">
        <f>分析係数表!F14</f>
        <v>0.39616935483870969</v>
      </c>
      <c r="U11" s="86">
        <f t="shared" si="7"/>
        <v>0.24833774938594899</v>
      </c>
      <c r="V11" s="87">
        <f>分析係数表!D14</f>
        <v>7.7998991935483875E-2</v>
      </c>
      <c r="W11" s="167">
        <f t="shared" si="8"/>
        <v>0</v>
      </c>
      <c r="X11" s="76">
        <f>分析係数表!E14</f>
        <v>6.9052419354838704E-2</v>
      </c>
      <c r="Y11" s="166">
        <f t="shared" si="9"/>
        <v>0</v>
      </c>
    </row>
    <row r="12" spans="1:25" x14ac:dyDescent="0.2">
      <c r="A12" s="6" t="s">
        <v>225</v>
      </c>
      <c r="B12" s="5" t="s">
        <v>29</v>
      </c>
      <c r="C12" s="90"/>
      <c r="D12" s="76">
        <f>投入係数表!U12</f>
        <v>1.3654096228868661E-2</v>
      </c>
      <c r="E12" s="77">
        <f t="shared" si="0"/>
        <v>1.3654096228868662</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0.13118171608355628</v>
      </c>
      <c r="P12" s="76">
        <f>分析係数表!C15</f>
        <v>0</v>
      </c>
      <c r="Q12" s="82">
        <f t="shared" si="5"/>
        <v>0</v>
      </c>
      <c r="R12" s="83">
        <v>0</v>
      </c>
      <c r="S12" s="84">
        <f t="shared" si="6"/>
        <v>0</v>
      </c>
      <c r="T12" s="85">
        <f>分析係数表!F15</f>
        <v>0.30406147091108671</v>
      </c>
      <c r="U12" s="86">
        <f t="shared" si="7"/>
        <v>0</v>
      </c>
      <c r="V12" s="87">
        <f>分析係数表!D15</f>
        <v>4.2810098792535674E-2</v>
      </c>
      <c r="W12" s="167">
        <f t="shared" si="8"/>
        <v>0</v>
      </c>
      <c r="X12" s="76">
        <f>分析係数表!E15</f>
        <v>3.4028540065861687E-2</v>
      </c>
      <c r="Y12" s="166">
        <f t="shared" si="9"/>
        <v>0</v>
      </c>
    </row>
    <row r="13" spans="1:25" x14ac:dyDescent="0.2">
      <c r="A13" s="6" t="s">
        <v>226</v>
      </c>
      <c r="B13" s="5" t="s">
        <v>30</v>
      </c>
      <c r="C13" s="90"/>
      <c r="D13" s="76">
        <f>投入係数表!U13</f>
        <v>1.0403120936280884E-3</v>
      </c>
      <c r="E13" s="77">
        <f t="shared" si="0"/>
        <v>0.10403120936280884</v>
      </c>
      <c r="F13" s="76">
        <f>分析係数表!C16</f>
        <v>4.7619047619047672E-2</v>
      </c>
      <c r="G13" s="77">
        <f t="shared" si="1"/>
        <v>4.9538671125147118E-3</v>
      </c>
      <c r="H13" s="77">
        <v>8.2158993482049705E-3</v>
      </c>
      <c r="I13" s="77">
        <f t="shared" si="2"/>
        <v>8.2158993482049705E-3</v>
      </c>
      <c r="J13" s="76">
        <f>分析係数表!G16</f>
        <v>3.2520325203252036E-2</v>
      </c>
      <c r="K13" s="78">
        <f t="shared" si="3"/>
        <v>2.6718371864081205E-4</v>
      </c>
      <c r="L13" s="79"/>
      <c r="M13" s="80"/>
      <c r="N13" s="81">
        <f>分析係数表!H16</f>
        <v>1.7741870546079206E-2</v>
      </c>
      <c r="O13" s="82">
        <f t="shared" si="4"/>
        <v>0.25806879265247229</v>
      </c>
      <c r="P13" s="76">
        <f>分析係数表!C16</f>
        <v>4.7619047619047672E-2</v>
      </c>
      <c r="Q13" s="82">
        <f t="shared" si="5"/>
        <v>1.2288990126308219E-2</v>
      </c>
      <c r="R13" s="83">
        <v>1.3899628987815079E-2</v>
      </c>
      <c r="S13" s="84">
        <f t="shared" si="6"/>
        <v>2.2115528336020047E-2</v>
      </c>
      <c r="T13" s="85">
        <f>分析係数表!F16</f>
        <v>0.28455284552845528</v>
      </c>
      <c r="U13" s="86">
        <f t="shared" si="7"/>
        <v>6.2930365183796882E-3</v>
      </c>
      <c r="V13" s="87">
        <f>分析係数表!D16</f>
        <v>8.943089430894309E-2</v>
      </c>
      <c r="W13" s="167">
        <f t="shared" si="8"/>
        <v>0</v>
      </c>
      <c r="X13" s="76">
        <f>分析係数表!E16</f>
        <v>6.5040650406504072E-2</v>
      </c>
      <c r="Y13" s="166">
        <f t="shared" si="9"/>
        <v>0</v>
      </c>
    </row>
    <row r="14" spans="1:25" x14ac:dyDescent="0.2">
      <c r="A14" s="6" t="s">
        <v>2</v>
      </c>
      <c r="B14" s="5" t="s">
        <v>364</v>
      </c>
      <c r="C14" s="90"/>
      <c r="D14" s="76">
        <f>投入係数表!U14</f>
        <v>4.0312093628088429E-2</v>
      </c>
      <c r="E14" s="77">
        <f t="shared" si="0"/>
        <v>4.031209362808843</v>
      </c>
      <c r="F14" s="76">
        <f>分析係数表!C17</f>
        <v>0.10486608826857791</v>
      </c>
      <c r="G14" s="77">
        <f t="shared" si="1"/>
        <v>0.42273715686942981</v>
      </c>
      <c r="H14" s="77">
        <v>0.47115969550394254</v>
      </c>
      <c r="I14" s="77">
        <f t="shared" si="2"/>
        <v>0.47115969550394254</v>
      </c>
      <c r="J14" s="76">
        <f>分析係数表!G17</f>
        <v>0.21282973621103118</v>
      </c>
      <c r="K14" s="78">
        <f t="shared" si="3"/>
        <v>0.10027679370737387</v>
      </c>
      <c r="L14" s="79"/>
      <c r="M14" s="80"/>
      <c r="N14" s="81">
        <f>分析係数表!H17</f>
        <v>2.9793458859527868E-3</v>
      </c>
      <c r="O14" s="82">
        <f t="shared" si="4"/>
        <v>4.3336816920460555E-2</v>
      </c>
      <c r="P14" s="76">
        <f>分析係数表!C17</f>
        <v>0.10486608826857791</v>
      </c>
      <c r="Q14" s="82">
        <f t="shared" si="5"/>
        <v>4.5445624684602171E-3</v>
      </c>
      <c r="R14" s="83">
        <v>1.0021013955565462E-2</v>
      </c>
      <c r="S14" s="84">
        <f t="shared" si="6"/>
        <v>0.48118070945950803</v>
      </c>
      <c r="T14" s="85">
        <f>分析係数表!F17</f>
        <v>0.32553956834532372</v>
      </c>
      <c r="U14" s="86">
        <f t="shared" si="7"/>
        <v>0.15664336045354488</v>
      </c>
      <c r="V14" s="87">
        <f>分析係数表!D17</f>
        <v>0.14268585131894485</v>
      </c>
      <c r="W14" s="167">
        <f t="shared" si="8"/>
        <v>0</v>
      </c>
      <c r="X14" s="76">
        <f>分析係数表!E17</f>
        <v>0.13908872901678657</v>
      </c>
      <c r="Y14" s="166">
        <f t="shared" si="9"/>
        <v>0</v>
      </c>
    </row>
    <row r="15" spans="1:25" x14ac:dyDescent="0.2">
      <c r="A15" s="6" t="s">
        <v>3</v>
      </c>
      <c r="B15" s="5" t="s">
        <v>31</v>
      </c>
      <c r="C15" s="90"/>
      <c r="D15" s="76">
        <f>投入係数表!U15</f>
        <v>9.1027308192457735E-3</v>
      </c>
      <c r="E15" s="77">
        <f t="shared" si="0"/>
        <v>0.91027308192457734</v>
      </c>
      <c r="F15" s="76">
        <f>分析係数表!C18</f>
        <v>0.13600000000000001</v>
      </c>
      <c r="G15" s="77">
        <f t="shared" si="1"/>
        <v>0.12379713914174252</v>
      </c>
      <c r="H15" s="77">
        <v>0.13789454624508979</v>
      </c>
      <c r="I15" s="77">
        <f t="shared" si="2"/>
        <v>0.13789454624508979</v>
      </c>
      <c r="J15" s="76">
        <f>分析係数表!G18</f>
        <v>0.21499013806706113</v>
      </c>
      <c r="K15" s="78">
        <f t="shared" si="3"/>
        <v>2.96459675359266E-2</v>
      </c>
      <c r="L15" s="79"/>
      <c r="M15" s="80"/>
      <c r="N15" s="81">
        <f>分析係数表!H18</f>
        <v>4.6971669373129519E-4</v>
      </c>
      <c r="O15" s="82">
        <f t="shared" si="4"/>
        <v>6.8323810460185555E-3</v>
      </c>
      <c r="P15" s="76">
        <f>分析係数表!C18</f>
        <v>0.13600000000000001</v>
      </c>
      <c r="Q15" s="82">
        <f t="shared" si="5"/>
        <v>9.2920382225852361E-4</v>
      </c>
      <c r="R15" s="83">
        <v>2.2559347469995926E-3</v>
      </c>
      <c r="S15" s="84">
        <f t="shared" si="6"/>
        <v>0.14015048099208938</v>
      </c>
      <c r="T15" s="85">
        <f>分析係数表!F18</f>
        <v>0.45759368836291914</v>
      </c>
      <c r="U15" s="86">
        <f t="shared" si="7"/>
        <v>6.4131975523007367E-2</v>
      </c>
      <c r="V15" s="87">
        <f>分析係数表!D18</f>
        <v>7.3964497041420121E-2</v>
      </c>
      <c r="W15" s="167">
        <f t="shared" si="8"/>
        <v>0</v>
      </c>
      <c r="X15" s="76">
        <f>分析係数表!E18</f>
        <v>5.0295857988165681E-2</v>
      </c>
      <c r="Y15" s="166">
        <f t="shared" si="9"/>
        <v>0</v>
      </c>
    </row>
    <row r="16" spans="1:25" x14ac:dyDescent="0.2">
      <c r="A16" s="6" t="s">
        <v>4</v>
      </c>
      <c r="B16" s="5" t="s">
        <v>32</v>
      </c>
      <c r="C16" s="90"/>
      <c r="D16" s="76">
        <f>投入係数表!U16</f>
        <v>4.5903771131339401E-2</v>
      </c>
      <c r="E16" s="77">
        <f t="shared" si="0"/>
        <v>4.5903771131339397</v>
      </c>
      <c r="F16" s="76">
        <f>分析係数表!C19</f>
        <v>5.7963709677419373E-2</v>
      </c>
      <c r="G16" s="77">
        <f t="shared" si="1"/>
        <v>0.26607528629556615</v>
      </c>
      <c r="H16" s="77">
        <v>0.2991483499936568</v>
      </c>
      <c r="I16" s="77">
        <f t="shared" si="2"/>
        <v>0.2991483499936568</v>
      </c>
      <c r="J16" s="76">
        <f>分析係数表!G19</f>
        <v>5.6640625E-2</v>
      </c>
      <c r="K16" s="78">
        <f t="shared" si="3"/>
        <v>1.6943949511359468E-2</v>
      </c>
      <c r="L16" s="79"/>
      <c r="M16" s="80"/>
      <c r="N16" s="81">
        <f>分析係数表!H19</f>
        <v>-1.2078429267376162E-4</v>
      </c>
      <c r="O16" s="82">
        <f t="shared" si="4"/>
        <v>-1.7568979832619145E-3</v>
      </c>
      <c r="P16" s="76">
        <f>分析係数表!C19</f>
        <v>5.7963709677419373E-2</v>
      </c>
      <c r="Q16" s="82">
        <f t="shared" si="5"/>
        <v>-1.0183632463463721E-4</v>
      </c>
      <c r="R16" s="83">
        <v>4.6472636957155695E-4</v>
      </c>
      <c r="S16" s="84">
        <f t="shared" si="6"/>
        <v>0.29961307636322837</v>
      </c>
      <c r="T16" s="85">
        <f>分析係数表!F19</f>
        <v>0.23828125</v>
      </c>
      <c r="U16" s="86">
        <f t="shared" si="7"/>
        <v>7.1392178352175512E-2</v>
      </c>
      <c r="V16" s="87">
        <f>分析係数表!D19</f>
        <v>2.1484375E-2</v>
      </c>
      <c r="W16" s="167">
        <f t="shared" si="8"/>
        <v>0</v>
      </c>
      <c r="X16" s="76">
        <f>分析係数表!E19</f>
        <v>3.90625E-3</v>
      </c>
      <c r="Y16" s="166">
        <f t="shared" si="9"/>
        <v>0</v>
      </c>
    </row>
    <row r="17" spans="1:25" x14ac:dyDescent="0.2">
      <c r="A17" s="6" t="s">
        <v>5</v>
      </c>
      <c r="B17" s="5" t="s">
        <v>33</v>
      </c>
      <c r="C17" s="90"/>
      <c r="D17" s="76">
        <f>投入係数表!U17</f>
        <v>6.6840052015604681E-2</v>
      </c>
      <c r="E17" s="77">
        <f t="shared" si="0"/>
        <v>6.6840052015604678</v>
      </c>
      <c r="F17" s="76">
        <f>分析係数表!C20</f>
        <v>5.8436815193571912E-2</v>
      </c>
      <c r="G17" s="77">
        <f t="shared" si="1"/>
        <v>0.39059197671646245</v>
      </c>
      <c r="H17" s="77">
        <v>0.4287216233691013</v>
      </c>
      <c r="I17" s="77">
        <f t="shared" si="2"/>
        <v>0.4287216233691013</v>
      </c>
      <c r="J17" s="76">
        <f>分析係数表!G20</f>
        <v>0.10123456790123457</v>
      </c>
      <c r="K17" s="78">
        <f t="shared" si="3"/>
        <v>4.3401448291686802E-2</v>
      </c>
      <c r="L17" s="79"/>
      <c r="M17" s="80"/>
      <c r="N17" s="81">
        <f>分析係数表!H20</f>
        <v>5.905009864050568E-4</v>
      </c>
      <c r="O17" s="82">
        <f t="shared" si="4"/>
        <v>8.5892790292804704E-3</v>
      </c>
      <c r="P17" s="76">
        <f>分析係数表!C20</f>
        <v>5.8436815193571912E-2</v>
      </c>
      <c r="Q17" s="82">
        <f t="shared" si="5"/>
        <v>5.0193011128008556E-4</v>
      </c>
      <c r="R17" s="83">
        <v>1.2676718466397992E-3</v>
      </c>
      <c r="S17" s="84">
        <f t="shared" si="6"/>
        <v>0.42998929521574109</v>
      </c>
      <c r="T17" s="85">
        <f>分析係数表!F20</f>
        <v>0.22469135802469137</v>
      </c>
      <c r="U17" s="86">
        <f t="shared" si="7"/>
        <v>9.6614878678104796E-2</v>
      </c>
      <c r="V17" s="87">
        <f>分析係数表!D20</f>
        <v>8.1481481481481488E-2</v>
      </c>
      <c r="W17" s="167">
        <f t="shared" si="8"/>
        <v>0</v>
      </c>
      <c r="X17" s="76">
        <f>分析係数表!E20</f>
        <v>7.9012345679012344E-2</v>
      </c>
      <c r="Y17" s="166">
        <f t="shared" si="9"/>
        <v>0</v>
      </c>
    </row>
    <row r="18" spans="1:25" x14ac:dyDescent="0.2">
      <c r="A18" s="6" t="s">
        <v>6</v>
      </c>
      <c r="B18" s="5" t="s">
        <v>34</v>
      </c>
      <c r="C18" s="90"/>
      <c r="D18" s="76">
        <f>投入係数表!U18</f>
        <v>2.82184655396619E-2</v>
      </c>
      <c r="E18" s="77">
        <f t="shared" si="0"/>
        <v>2.8218465539661901</v>
      </c>
      <c r="F18" s="76">
        <f>分析係数表!C21</f>
        <v>0.13836239575435938</v>
      </c>
      <c r="G18" s="77">
        <f t="shared" si="1"/>
        <v>0.39043744965794525</v>
      </c>
      <c r="H18" s="77">
        <v>0.42695230448040516</v>
      </c>
      <c r="I18" s="77">
        <f t="shared" si="2"/>
        <v>0.42695230448040516</v>
      </c>
      <c r="J18" s="76">
        <f>分析係数表!G21</f>
        <v>0.28436555891238668</v>
      </c>
      <c r="K18" s="78">
        <f t="shared" si="3"/>
        <v>0.12141053069250191</v>
      </c>
      <c r="L18" s="79"/>
      <c r="M18" s="80"/>
      <c r="N18" s="81">
        <f>分析係数表!H21</f>
        <v>9.7969481835384425E-4</v>
      </c>
      <c r="O18" s="82">
        <f t="shared" si="4"/>
        <v>1.4250394753124417E-2</v>
      </c>
      <c r="P18" s="76">
        <f>分析係数表!C21</f>
        <v>0.13836239575435938</v>
      </c>
      <c r="Q18" s="82">
        <f t="shared" si="5"/>
        <v>1.9717187584876472E-3</v>
      </c>
      <c r="R18" s="83">
        <v>4.6676019922939765E-3</v>
      </c>
      <c r="S18" s="84">
        <f t="shared" si="6"/>
        <v>0.43161990647269916</v>
      </c>
      <c r="T18" s="85">
        <f>分析係数表!F21</f>
        <v>0.42484894259818728</v>
      </c>
      <c r="U18" s="86">
        <f t="shared" si="7"/>
        <v>0.18337326086925473</v>
      </c>
      <c r="V18" s="87">
        <f>分析係数表!D21</f>
        <v>8.0060422960725075E-2</v>
      </c>
      <c r="W18" s="167">
        <f t="shared" si="8"/>
        <v>0</v>
      </c>
      <c r="X18" s="76">
        <f>分析係数表!E21</f>
        <v>6.9108761329305129E-2</v>
      </c>
      <c r="Y18" s="166">
        <f t="shared" si="9"/>
        <v>0</v>
      </c>
    </row>
    <row r="19" spans="1:25" x14ac:dyDescent="0.2">
      <c r="A19" s="6" t="s">
        <v>7</v>
      </c>
      <c r="B19" s="5" t="s">
        <v>268</v>
      </c>
      <c r="C19" s="90"/>
      <c r="D19" s="76">
        <f>投入係数表!U19</f>
        <v>1.3654096228868661E-2</v>
      </c>
      <c r="E19" s="77">
        <f t="shared" si="0"/>
        <v>1.3654096228868662</v>
      </c>
      <c r="F19" s="76">
        <f>分析係数表!C22</f>
        <v>4.2718446601941795E-2</v>
      </c>
      <c r="G19" s="77">
        <f t="shared" si="1"/>
        <v>5.8328178065070076E-2</v>
      </c>
      <c r="H19" s="77">
        <v>6.342669901852295E-2</v>
      </c>
      <c r="I19" s="77">
        <f t="shared" si="2"/>
        <v>6.342669901852295E-2</v>
      </c>
      <c r="J19" s="76">
        <f>分析係数表!G22</f>
        <v>0.195578231292517</v>
      </c>
      <c r="K19" s="78">
        <f t="shared" si="3"/>
        <v>1.2404881610765542E-2</v>
      </c>
      <c r="L19" s="79"/>
      <c r="M19" s="80"/>
      <c r="N19" s="81">
        <f>分析係数表!H22</f>
        <v>4.0261430891253877E-5</v>
      </c>
      <c r="O19" s="82">
        <f t="shared" si="4"/>
        <v>5.8563266108730479E-4</v>
      </c>
      <c r="P19" s="76">
        <f>分析係数表!C22</f>
        <v>4.2718446601941795E-2</v>
      </c>
      <c r="Q19" s="82">
        <f t="shared" si="5"/>
        <v>2.5017317561011105E-5</v>
      </c>
      <c r="R19" s="83">
        <v>3.4244001288245341E-4</v>
      </c>
      <c r="S19" s="84">
        <f t="shared" si="6"/>
        <v>6.3769139031405409E-2</v>
      </c>
      <c r="T19" s="85">
        <f>分析係数表!F22</f>
        <v>0.41411564625850339</v>
      </c>
      <c r="U19" s="86">
        <f t="shared" si="7"/>
        <v>2.6407798221338805E-2</v>
      </c>
      <c r="V19" s="87">
        <f>分析係数表!D22</f>
        <v>4.1666666666666664E-2</v>
      </c>
      <c r="W19" s="167">
        <f t="shared" si="8"/>
        <v>0</v>
      </c>
      <c r="X19" s="76">
        <f>分析係数表!E22</f>
        <v>3.5714285714285712E-2</v>
      </c>
      <c r="Y19" s="166">
        <f t="shared" si="9"/>
        <v>0</v>
      </c>
    </row>
    <row r="20" spans="1:25" x14ac:dyDescent="0.2">
      <c r="A20" s="6" t="s">
        <v>8</v>
      </c>
      <c r="B20" s="5" t="s">
        <v>269</v>
      </c>
      <c r="C20" s="90"/>
      <c r="D20" s="76">
        <f>投入係数表!U20</f>
        <v>2.3407022106631988E-3</v>
      </c>
      <c r="E20" s="77">
        <f t="shared" si="0"/>
        <v>0.23407022106631986</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3.9042177405820318E-4</v>
      </c>
      <c r="P20" s="76">
        <f>分析係数表!C23</f>
        <v>0</v>
      </c>
      <c r="Q20" s="82">
        <f t="shared" si="5"/>
        <v>0</v>
      </c>
      <c r="R20" s="83">
        <v>0</v>
      </c>
      <c r="S20" s="84">
        <f t="shared" si="6"/>
        <v>0</v>
      </c>
      <c r="T20" s="85">
        <f>分析係数表!F23</f>
        <v>0.43803056027164688</v>
      </c>
      <c r="U20" s="86">
        <f t="shared" si="7"/>
        <v>0</v>
      </c>
      <c r="V20" s="87">
        <f>分析係数表!D23</f>
        <v>9.3378607809847206E-2</v>
      </c>
      <c r="W20" s="167">
        <f t="shared" si="8"/>
        <v>0</v>
      </c>
      <c r="X20" s="76">
        <f>分析係数表!E23</f>
        <v>9.3378607809847206E-2</v>
      </c>
      <c r="Y20" s="166">
        <f t="shared" si="9"/>
        <v>0</v>
      </c>
    </row>
    <row r="21" spans="1:25" x14ac:dyDescent="0.2">
      <c r="A21" s="6" t="s">
        <v>9</v>
      </c>
      <c r="B21" s="5" t="s">
        <v>270</v>
      </c>
      <c r="C21" s="90"/>
      <c r="D21" s="76">
        <f>投入係数表!U21</f>
        <v>1.0403120936280884E-3</v>
      </c>
      <c r="E21" s="77">
        <f t="shared" si="0"/>
        <v>0.10403120936280884</v>
      </c>
      <c r="F21" s="76">
        <f>分析係数表!C24</f>
        <v>0.46503178928247046</v>
      </c>
      <c r="G21" s="77">
        <f t="shared" si="1"/>
        <v>4.8377819431206288E-2</v>
      </c>
      <c r="H21" s="77">
        <v>6.1150387648231046E-2</v>
      </c>
      <c r="I21" s="77">
        <f t="shared" si="2"/>
        <v>6.1150387648231046E-2</v>
      </c>
      <c r="J21" s="76">
        <f>分析係数表!G24</f>
        <v>0.20803782505910165</v>
      </c>
      <c r="K21" s="78">
        <f t="shared" si="3"/>
        <v>1.272159364785894E-2</v>
      </c>
      <c r="L21" s="79"/>
      <c r="M21" s="80"/>
      <c r="N21" s="81">
        <f>分析係数表!H24</f>
        <v>3.7577335498503619E-4</v>
      </c>
      <c r="O21" s="82">
        <f t="shared" si="4"/>
        <v>5.4659048368148454E-3</v>
      </c>
      <c r="P21" s="76">
        <f>分析係数表!C24</f>
        <v>0.46503178928247046</v>
      </c>
      <c r="Q21" s="82">
        <f t="shared" si="5"/>
        <v>2.5418195063117172E-3</v>
      </c>
      <c r="R21" s="83">
        <v>8.5968813947585963E-3</v>
      </c>
      <c r="S21" s="84">
        <f t="shared" si="6"/>
        <v>6.974726904298964E-2</v>
      </c>
      <c r="T21" s="85">
        <f>分析係数表!F24</f>
        <v>0.39125295508274233</v>
      </c>
      <c r="U21" s="86">
        <f t="shared" si="7"/>
        <v>2.7288825122020771E-2</v>
      </c>
      <c r="V21" s="87">
        <f>分析係数表!D24</f>
        <v>8.1560283687943269E-2</v>
      </c>
      <c r="W21" s="167">
        <f t="shared" si="8"/>
        <v>0</v>
      </c>
      <c r="X21" s="76">
        <f>分析係数表!E24</f>
        <v>8.0378250591016553E-2</v>
      </c>
      <c r="Y21" s="166">
        <f t="shared" si="9"/>
        <v>0</v>
      </c>
    </row>
    <row r="22" spans="1:25" x14ac:dyDescent="0.2">
      <c r="A22" s="6" t="s">
        <v>10</v>
      </c>
      <c r="B22" s="5" t="s">
        <v>271</v>
      </c>
      <c r="C22" s="90"/>
      <c r="D22" s="76">
        <f>投入係数表!U22</f>
        <v>0.15019505851755527</v>
      </c>
      <c r="E22" s="77">
        <f t="shared" si="0"/>
        <v>15.019505851755527</v>
      </c>
      <c r="F22" s="76">
        <f>分析係数表!C25</f>
        <v>9.2250922509224953E-3</v>
      </c>
      <c r="G22" s="77">
        <f t="shared" si="1"/>
        <v>0.13855632704571499</v>
      </c>
      <c r="H22" s="77">
        <v>0.14795692525899856</v>
      </c>
      <c r="I22" s="77">
        <f t="shared" si="2"/>
        <v>0.14795692525899856</v>
      </c>
      <c r="J22" s="76">
        <f>分析係数表!G25</f>
        <v>0.19617224880382775</v>
      </c>
      <c r="K22" s="78">
        <f t="shared" si="3"/>
        <v>2.9025042754157612E-2</v>
      </c>
      <c r="L22" s="79"/>
      <c r="M22" s="80"/>
      <c r="N22" s="81">
        <f>分析係数表!H25</f>
        <v>5.5023955551380293E-4</v>
      </c>
      <c r="O22" s="82">
        <f t="shared" si="4"/>
        <v>8.0036463681931649E-3</v>
      </c>
      <c r="P22" s="76">
        <f>分析係数表!C25</f>
        <v>9.2250922509224953E-3</v>
      </c>
      <c r="Q22" s="82">
        <f t="shared" si="5"/>
        <v>7.3834376090342732E-5</v>
      </c>
      <c r="R22" s="83">
        <v>3.170232516091344E-4</v>
      </c>
      <c r="S22" s="84">
        <f t="shared" si="6"/>
        <v>0.14827394851060768</v>
      </c>
      <c r="T22" s="85">
        <f>分析係数表!F25</f>
        <v>0.34928229665071769</v>
      </c>
      <c r="U22" s="86">
        <f t="shared" si="7"/>
        <v>5.1789465269255312E-2</v>
      </c>
      <c r="V22" s="87">
        <f>分析係数表!D25</f>
        <v>6.2200956937799042E-2</v>
      </c>
      <c r="W22" s="167">
        <f t="shared" si="8"/>
        <v>0</v>
      </c>
      <c r="X22" s="76">
        <f>分析係数表!E25</f>
        <v>3.8277511961722487E-2</v>
      </c>
      <c r="Y22" s="166">
        <f t="shared" si="9"/>
        <v>0</v>
      </c>
    </row>
    <row r="23" spans="1:25" x14ac:dyDescent="0.2">
      <c r="A23" s="6" t="s">
        <v>11</v>
      </c>
      <c r="B23" s="5" t="s">
        <v>35</v>
      </c>
      <c r="C23" s="75">
        <f>最終需要_まとめ!C24</f>
        <v>100</v>
      </c>
      <c r="D23" s="76">
        <f>投入係数表!U23</f>
        <v>0.11898569570871262</v>
      </c>
      <c r="E23" s="77">
        <f t="shared" si="0"/>
        <v>11.898569570871262</v>
      </c>
      <c r="F23" s="76">
        <f>分析係数表!C26</f>
        <v>0.48980322003577814</v>
      </c>
      <c r="G23" s="77">
        <f t="shared" si="1"/>
        <v>5.8279576896324707</v>
      </c>
      <c r="H23" s="77">
        <v>6.2019653694274579</v>
      </c>
      <c r="I23" s="77">
        <f t="shared" si="2"/>
        <v>106.20196536942746</v>
      </c>
      <c r="J23" s="76">
        <f>分析係数表!G26</f>
        <v>0.19635890767230169</v>
      </c>
      <c r="K23" s="78">
        <f t="shared" si="3"/>
        <v>20.853701912592388</v>
      </c>
      <c r="L23" s="79"/>
      <c r="M23" s="80"/>
      <c r="N23" s="81">
        <f>分析係数表!H26</f>
        <v>1.1729496866318629E-2</v>
      </c>
      <c r="O23" s="82">
        <f t="shared" si="4"/>
        <v>0.17061431526343479</v>
      </c>
      <c r="P23" s="76">
        <f>分析係数表!C26</f>
        <v>0.48980322003577814</v>
      </c>
      <c r="Q23" s="82">
        <f t="shared" si="5"/>
        <v>8.3567441000229767E-2</v>
      </c>
      <c r="R23" s="83">
        <v>9.1692560216404581E-2</v>
      </c>
      <c r="S23" s="84">
        <f t="shared" si="6"/>
        <v>106.29365792964386</v>
      </c>
      <c r="T23" s="85">
        <f>分析係数表!F26</f>
        <v>0.33511053315994799</v>
      </c>
      <c r="U23" s="86">
        <f t="shared" si="7"/>
        <v>35.620124380324086</v>
      </c>
      <c r="V23" s="87">
        <f>分析係数表!D26</f>
        <v>7.3862158647594281E-2</v>
      </c>
      <c r="W23" s="167">
        <f t="shared" si="8"/>
        <v>8</v>
      </c>
      <c r="X23" s="76">
        <f>分析係数表!E26</f>
        <v>7.8673602080624183E-2</v>
      </c>
      <c r="Y23" s="166">
        <f t="shared" si="9"/>
        <v>8</v>
      </c>
    </row>
    <row r="24" spans="1:25" x14ac:dyDescent="0.2">
      <c r="A24" s="6" t="s">
        <v>12</v>
      </c>
      <c r="B24" s="5" t="s">
        <v>365</v>
      </c>
      <c r="C24" s="90"/>
      <c r="D24" s="76">
        <f>投入係数表!U24</f>
        <v>0</v>
      </c>
      <c r="E24" s="77">
        <f t="shared" si="0"/>
        <v>0</v>
      </c>
      <c r="F24" s="76">
        <f>分析係数表!C27</f>
        <v>1.6403046280023426E-2</v>
      </c>
      <c r="G24" s="77">
        <f t="shared" si="1"/>
        <v>0</v>
      </c>
      <c r="H24" s="77">
        <v>4.4662135768673153E-5</v>
      </c>
      <c r="I24" s="77">
        <f t="shared" si="2"/>
        <v>4.4662135768673153E-5</v>
      </c>
      <c r="J24" s="76">
        <f>分析係数表!G27</f>
        <v>0.18421052631578946</v>
      </c>
      <c r="K24" s="78">
        <f t="shared" si="3"/>
        <v>8.2272355363345271E-6</v>
      </c>
      <c r="L24" s="79"/>
      <c r="M24" s="80"/>
      <c r="N24" s="81">
        <f>分析係数表!H27</f>
        <v>1.1420825896152349E-2</v>
      </c>
      <c r="O24" s="82">
        <f t="shared" si="4"/>
        <v>0.16612446486176546</v>
      </c>
      <c r="P24" s="76">
        <f>分析係数表!C27</f>
        <v>1.6403046280023426E-2</v>
      </c>
      <c r="Q24" s="82">
        <f t="shared" si="5"/>
        <v>2.7249472853716644E-3</v>
      </c>
      <c r="R24" s="83">
        <v>2.7459976875290663E-3</v>
      </c>
      <c r="S24" s="84">
        <f t="shared" si="6"/>
        <v>2.7906598232977395E-3</v>
      </c>
      <c r="T24" s="85">
        <f>分析係数表!F27</f>
        <v>0.35526315789473684</v>
      </c>
      <c r="U24" s="86">
        <f t="shared" si="7"/>
        <v>9.9141862143472311E-4</v>
      </c>
      <c r="V24" s="87">
        <f>分析係数表!D27</f>
        <v>0</v>
      </c>
      <c r="W24" s="167">
        <f t="shared" si="8"/>
        <v>0</v>
      </c>
      <c r="X24" s="76">
        <f>分析係数表!E27</f>
        <v>0</v>
      </c>
      <c r="Y24" s="166">
        <f t="shared" si="9"/>
        <v>0</v>
      </c>
    </row>
    <row r="25" spans="1:25" x14ac:dyDescent="0.2">
      <c r="A25" s="6" t="s">
        <v>13</v>
      </c>
      <c r="B25" s="5" t="s">
        <v>191</v>
      </c>
      <c r="C25" s="90"/>
      <c r="D25" s="76">
        <f>投入係数表!U25</f>
        <v>0</v>
      </c>
      <c r="E25" s="77">
        <f t="shared" si="0"/>
        <v>0</v>
      </c>
      <c r="F25" s="76">
        <f>分析係数表!C28</f>
        <v>5.7942340305257245E-2</v>
      </c>
      <c r="G25" s="77">
        <f t="shared" si="1"/>
        <v>0</v>
      </c>
      <c r="H25" s="77">
        <v>4.1830254351610937E-3</v>
      </c>
      <c r="I25" s="77">
        <f t="shared" si="2"/>
        <v>4.1830254351610937E-3</v>
      </c>
      <c r="J25" s="76">
        <f>分析係数表!G28</f>
        <v>0.12508686587908269</v>
      </c>
      <c r="K25" s="78">
        <f t="shared" si="3"/>
        <v>5.2324154157678724E-4</v>
      </c>
      <c r="L25" s="79"/>
      <c r="M25" s="80"/>
      <c r="N25" s="81">
        <f>分析係数表!H28</f>
        <v>2.2586662729993424E-2</v>
      </c>
      <c r="O25" s="82">
        <f t="shared" si="4"/>
        <v>0.32853992286997802</v>
      </c>
      <c r="P25" s="76">
        <f>分析係数表!C28</f>
        <v>5.7942340305257245E-2</v>
      </c>
      <c r="Q25" s="82">
        <f t="shared" si="5"/>
        <v>1.9036372014795234E-2</v>
      </c>
      <c r="R25" s="83">
        <v>2.0533327315531688E-2</v>
      </c>
      <c r="S25" s="84">
        <f t="shared" si="6"/>
        <v>2.4716352750692783E-2</v>
      </c>
      <c r="T25" s="85">
        <f>分析係数表!F28</f>
        <v>0.21334259902710215</v>
      </c>
      <c r="U25" s="86">
        <f t="shared" si="7"/>
        <v>5.2730509343034632E-3</v>
      </c>
      <c r="V25" s="87">
        <f>分析係数表!D28</f>
        <v>0.12091730368311328</v>
      </c>
      <c r="W25" s="167">
        <f t="shared" si="8"/>
        <v>0</v>
      </c>
      <c r="X25" s="76">
        <f>分析係数表!E28</f>
        <v>0.12161223071577484</v>
      </c>
      <c r="Y25" s="166">
        <f t="shared" si="9"/>
        <v>0</v>
      </c>
    </row>
    <row r="26" spans="1:25" x14ac:dyDescent="0.2">
      <c r="A26" s="6" t="s">
        <v>14</v>
      </c>
      <c r="B26" s="5" t="s">
        <v>50</v>
      </c>
      <c r="C26" s="90"/>
      <c r="D26" s="76">
        <f>投入係数表!U26</f>
        <v>4.2912873862158644E-3</v>
      </c>
      <c r="E26" s="77">
        <f t="shared" si="0"/>
        <v>0.42912873862158646</v>
      </c>
      <c r="F26" s="76">
        <f>分析係数表!C29</f>
        <v>0.49478563151796062</v>
      </c>
      <c r="G26" s="77">
        <f t="shared" si="1"/>
        <v>0.21232673394138751</v>
      </c>
      <c r="H26" s="77">
        <v>0.28047487286175088</v>
      </c>
      <c r="I26" s="77">
        <f t="shared" si="2"/>
        <v>0.28047487286175088</v>
      </c>
      <c r="J26" s="76">
        <f>分析係数表!G29</f>
        <v>0.24894917844860528</v>
      </c>
      <c r="K26" s="78">
        <f t="shared" si="3"/>
        <v>6.9823989174409906E-2</v>
      </c>
      <c r="L26" s="79"/>
      <c r="M26" s="80"/>
      <c r="N26" s="81">
        <f>分析係数表!H29</f>
        <v>1.0347187739052245E-2</v>
      </c>
      <c r="O26" s="82">
        <f t="shared" si="4"/>
        <v>0.15050759389943733</v>
      </c>
      <c r="P26" s="76">
        <f>分析係数表!C29</f>
        <v>0.49478563151796062</v>
      </c>
      <c r="Q26" s="82">
        <f t="shared" si="5"/>
        <v>7.4468994895781848E-2</v>
      </c>
      <c r="R26" s="83">
        <v>0.10786475014346786</v>
      </c>
      <c r="S26" s="84">
        <f t="shared" si="6"/>
        <v>0.38833962300521874</v>
      </c>
      <c r="T26" s="85">
        <f>分析係数表!F29</f>
        <v>0.37141765380206343</v>
      </c>
      <c r="U26" s="86">
        <f t="shared" si="7"/>
        <v>0.14423619165497617</v>
      </c>
      <c r="V26" s="87">
        <f>分析係数表!D29</f>
        <v>7.241115781429118E-2</v>
      </c>
      <c r="W26" s="167">
        <f t="shared" si="8"/>
        <v>0</v>
      </c>
      <c r="X26" s="76">
        <f>分析係数表!E29</f>
        <v>5.0630492930836837E-2</v>
      </c>
      <c r="Y26" s="166">
        <f t="shared" si="9"/>
        <v>0</v>
      </c>
    </row>
    <row r="27" spans="1:25" x14ac:dyDescent="0.2">
      <c r="A27" s="6" t="s">
        <v>15</v>
      </c>
      <c r="B27" s="5" t="s">
        <v>36</v>
      </c>
      <c r="C27" s="90"/>
      <c r="D27" s="76">
        <f>投入係数表!U27</f>
        <v>1.6905071521456437E-3</v>
      </c>
      <c r="E27" s="77">
        <f t="shared" si="0"/>
        <v>0.16905071521456436</v>
      </c>
      <c r="F27" s="76">
        <f>分析係数表!C30</f>
        <v>1</v>
      </c>
      <c r="G27" s="77">
        <f t="shared" si="1"/>
        <v>0.16905071521456436</v>
      </c>
      <c r="H27" s="77">
        <v>0.2021179610449296</v>
      </c>
      <c r="I27" s="77">
        <f t="shared" si="2"/>
        <v>0.2021179610449296</v>
      </c>
      <c r="J27" s="76">
        <f>分析係数表!G30</f>
        <v>0.34459690081234212</v>
      </c>
      <c r="K27" s="78">
        <f t="shared" si="3"/>
        <v>6.9649222974592431E-2</v>
      </c>
      <c r="L27" s="79"/>
      <c r="M27" s="80"/>
      <c r="N27" s="81">
        <f>分析係数表!H30</f>
        <v>0</v>
      </c>
      <c r="O27" s="82">
        <f t="shared" si="4"/>
        <v>0</v>
      </c>
      <c r="P27" s="76">
        <f>分析係数表!C30</f>
        <v>1</v>
      </c>
      <c r="Q27" s="82">
        <f t="shared" si="5"/>
        <v>0</v>
      </c>
      <c r="R27" s="83">
        <v>2.9544466199021853E-2</v>
      </c>
      <c r="S27" s="84">
        <f t="shared" si="6"/>
        <v>0.23166242724395145</v>
      </c>
      <c r="T27" s="85">
        <f>分析係数表!F30</f>
        <v>0.44091746876919924</v>
      </c>
      <c r="U27" s="86">
        <f t="shared" si="7"/>
        <v>0.10214401102933185</v>
      </c>
      <c r="V27" s="87">
        <f>分析係数表!D30</f>
        <v>0.12847293330602771</v>
      </c>
      <c r="W27" s="167">
        <f t="shared" si="8"/>
        <v>0</v>
      </c>
      <c r="X27" s="76">
        <f>分析係数表!E30</f>
        <v>7.0107174551163901E-2</v>
      </c>
      <c r="Y27" s="166">
        <f t="shared" si="9"/>
        <v>0</v>
      </c>
    </row>
    <row r="28" spans="1:25" x14ac:dyDescent="0.2">
      <c r="A28" s="6" t="s">
        <v>16</v>
      </c>
      <c r="B28" s="5" t="s">
        <v>192</v>
      </c>
      <c r="C28" s="90"/>
      <c r="D28" s="76">
        <f>投入係数表!U28</f>
        <v>9.362808842652795E-3</v>
      </c>
      <c r="E28" s="77">
        <f t="shared" si="0"/>
        <v>0.93628088426527944</v>
      </c>
      <c r="F28" s="76">
        <f>分析係数表!C31</f>
        <v>1.9207967749584998E-2</v>
      </c>
      <c r="G28" s="77">
        <f t="shared" si="1"/>
        <v>1.798405302952041E-2</v>
      </c>
      <c r="H28" s="77">
        <v>2.2008073433252721E-2</v>
      </c>
      <c r="I28" s="77">
        <f t="shared" si="2"/>
        <v>2.2008073433252721E-2</v>
      </c>
      <c r="J28" s="76">
        <f>分析係数表!G31</f>
        <v>6.1728395061728392E-2</v>
      </c>
      <c r="K28" s="78">
        <f t="shared" si="3"/>
        <v>1.3585230514353531E-3</v>
      </c>
      <c r="L28" s="79"/>
      <c r="M28" s="80"/>
      <c r="N28" s="81">
        <f>分析係数表!H31</f>
        <v>2.4076335672969816E-2</v>
      </c>
      <c r="O28" s="82">
        <f t="shared" si="4"/>
        <v>0.35020833133020829</v>
      </c>
      <c r="P28" s="76">
        <f>分析係数表!C31</f>
        <v>1.9207967749584998E-2</v>
      </c>
      <c r="Q28" s="82">
        <f t="shared" si="5"/>
        <v>6.7267903338266181E-3</v>
      </c>
      <c r="R28" s="83">
        <v>8.7235826883049379E-3</v>
      </c>
      <c r="S28" s="84">
        <f t="shared" si="6"/>
        <v>3.0731656121557659E-2</v>
      </c>
      <c r="T28" s="85">
        <f>分析係数表!F31</f>
        <v>0.33333333333333331</v>
      </c>
      <c r="U28" s="86">
        <f t="shared" si="7"/>
        <v>1.0243885373852553E-2</v>
      </c>
      <c r="V28" s="87">
        <f>分析係数表!D31</f>
        <v>0.20987654320987653</v>
      </c>
      <c r="W28" s="167">
        <f t="shared" si="8"/>
        <v>0</v>
      </c>
      <c r="X28" s="76">
        <f>分析係数表!E31</f>
        <v>0.18518518518518517</v>
      </c>
      <c r="Y28" s="166">
        <f t="shared" si="9"/>
        <v>0</v>
      </c>
    </row>
    <row r="29" spans="1:25" x14ac:dyDescent="0.2">
      <c r="A29" s="6" t="s">
        <v>17</v>
      </c>
      <c r="B29" s="5" t="s">
        <v>272</v>
      </c>
      <c r="C29" s="90"/>
      <c r="D29" s="76">
        <f>投入係数表!U29</f>
        <v>5.201560468140442E-4</v>
      </c>
      <c r="E29" s="77">
        <f t="shared" si="0"/>
        <v>5.2015604681404419E-2</v>
      </c>
      <c r="F29" s="76">
        <f>分析係数表!C32</f>
        <v>1</v>
      </c>
      <c r="G29" s="77">
        <f t="shared" si="1"/>
        <v>5.2015604681404419E-2</v>
      </c>
      <c r="H29" s="77">
        <v>7.2715453247967174E-2</v>
      </c>
      <c r="I29" s="77">
        <f t="shared" si="2"/>
        <v>7.2715453247967174E-2</v>
      </c>
      <c r="J29" s="76">
        <f>分析係数表!G32</f>
        <v>0.14010507880910683</v>
      </c>
      <c r="K29" s="78">
        <f t="shared" si="3"/>
        <v>1.0187804307946365E-2</v>
      </c>
      <c r="L29" s="79"/>
      <c r="M29" s="80"/>
      <c r="N29" s="81">
        <f>分析係数表!H32</f>
        <v>7.0054889750781743E-3</v>
      </c>
      <c r="O29" s="82">
        <f t="shared" si="4"/>
        <v>0.10190008302919104</v>
      </c>
      <c r="P29" s="76">
        <f>分析係数表!C32</f>
        <v>1</v>
      </c>
      <c r="Q29" s="82">
        <f t="shared" si="5"/>
        <v>0.10190008302919104</v>
      </c>
      <c r="R29" s="83">
        <v>0.1346821685219545</v>
      </c>
      <c r="S29" s="84">
        <f t="shared" si="6"/>
        <v>0.20739762176992166</v>
      </c>
      <c r="T29" s="85">
        <f>分析係数表!F32</f>
        <v>0.48248686514886163</v>
      </c>
      <c r="U29" s="86">
        <f t="shared" si="7"/>
        <v>0.1000666283670988</v>
      </c>
      <c r="V29" s="87">
        <f>分析係数表!D32</f>
        <v>1.5761821366024518E-2</v>
      </c>
      <c r="W29" s="167">
        <f t="shared" si="8"/>
        <v>0</v>
      </c>
      <c r="X29" s="76">
        <f>分析係数表!E32</f>
        <v>2.1891418563922942E-2</v>
      </c>
      <c r="Y29" s="166">
        <f t="shared" si="9"/>
        <v>0</v>
      </c>
    </row>
    <row r="30" spans="1:25" x14ac:dyDescent="0.2">
      <c r="A30" s="6" t="s">
        <v>18</v>
      </c>
      <c r="B30" s="5" t="s">
        <v>273</v>
      </c>
      <c r="C30" s="90"/>
      <c r="D30" s="76">
        <f>投入係数表!U30</f>
        <v>2.600780234070221E-4</v>
      </c>
      <c r="E30" s="77">
        <f t="shared" si="0"/>
        <v>2.600780234070221E-2</v>
      </c>
      <c r="F30" s="76">
        <f>分析係数表!C33</f>
        <v>0.97338792221084958</v>
      </c>
      <c r="G30" s="77">
        <f t="shared" si="1"/>
        <v>2.5315680681686593E-2</v>
      </c>
      <c r="H30" s="77">
        <v>3.8697398186790244E-2</v>
      </c>
      <c r="I30" s="77">
        <f t="shared" si="2"/>
        <v>3.8697398186790244E-2</v>
      </c>
      <c r="J30" s="76">
        <f>分析係数表!G33</f>
        <v>0.50577124868835255</v>
      </c>
      <c r="K30" s="78">
        <f t="shared" si="3"/>
        <v>1.957203140192329E-2</v>
      </c>
      <c r="L30" s="79"/>
      <c r="M30" s="80"/>
      <c r="N30" s="81">
        <f>分析係数表!H33</f>
        <v>1.0199562492450981E-3</v>
      </c>
      <c r="O30" s="82">
        <f t="shared" si="4"/>
        <v>1.4836027414211722E-2</v>
      </c>
      <c r="P30" s="76">
        <f>分析係数表!C33</f>
        <v>0.97338792221084958</v>
      </c>
      <c r="Q30" s="82">
        <f t="shared" si="5"/>
        <v>1.4441209898582752E-2</v>
      </c>
      <c r="R30" s="83">
        <v>4.3246888321597336E-2</v>
      </c>
      <c r="S30" s="84">
        <f t="shared" si="6"/>
        <v>8.1944286508387587E-2</v>
      </c>
      <c r="T30" s="85">
        <f>分析係数表!F33</f>
        <v>0.64428121720881426</v>
      </c>
      <c r="U30" s="86">
        <f t="shared" si="7"/>
        <v>5.2795164654931774E-2</v>
      </c>
      <c r="V30" s="87">
        <f>分析係数表!D33</f>
        <v>6.2959076600209857E-2</v>
      </c>
      <c r="W30" s="167">
        <f t="shared" si="8"/>
        <v>0</v>
      </c>
      <c r="X30" s="76">
        <f>分析係数表!E33</f>
        <v>4.7219307450157399E-2</v>
      </c>
      <c r="Y30" s="166">
        <f t="shared" si="9"/>
        <v>0</v>
      </c>
    </row>
    <row r="31" spans="1:25" x14ac:dyDescent="0.2">
      <c r="A31" s="6" t="s">
        <v>19</v>
      </c>
      <c r="B31" s="5" t="s">
        <v>274</v>
      </c>
      <c r="C31" s="90"/>
      <c r="D31" s="76">
        <f>投入係数表!U31</f>
        <v>5.2015604681404419E-2</v>
      </c>
      <c r="E31" s="77">
        <f t="shared" si="0"/>
        <v>5.2015604681404417</v>
      </c>
      <c r="F31" s="76">
        <f>分析係数表!C34</f>
        <v>0.27354580534514794</v>
      </c>
      <c r="G31" s="77">
        <f t="shared" si="1"/>
        <v>1.4228650473089619</v>
      </c>
      <c r="H31" s="77">
        <v>1.58630069080735</v>
      </c>
      <c r="I31" s="77">
        <f t="shared" si="2"/>
        <v>1.58630069080735</v>
      </c>
      <c r="J31" s="76">
        <f>分析係数表!G34</f>
        <v>0.42476937758456157</v>
      </c>
      <c r="K31" s="78">
        <f t="shared" si="3"/>
        <v>0.67381195709619812</v>
      </c>
      <c r="L31" s="79"/>
      <c r="M31" s="80"/>
      <c r="N31" s="81">
        <f>分析係数表!H34</f>
        <v>0.17207735562921905</v>
      </c>
      <c r="O31" s="82">
        <f t="shared" si="4"/>
        <v>2.5029939934871406</v>
      </c>
      <c r="P31" s="76">
        <f>分析係数表!C34</f>
        <v>0.27354580534514794</v>
      </c>
      <c r="Q31" s="82">
        <f t="shared" si="5"/>
        <v>0.68468350772250786</v>
      </c>
      <c r="R31" s="83">
        <v>0.74165603074660669</v>
      </c>
      <c r="S31" s="84">
        <f t="shared" si="6"/>
        <v>2.3279567215539565</v>
      </c>
      <c r="T31" s="85">
        <f>分析係数表!F34</f>
        <v>0.70045594316615423</v>
      </c>
      <c r="U31" s="86">
        <f t="shared" si="7"/>
        <v>1.6306311210460649</v>
      </c>
      <c r="V31" s="87">
        <f>分析係数表!D34</f>
        <v>0.30431555508429647</v>
      </c>
      <c r="W31" s="167">
        <f t="shared" si="8"/>
        <v>1</v>
      </c>
      <c r="X31" s="76">
        <f>分析係数表!E34</f>
        <v>0.19870639380765559</v>
      </c>
      <c r="Y31" s="166">
        <f t="shared" si="9"/>
        <v>0</v>
      </c>
    </row>
    <row r="32" spans="1:25" x14ac:dyDescent="0.2">
      <c r="A32" s="6" t="s">
        <v>20</v>
      </c>
      <c r="B32" s="5" t="s">
        <v>37</v>
      </c>
      <c r="C32" s="90"/>
      <c r="D32" s="76">
        <f>投入係数表!U32</f>
        <v>5.7217165149544861E-3</v>
      </c>
      <c r="E32" s="77">
        <f t="shared" si="0"/>
        <v>0.57217165149544857</v>
      </c>
      <c r="F32" s="76">
        <f>分析係数表!C35</f>
        <v>0.43910510987556262</v>
      </c>
      <c r="G32" s="77">
        <f t="shared" si="1"/>
        <v>0.25124349589759104</v>
      </c>
      <c r="H32" s="77">
        <v>0.31584582153981572</v>
      </c>
      <c r="I32" s="77">
        <f t="shared" si="2"/>
        <v>0.31584582153981572</v>
      </c>
      <c r="J32" s="76">
        <f>分析係数表!G35</f>
        <v>0.31421305453517945</v>
      </c>
      <c r="K32" s="78">
        <f t="shared" si="3"/>
        <v>9.924288034819867E-2</v>
      </c>
      <c r="L32" s="79"/>
      <c r="M32" s="80"/>
      <c r="N32" s="81">
        <f>分析係数表!H35</f>
        <v>6.5760337122381329E-2</v>
      </c>
      <c r="O32" s="82">
        <f t="shared" si="4"/>
        <v>0.95653334644259791</v>
      </c>
      <c r="P32" s="76">
        <f>分析係数表!C35</f>
        <v>0.43910510987556262</v>
      </c>
      <c r="Q32" s="82">
        <f t="shared" si="5"/>
        <v>0.42001868018931654</v>
      </c>
      <c r="R32" s="83">
        <v>0.51346816744104906</v>
      </c>
      <c r="S32" s="84">
        <f t="shared" si="6"/>
        <v>0.82931398898086472</v>
      </c>
      <c r="T32" s="85">
        <f>分析係数表!F35</f>
        <v>0.64651031364792311</v>
      </c>
      <c r="U32" s="86">
        <f t="shared" si="7"/>
        <v>0.53616004712862908</v>
      </c>
      <c r="V32" s="87">
        <f>分析係数表!D35</f>
        <v>9.7202599604408024E-2</v>
      </c>
      <c r="W32" s="167">
        <f t="shared" si="8"/>
        <v>0</v>
      </c>
      <c r="X32" s="76">
        <f>分析係数表!E35</f>
        <v>8.3356880474710376E-2</v>
      </c>
      <c r="Y32" s="166">
        <f t="shared" si="9"/>
        <v>0</v>
      </c>
    </row>
    <row r="33" spans="1:25" x14ac:dyDescent="0.2">
      <c r="A33" s="6" t="s">
        <v>21</v>
      </c>
      <c r="B33" s="5" t="s">
        <v>38</v>
      </c>
      <c r="C33" s="90"/>
      <c r="D33" s="76">
        <f>投入係数表!U33</f>
        <v>1.8205461638491547E-3</v>
      </c>
      <c r="E33" s="77">
        <f t="shared" si="0"/>
        <v>0.18205461638491546</v>
      </c>
      <c r="F33" s="76">
        <f>分析係数表!C36</f>
        <v>0.81669408606805782</v>
      </c>
      <c r="G33" s="77">
        <f t="shared" si="1"/>
        <v>0.1486829285429494</v>
      </c>
      <c r="H33" s="77">
        <v>0.22343571790764996</v>
      </c>
      <c r="I33" s="77">
        <f t="shared" si="2"/>
        <v>0.22343571790764996</v>
      </c>
      <c r="J33" s="76">
        <f>分析係数表!G36</f>
        <v>6.9340477503742809E-2</v>
      </c>
      <c r="K33" s="78">
        <f t="shared" si="3"/>
        <v>1.5493139371108026E-2</v>
      </c>
      <c r="L33" s="79"/>
      <c r="M33" s="80"/>
      <c r="N33" s="81">
        <f>分析係数表!H36</f>
        <v>0.13486237300873674</v>
      </c>
      <c r="O33" s="82">
        <f t="shared" si="4"/>
        <v>1.9616742037554422</v>
      </c>
      <c r="P33" s="76">
        <f>分析係数表!C36</f>
        <v>0.81669408606805782</v>
      </c>
      <c r="Q33" s="82">
        <f t="shared" si="5"/>
        <v>1.6020877209993358</v>
      </c>
      <c r="R33" s="83">
        <v>1.6841370515834</v>
      </c>
      <c r="S33" s="84">
        <f t="shared" si="6"/>
        <v>1.90757276949105</v>
      </c>
      <c r="T33" s="85">
        <f>分析係数表!F36</f>
        <v>0.82767315420376641</v>
      </c>
      <c r="U33" s="86">
        <f t="shared" si="7"/>
        <v>1.5788467709978715</v>
      </c>
      <c r="V33" s="87">
        <f>分析係数表!D36</f>
        <v>6.0672917815774961E-3</v>
      </c>
      <c r="W33" s="167">
        <f t="shared" si="8"/>
        <v>0</v>
      </c>
      <c r="X33" s="76">
        <f>分析係数表!E36</f>
        <v>1.3395319517768497E-3</v>
      </c>
      <c r="Y33" s="166">
        <f t="shared" si="9"/>
        <v>0</v>
      </c>
    </row>
    <row r="34" spans="1:25" x14ac:dyDescent="0.2">
      <c r="A34" s="6" t="s">
        <v>22</v>
      </c>
      <c r="B34" s="5" t="s">
        <v>377</v>
      </c>
      <c r="C34" s="90"/>
      <c r="D34" s="76">
        <f>投入係数表!U34</f>
        <v>1.8595578673602082E-2</v>
      </c>
      <c r="E34" s="77">
        <f t="shared" si="0"/>
        <v>1.8595578673602082</v>
      </c>
      <c r="F34" s="76">
        <f>分析係数表!C37</f>
        <v>0.27674240490171054</v>
      </c>
      <c r="G34" s="77">
        <f t="shared" si="1"/>
        <v>0.51461851626716004</v>
      </c>
      <c r="H34" s="77">
        <v>0.60916264700566924</v>
      </c>
      <c r="I34" s="77">
        <f t="shared" si="2"/>
        <v>0.60916264700566924</v>
      </c>
      <c r="J34" s="76">
        <f>分析係数表!G37</f>
        <v>0.51230251230251234</v>
      </c>
      <c r="K34" s="78">
        <f t="shared" si="3"/>
        <v>0.31207555446185287</v>
      </c>
      <c r="L34" s="79"/>
      <c r="M34" s="80"/>
      <c r="N34" s="81">
        <f>分析係数表!H37</f>
        <v>5.0756243876907386E-2</v>
      </c>
      <c r="O34" s="82">
        <f t="shared" si="4"/>
        <v>0.73828757474406226</v>
      </c>
      <c r="P34" s="76">
        <f>分析係数表!C37</f>
        <v>0.27674240490171054</v>
      </c>
      <c r="Q34" s="82">
        <f t="shared" si="5"/>
        <v>0.20431547894372315</v>
      </c>
      <c r="R34" s="83">
        <v>0.24371534029247607</v>
      </c>
      <c r="S34" s="84">
        <f t="shared" si="6"/>
        <v>0.85287798729814535</v>
      </c>
      <c r="T34" s="85">
        <f>分析係数表!F37</f>
        <v>0.72623672623672619</v>
      </c>
      <c r="U34" s="86">
        <f t="shared" si="7"/>
        <v>0.61939131737477326</v>
      </c>
      <c r="V34" s="87">
        <f>分析係数表!D37</f>
        <v>0.14037814037814036</v>
      </c>
      <c r="W34" s="167">
        <f t="shared" si="8"/>
        <v>0</v>
      </c>
      <c r="X34" s="76">
        <f>分析係数表!E37</f>
        <v>0.12535612535612536</v>
      </c>
      <c r="Y34" s="166">
        <f t="shared" si="9"/>
        <v>0</v>
      </c>
    </row>
    <row r="35" spans="1:25" x14ac:dyDescent="0.2">
      <c r="A35" s="6" t="s">
        <v>23</v>
      </c>
      <c r="B35" s="5" t="s">
        <v>193</v>
      </c>
      <c r="C35" s="90"/>
      <c r="D35" s="76">
        <f>投入係数表!U35</f>
        <v>1.2093628088426529E-2</v>
      </c>
      <c r="E35" s="77">
        <f t="shared" si="0"/>
        <v>1.2093628088426529</v>
      </c>
      <c r="F35" s="76">
        <f>分析係数表!C38</f>
        <v>2.6054411976392688E-2</v>
      </c>
      <c r="G35" s="77">
        <f t="shared" si="1"/>
        <v>3.1509236850513919E-2</v>
      </c>
      <c r="H35" s="77">
        <v>3.7688806230240617E-2</v>
      </c>
      <c r="I35" s="77">
        <f t="shared" si="2"/>
        <v>3.7688806230240617E-2</v>
      </c>
      <c r="J35" s="76">
        <f>分析係数表!G38</f>
        <v>0.25641025641025639</v>
      </c>
      <c r="K35" s="78">
        <f t="shared" si="3"/>
        <v>9.6637964692924648E-3</v>
      </c>
      <c r="L35" s="79"/>
      <c r="M35" s="80"/>
      <c r="N35" s="81">
        <f>分析係数表!H38</f>
        <v>4.4945177351603076E-2</v>
      </c>
      <c r="O35" s="82">
        <f t="shared" si="4"/>
        <v>0.65376126066046125</v>
      </c>
      <c r="P35" s="76">
        <f>分析係数表!C38</f>
        <v>2.6054411976392688E-2</v>
      </c>
      <c r="Q35" s="82">
        <f t="shared" si="5"/>
        <v>1.7033365219453502E-2</v>
      </c>
      <c r="R35" s="83">
        <v>2.0966056116267996E-2</v>
      </c>
      <c r="S35" s="84">
        <f t="shared" si="6"/>
        <v>5.8654862346508616E-2</v>
      </c>
      <c r="T35" s="85">
        <f>分析係数表!F38</f>
        <v>0.57264957264957261</v>
      </c>
      <c r="U35" s="86">
        <f t="shared" si="7"/>
        <v>3.3588681856547668E-2</v>
      </c>
      <c r="V35" s="87">
        <f>分析係数表!D38</f>
        <v>9.4017094017094016E-2</v>
      </c>
      <c r="W35" s="167">
        <f t="shared" si="8"/>
        <v>0</v>
      </c>
      <c r="X35" s="76">
        <f>分析係数表!E38</f>
        <v>6.4102564102564097E-2</v>
      </c>
      <c r="Y35" s="166">
        <f t="shared" si="9"/>
        <v>0</v>
      </c>
    </row>
    <row r="36" spans="1:25" x14ac:dyDescent="0.2">
      <c r="A36" s="6" t="s">
        <v>24</v>
      </c>
      <c r="B36" s="5" t="s">
        <v>39</v>
      </c>
      <c r="C36" s="90"/>
      <c r="D36" s="76">
        <f>投入係数表!U36</f>
        <v>0</v>
      </c>
      <c r="E36" s="77">
        <f t="shared" si="0"/>
        <v>0</v>
      </c>
      <c r="F36" s="76">
        <f>分析係数表!C39</f>
        <v>1</v>
      </c>
      <c r="G36" s="77">
        <f t="shared" si="1"/>
        <v>0</v>
      </c>
      <c r="H36" s="77">
        <v>4.67344556817538E-2</v>
      </c>
      <c r="I36" s="77">
        <f t="shared" si="2"/>
        <v>4.67344556817538E-2</v>
      </c>
      <c r="J36" s="76">
        <f>分析係数表!G39</f>
        <v>0.35423311765241955</v>
      </c>
      <c r="K36" s="78">
        <f t="shared" si="3"/>
        <v>1.6554891937936481E-2</v>
      </c>
      <c r="L36" s="79"/>
      <c r="M36" s="80"/>
      <c r="N36" s="81">
        <f>分析係数表!H39</f>
        <v>4.0664045200166418E-3</v>
      </c>
      <c r="O36" s="82">
        <f t="shared" si="4"/>
        <v>5.9148898769817791E-2</v>
      </c>
      <c r="P36" s="76">
        <f>分析係数表!C39</f>
        <v>1</v>
      </c>
      <c r="Q36" s="82">
        <f t="shared" si="5"/>
        <v>5.9148898769817791E-2</v>
      </c>
      <c r="R36" s="83">
        <v>0.10479683790070948</v>
      </c>
      <c r="S36" s="84">
        <f t="shared" si="6"/>
        <v>0.15153129358246328</v>
      </c>
      <c r="T36" s="85">
        <f>分析係数表!F39</f>
        <v>0.70491205686685499</v>
      </c>
      <c r="U36" s="86">
        <f t="shared" si="7"/>
        <v>0.10681623583890945</v>
      </c>
      <c r="V36" s="87">
        <f>分析係数表!D39</f>
        <v>5.4588535496217991E-2</v>
      </c>
      <c r="W36" s="167">
        <f t="shared" si="8"/>
        <v>0</v>
      </c>
      <c r="X36" s="76">
        <f>分析係数表!E39</f>
        <v>6.4886539688325889E-2</v>
      </c>
      <c r="Y36" s="166">
        <f t="shared" si="9"/>
        <v>0</v>
      </c>
    </row>
    <row r="37" spans="1:25" x14ac:dyDescent="0.2">
      <c r="A37" s="6" t="s">
        <v>25</v>
      </c>
      <c r="B37" s="5" t="s">
        <v>40</v>
      </c>
      <c r="C37" s="90"/>
      <c r="D37" s="76">
        <f>投入係数表!U37</f>
        <v>9.1027308192457733E-4</v>
      </c>
      <c r="E37" s="77">
        <f t="shared" si="0"/>
        <v>9.1027308192457732E-2</v>
      </c>
      <c r="F37" s="76">
        <f>分析係数表!C40</f>
        <v>0.92056168505516545</v>
      </c>
      <c r="G37" s="77">
        <f t="shared" si="1"/>
        <v>8.3796252215684749E-2</v>
      </c>
      <c r="H37" s="77">
        <v>8.978005245433883E-2</v>
      </c>
      <c r="I37" s="77">
        <f t="shared" si="2"/>
        <v>8.978005245433883E-2</v>
      </c>
      <c r="J37" s="76">
        <f>分析係数表!G40</f>
        <v>0.55393401015228427</v>
      </c>
      <c r="K37" s="78">
        <f t="shared" si="3"/>
        <v>4.973222448771434E-2</v>
      </c>
      <c r="L37" s="79"/>
      <c r="M37" s="80"/>
      <c r="N37" s="81">
        <f>分析係数表!H40</f>
        <v>3.1632064203561794E-2</v>
      </c>
      <c r="O37" s="82">
        <f t="shared" si="4"/>
        <v>0.46011206072759248</v>
      </c>
      <c r="P37" s="76">
        <f>分析係数表!C40</f>
        <v>0.92056168505516545</v>
      </c>
      <c r="Q37" s="82">
        <f t="shared" si="5"/>
        <v>0.42356153393759716</v>
      </c>
      <c r="R37" s="83">
        <v>0.42400154701538156</v>
      </c>
      <c r="S37" s="84">
        <f t="shared" si="6"/>
        <v>0.51378159946972035</v>
      </c>
      <c r="T37" s="85">
        <f>分析係数表!F40</f>
        <v>0.75190355329949243</v>
      </c>
      <c r="U37" s="86">
        <f t="shared" si="7"/>
        <v>0.38631421026117935</v>
      </c>
      <c r="V37" s="87">
        <f>分析係数表!D40</f>
        <v>8.6747643219724432E-2</v>
      </c>
      <c r="W37" s="167">
        <f t="shared" si="8"/>
        <v>0</v>
      </c>
      <c r="X37" s="76">
        <f>分析係数表!E40</f>
        <v>5.4296591733139957E-2</v>
      </c>
      <c r="Y37" s="166">
        <f t="shared" si="9"/>
        <v>0</v>
      </c>
    </row>
    <row r="38" spans="1:25" x14ac:dyDescent="0.2">
      <c r="A38" s="6" t="s">
        <v>26</v>
      </c>
      <c r="B38" s="5" t="s">
        <v>276</v>
      </c>
      <c r="C38" s="90"/>
      <c r="D38" s="76">
        <f>投入係数表!U38</f>
        <v>0</v>
      </c>
      <c r="E38" s="77">
        <f t="shared" si="0"/>
        <v>0</v>
      </c>
      <c r="F38" s="76">
        <f>分析係数表!C41</f>
        <v>0.63177526518242222</v>
      </c>
      <c r="G38" s="77">
        <f t="shared" si="1"/>
        <v>0</v>
      </c>
      <c r="H38" s="77">
        <v>3.854304187913109E-4</v>
      </c>
      <c r="I38" s="77">
        <f t="shared" si="2"/>
        <v>3.854304187913109E-4</v>
      </c>
      <c r="J38" s="76">
        <f>分析係数表!G41</f>
        <v>0.4574653574378269</v>
      </c>
      <c r="K38" s="78">
        <f t="shared" si="3"/>
        <v>1.7632106429977835E-4</v>
      </c>
      <c r="L38" s="79"/>
      <c r="M38" s="80"/>
      <c r="N38" s="81">
        <f>分析係数表!H41</f>
        <v>5.3681907855005165E-2</v>
      </c>
      <c r="O38" s="82">
        <f t="shared" si="4"/>
        <v>0.78084354811640644</v>
      </c>
      <c r="P38" s="76">
        <f>分析係数表!C41</f>
        <v>0.63177526518242222</v>
      </c>
      <c r="Q38" s="82">
        <f t="shared" si="5"/>
        <v>0.49331763967722614</v>
      </c>
      <c r="R38" s="83">
        <v>0.49995464797805583</v>
      </c>
      <c r="S38" s="84">
        <f t="shared" si="6"/>
        <v>0.50034007839684713</v>
      </c>
      <c r="T38" s="85">
        <f>分析係数表!F41</f>
        <v>0.56134715976874372</v>
      </c>
      <c r="U38" s="86">
        <f t="shared" si="7"/>
        <v>0.28086448192654073</v>
      </c>
      <c r="V38" s="87">
        <f>分析係数表!D41</f>
        <v>0.18619803615674038</v>
      </c>
      <c r="W38" s="167">
        <f t="shared" si="8"/>
        <v>0</v>
      </c>
      <c r="X38" s="76">
        <f>分析係数表!E41</f>
        <v>0.17261631641736258</v>
      </c>
      <c r="Y38" s="166">
        <f t="shared" si="9"/>
        <v>0</v>
      </c>
    </row>
    <row r="39" spans="1:25" x14ac:dyDescent="0.2">
      <c r="A39" s="6" t="s">
        <v>51</v>
      </c>
      <c r="B39" s="5" t="s">
        <v>367</v>
      </c>
      <c r="C39" s="90"/>
      <c r="D39" s="76">
        <f>投入係数表!U39</f>
        <v>5.201560468140442E-4</v>
      </c>
      <c r="E39" s="77">
        <f>$C$23*D39</f>
        <v>5.2015604681404419E-2</v>
      </c>
      <c r="F39" s="76">
        <f>分析係数表!C42</f>
        <v>1</v>
      </c>
      <c r="G39" s="77">
        <f>E39*F39</f>
        <v>5.2015604681404419E-2</v>
      </c>
      <c r="H39" s="77">
        <v>6.279493478245797E-2</v>
      </c>
      <c r="I39" s="77">
        <f>C39+H39</f>
        <v>6.279493478245797E-2</v>
      </c>
      <c r="J39" s="76">
        <f>分析係数表!G42</f>
        <v>0.48523748395378691</v>
      </c>
      <c r="K39" s="78">
        <f>I39*J39</f>
        <v>3.0470456158882046E-2</v>
      </c>
      <c r="L39" s="79"/>
      <c r="M39" s="80"/>
      <c r="N39" s="81">
        <f>分析係数表!H42</f>
        <v>1.4319648920322628E-2</v>
      </c>
      <c r="O39" s="82">
        <f t="shared" si="4"/>
        <v>0.20829001646005141</v>
      </c>
      <c r="P39" s="76">
        <f>分析係数表!C42</f>
        <v>1</v>
      </c>
      <c r="Q39" s="82">
        <f>O39*P39</f>
        <v>0.20829001646005141</v>
      </c>
      <c r="R39" s="83">
        <v>0.21707994901634087</v>
      </c>
      <c r="S39" s="84">
        <f>I39+R39</f>
        <v>0.27987488379879882</v>
      </c>
      <c r="T39" s="85">
        <f>分析係数表!F42</f>
        <v>0.55905006418485237</v>
      </c>
      <c r="U39" s="86">
        <f>S39*T39</f>
        <v>0.15646407175144658</v>
      </c>
      <c r="V39" s="87">
        <f>分析係数表!D42</f>
        <v>0.23876765083440307</v>
      </c>
      <c r="W39" s="167">
        <f>ROUND(S39*V39,0)</f>
        <v>0</v>
      </c>
      <c r="X39" s="76">
        <f>分析係数表!E42</f>
        <v>0.20410783055198972</v>
      </c>
      <c r="Y39" s="166">
        <f>ROUND(S39*X39,0)</f>
        <v>0</v>
      </c>
    </row>
    <row r="40" spans="1:25" x14ac:dyDescent="0.2">
      <c r="A40" s="6" t="s">
        <v>194</v>
      </c>
      <c r="B40" s="5" t="s">
        <v>41</v>
      </c>
      <c r="C40" s="90"/>
      <c r="D40" s="76">
        <f>投入係数表!U40</f>
        <v>3.6671001300390117E-2</v>
      </c>
      <c r="E40" s="77">
        <f>$C$23*D40</f>
        <v>3.6671001300390116</v>
      </c>
      <c r="F40" s="76">
        <f>分析係数表!C43</f>
        <v>0.2976353666895134</v>
      </c>
      <c r="G40" s="77">
        <f>E40*F40</f>
        <v>1.0914586918913236</v>
      </c>
      <c r="H40" s="77">
        <v>1.3154736456027072</v>
      </c>
      <c r="I40" s="77">
        <f>C40+H40</f>
        <v>1.3154736456027072</v>
      </c>
      <c r="J40" s="76">
        <f>分析係数表!G43</f>
        <v>0.36251604621309369</v>
      </c>
      <c r="K40" s="78">
        <f>I40*J40</f>
        <v>0.47688030490141781</v>
      </c>
      <c r="L40" s="79"/>
      <c r="M40" s="80"/>
      <c r="N40" s="81">
        <f>分析係数表!H43</f>
        <v>3.8812019379168734E-2</v>
      </c>
      <c r="O40" s="82">
        <f t="shared" si="4"/>
        <v>0.56454988528816186</v>
      </c>
      <c r="P40" s="76">
        <f>分析係数表!C43</f>
        <v>0.2976353666895134</v>
      </c>
      <c r="Q40" s="82">
        <f>O40*P40</f>
        <v>0.16803001212226479</v>
      </c>
      <c r="R40" s="83">
        <v>0.28488078829119284</v>
      </c>
      <c r="S40" s="84">
        <f>I40+R40</f>
        <v>1.6003544338939</v>
      </c>
      <c r="T40" s="85">
        <f>分析係数表!F43</f>
        <v>0.59563543003851094</v>
      </c>
      <c r="U40" s="86">
        <f>S40*T40</f>
        <v>0.95322780144643082</v>
      </c>
      <c r="V40" s="87">
        <f>分析係数表!D43</f>
        <v>0.26110397946084724</v>
      </c>
      <c r="W40" s="167">
        <f>ROUND(S40*V40,0)</f>
        <v>0</v>
      </c>
      <c r="X40" s="76">
        <f>分析係数表!E43</f>
        <v>0.20154043645699615</v>
      </c>
      <c r="Y40" s="166">
        <f>ROUND(S40*X40,0)</f>
        <v>0</v>
      </c>
    </row>
    <row r="41" spans="1:25" x14ac:dyDescent="0.2">
      <c r="A41" s="6" t="s">
        <v>340</v>
      </c>
      <c r="B41" s="5" t="s">
        <v>42</v>
      </c>
      <c r="C41" s="90"/>
      <c r="D41" s="76">
        <f>投入係数表!U41</f>
        <v>1.3003901170351105E-4</v>
      </c>
      <c r="E41" s="77">
        <f>$C$23*D41</f>
        <v>1.3003901170351105E-2</v>
      </c>
      <c r="F41" s="76">
        <f>分析係数表!C44</f>
        <v>0.4644187601490114</v>
      </c>
      <c r="G41" s="77">
        <f>E41*F41</f>
        <v>6.0392556586347382E-3</v>
      </c>
      <c r="H41" s="77">
        <v>8.3108202393524424E-3</v>
      </c>
      <c r="I41" s="77">
        <f>C41+H41</f>
        <v>8.3108202393524424E-3</v>
      </c>
      <c r="J41" s="76">
        <f>分析係数表!G44</f>
        <v>0.2664037682111951</v>
      </c>
      <c r="K41" s="78">
        <f>I41*J41</f>
        <v>2.214033828689357E-3</v>
      </c>
      <c r="L41" s="79"/>
      <c r="M41" s="80"/>
      <c r="N41" s="81">
        <f>分析係数表!H44</f>
        <v>0.11619448955215868</v>
      </c>
      <c r="O41" s="82">
        <f t="shared" si="4"/>
        <v>1.6901358598979617</v>
      </c>
      <c r="P41" s="76">
        <f>分析係数表!C44</f>
        <v>0.4644187601490114</v>
      </c>
      <c r="Q41" s="82">
        <f>O41*P41</f>
        <v>0.78493080053719455</v>
      </c>
      <c r="R41" s="83">
        <v>0.79659002814225366</v>
      </c>
      <c r="S41" s="84">
        <f>I41+R41</f>
        <v>0.80490084838160614</v>
      </c>
      <c r="T41" s="85">
        <f>分析係数表!F44</f>
        <v>0.52053894183371674</v>
      </c>
      <c r="U41" s="86">
        <f>S41*T41</f>
        <v>0.41898223589762212</v>
      </c>
      <c r="V41" s="87">
        <f>分析係数表!D44</f>
        <v>0.21141417460839085</v>
      </c>
      <c r="W41" s="167">
        <f>ROUND(S41*V41,0)</f>
        <v>0</v>
      </c>
      <c r="X41" s="76">
        <f>分析係数表!E44</f>
        <v>0.12487676634899771</v>
      </c>
      <c r="Y41" s="166">
        <f>ROUND(S41*X41,0)</f>
        <v>0</v>
      </c>
    </row>
    <row r="42" spans="1:25" x14ac:dyDescent="0.2">
      <c r="A42" s="6" t="s">
        <v>341</v>
      </c>
      <c r="B42" s="5" t="s">
        <v>278</v>
      </c>
      <c r="C42" s="90"/>
      <c r="D42" s="76">
        <f>投入係数表!U42</f>
        <v>6.5019505851755528E-4</v>
      </c>
      <c r="E42" s="77">
        <f>$C$23*D42</f>
        <v>6.5019505851755532E-2</v>
      </c>
      <c r="F42" s="76">
        <f>分析係数表!C45</f>
        <v>1</v>
      </c>
      <c r="G42" s="77">
        <f>E42*F42</f>
        <v>6.5019505851755532E-2</v>
      </c>
      <c r="H42" s="77">
        <v>7.606594369207878E-2</v>
      </c>
      <c r="I42" s="77">
        <f>C42+H42</f>
        <v>7.606594369207878E-2</v>
      </c>
      <c r="J42" s="76">
        <f>分析係数表!G45</f>
        <v>0</v>
      </c>
      <c r="K42" s="78">
        <f>I42*J42</f>
        <v>0</v>
      </c>
      <c r="L42" s="79"/>
      <c r="M42" s="80"/>
      <c r="N42" s="81">
        <f>分析係数表!H45</f>
        <v>0</v>
      </c>
      <c r="O42" s="82">
        <f t="shared" si="4"/>
        <v>0</v>
      </c>
      <c r="P42" s="76">
        <f>分析係数表!C45</f>
        <v>1</v>
      </c>
      <c r="Q42" s="82">
        <f>O42*P42</f>
        <v>0</v>
      </c>
      <c r="R42" s="83">
        <v>7.3023093645704926E-3</v>
      </c>
      <c r="S42" s="84">
        <f>I42+R42</f>
        <v>8.3368253056649272E-2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投入係数表!U43</f>
        <v>3.2509752925877762E-3</v>
      </c>
      <c r="E43" s="77">
        <f>$C$23*D43</f>
        <v>0.32509752925877761</v>
      </c>
      <c r="F43" s="76">
        <f>分析係数表!C46</f>
        <v>0.61950882047734346</v>
      </c>
      <c r="G43" s="77">
        <f>E43*F43</f>
        <v>0.20140078689120397</v>
      </c>
      <c r="H43" s="77">
        <v>0.2467304351433767</v>
      </c>
      <c r="I43" s="77">
        <f>C43+H43</f>
        <v>0.2467304351433767</v>
      </c>
      <c r="J43" s="76">
        <f>分析係数表!G46</f>
        <v>9.4707520891364905E-3</v>
      </c>
      <c r="K43" s="78">
        <f>I43*J43</f>
        <v>2.3367227840876905E-3</v>
      </c>
      <c r="L43" s="79"/>
      <c r="M43" s="80"/>
      <c r="N43" s="81">
        <f>分析係数表!H46</f>
        <v>2.3767664702803538E-2</v>
      </c>
      <c r="O43" s="82">
        <f t="shared" si="4"/>
        <v>0.34571848092853896</v>
      </c>
      <c r="P43" s="76">
        <f>分析係数表!C46</f>
        <v>0.61950882047734346</v>
      </c>
      <c r="Q43" s="82">
        <f>O43*P43</f>
        <v>0.21417564833725813</v>
      </c>
      <c r="R43" s="83">
        <v>0.2409942668822076</v>
      </c>
      <c r="S43" s="84">
        <f>I43+R43</f>
        <v>0.48772470202558427</v>
      </c>
      <c r="T43" s="85">
        <f>分析係数表!F46</f>
        <v>0.31364902506963788</v>
      </c>
      <c r="U43" s="86">
        <f>S43*T43</f>
        <v>0.15297437729270413</v>
      </c>
      <c r="V43" s="87">
        <f>分析係数表!D46</f>
        <v>1.6713091922005571E-3</v>
      </c>
      <c r="W43" s="167">
        <f>ROUND(S43*V43,0)</f>
        <v>0</v>
      </c>
      <c r="X43" s="76">
        <f>分析係数表!E46</f>
        <v>5.5710306406685237E-3</v>
      </c>
      <c r="Y43" s="166">
        <f>ROUND(S43*X43,0)</f>
        <v>0</v>
      </c>
    </row>
    <row r="44" spans="1:25" x14ac:dyDescent="0.2">
      <c r="A44" s="192">
        <v>40</v>
      </c>
      <c r="B44" s="14" t="s">
        <v>150</v>
      </c>
      <c r="C44" s="197">
        <f>SUM(C5:C43)</f>
        <v>100</v>
      </c>
      <c r="D44" s="92">
        <f>投入係数表!U44</f>
        <v>0.64993498049414822</v>
      </c>
      <c r="E44" s="91">
        <f>SUM(E5:E43)</f>
        <v>64.993498049414825</v>
      </c>
      <c r="F44" s="92">
        <f>分析係数表!C47</f>
        <v>0.46349450395854752</v>
      </c>
      <c r="G44" s="91">
        <f>SUM(G5:G43)</f>
        <v>12.445473076551187</v>
      </c>
      <c r="H44" s="91">
        <f>SUM(H5:H43)</f>
        <v>14.143892223980739</v>
      </c>
      <c r="I44" s="91">
        <f>SUM(I5:I43)</f>
        <v>114.14389222398073</v>
      </c>
      <c r="J44" s="92">
        <f>分析係数表!G47</f>
        <v>0.28295025107418337</v>
      </c>
      <c r="K44" s="93">
        <f>SUM(K5:K43)</f>
        <v>23.198961443699279</v>
      </c>
      <c r="L44" s="94">
        <f>最終需要_まとめ!$L$33</f>
        <v>0.627</v>
      </c>
      <c r="M44" s="91">
        <f>K44*L44</f>
        <v>14.545748825199448</v>
      </c>
      <c r="N44" s="95">
        <f>分析係数表!H47</f>
        <v>1</v>
      </c>
      <c r="O44" s="96">
        <f>SUM(O5:O43)</f>
        <v>14.545748825199448</v>
      </c>
      <c r="P44" s="92">
        <f>分析係数表!C47</f>
        <v>0.46349450395854752</v>
      </c>
      <c r="Q44" s="96">
        <f>SUM(Q5:Q43)</f>
        <v>5.9674747677699687</v>
      </c>
      <c r="R44" s="91">
        <f>SUM(R5:R43)</f>
        <v>6.7409442934822748</v>
      </c>
      <c r="S44" s="97">
        <f>SUM(S5:S43)</f>
        <v>120.88483651746304</v>
      </c>
      <c r="T44" s="98">
        <f>分析係数表!F47</f>
        <v>0.52862763369053167</v>
      </c>
      <c r="U44" s="99">
        <f>SUM(U5:U43)</f>
        <v>44.023448892229936</v>
      </c>
      <c r="V44" s="100">
        <f>分析係数表!D47</f>
        <v>0.12002381322151473</v>
      </c>
      <c r="W44" s="164">
        <f>SUM(W5:W43)</f>
        <v>9</v>
      </c>
      <c r="X44" s="92">
        <f>分析係数表!E47</f>
        <v>9.1234404928301496E-2</v>
      </c>
      <c r="Y44" s="165">
        <f>SUM(Y5:Y43)</f>
        <v>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383</v>
      </c>
      <c r="S2" s="3" t="s">
        <v>152</v>
      </c>
      <c r="U2" s="64" t="s">
        <v>209</v>
      </c>
      <c r="W2" s="3" t="s">
        <v>130</v>
      </c>
      <c r="Y2" s="3" t="s">
        <v>153</v>
      </c>
    </row>
    <row r="3" spans="1:25" ht="44" x14ac:dyDescent="0.2">
      <c r="B3" s="65"/>
      <c r="C3" s="66" t="s">
        <v>227</v>
      </c>
      <c r="D3" s="66" t="s">
        <v>379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投入係数表!V5</f>
        <v>0</v>
      </c>
      <c r="E5" s="77">
        <f t="shared" ref="E5:E38" si="0">$C$24*D5</f>
        <v>0</v>
      </c>
      <c r="F5" s="76">
        <f>分析係数表!C8</f>
        <v>0.24593128390596741</v>
      </c>
      <c r="G5" s="77">
        <f t="shared" ref="G5:G38" si="1">E5*F5</f>
        <v>0</v>
      </c>
      <c r="H5" s="77">
        <f t="array" ref="H5:H43">MMULT(逆行列係数!C5:AO43,'20'!G5:G43)</f>
        <v>2.8757839080427997E-4</v>
      </c>
      <c r="I5" s="77">
        <f t="shared" ref="I5:I38" si="2">C5+H5</f>
        <v>2.8757839080427997E-4</v>
      </c>
      <c r="J5" s="76">
        <f>分析係数表!G8</f>
        <v>0.11987270155586988</v>
      </c>
      <c r="K5" s="78">
        <f t="shared" ref="K5:K43" si="3">I5*J5</f>
        <v>3.4472798614798767E-5</v>
      </c>
      <c r="L5" s="79" t="s">
        <v>183</v>
      </c>
      <c r="M5" s="80" t="s">
        <v>183</v>
      </c>
      <c r="N5" s="81">
        <f>分析係数表!H8</f>
        <v>1.2776294069491229E-2</v>
      </c>
      <c r="O5" s="82">
        <f t="shared" ref="O5:O43" si="4">$M$44*N5</f>
        <v>0.15901327361983461</v>
      </c>
      <c r="P5" s="76">
        <f>分析係数表!C8</f>
        <v>0.24593128390596741</v>
      </c>
      <c r="Q5" s="82">
        <f t="shared" ref="Q5:Q38" si="5">O5*P5</f>
        <v>3.9106338539416821E-2</v>
      </c>
      <c r="R5" s="83">
        <f t="array" ref="R5:R43">MMULT(逆行列係数!C5:AO43,'20'!Q5:Q43)</f>
        <v>5.9282495856052893E-2</v>
      </c>
      <c r="S5" s="84">
        <f t="shared" ref="S5:S38" si="6">I5+R5</f>
        <v>5.9570074246857174E-2</v>
      </c>
      <c r="T5" s="85">
        <f>分析係数表!F8</f>
        <v>0.45261669024045259</v>
      </c>
      <c r="U5" s="86">
        <f t="shared" ref="U5:U38" si="7">S5*T5</f>
        <v>2.6962409842990517E-2</v>
      </c>
      <c r="V5" s="87">
        <f>分析係数表!D8</f>
        <v>0.25884016973125884</v>
      </c>
      <c r="W5" s="88">
        <f t="shared" ref="W5:W38" si="8">ROUND(S5*V5,0)</f>
        <v>0</v>
      </c>
      <c r="X5" s="76">
        <f>分析係数表!E8</f>
        <v>0.1623055162659123</v>
      </c>
      <c r="Y5" s="89">
        <f t="shared" ref="Y5:Y38" si="9">ROUND(S5*X5,0)</f>
        <v>0</v>
      </c>
    </row>
    <row r="6" spans="1:25" x14ac:dyDescent="0.2">
      <c r="A6" s="6" t="s">
        <v>219</v>
      </c>
      <c r="B6" s="5" t="s">
        <v>265</v>
      </c>
      <c r="C6" s="90"/>
      <c r="D6" s="76">
        <f>投入係数表!V6</f>
        <v>0</v>
      </c>
      <c r="E6" s="77">
        <f t="shared" si="0"/>
        <v>0</v>
      </c>
      <c r="F6" s="76">
        <f>分析係数表!C9</f>
        <v>0.93252427184466025</v>
      </c>
      <c r="G6" s="77">
        <f t="shared" si="1"/>
        <v>0</v>
      </c>
      <c r="H6" s="77">
        <v>3.0808187708541452E-3</v>
      </c>
      <c r="I6" s="77">
        <f t="shared" si="2"/>
        <v>3.0808187708541452E-3</v>
      </c>
      <c r="J6" s="76">
        <f>分析係数表!G9</f>
        <v>0.24685990338164251</v>
      </c>
      <c r="K6" s="78">
        <f t="shared" si="3"/>
        <v>7.6053062410940493E-4</v>
      </c>
      <c r="L6" s="79"/>
      <c r="M6" s="80"/>
      <c r="N6" s="81">
        <f>分析係数表!H9</f>
        <v>6.7102384818756454E-4</v>
      </c>
      <c r="O6" s="82">
        <f t="shared" si="4"/>
        <v>8.3515374800333299E-3</v>
      </c>
      <c r="P6" s="76">
        <f>分析係数表!C9</f>
        <v>0.93252427184466025</v>
      </c>
      <c r="Q6" s="82">
        <f t="shared" si="5"/>
        <v>7.7880114073514695E-3</v>
      </c>
      <c r="R6" s="83">
        <v>1.6301851262008817E-2</v>
      </c>
      <c r="S6" s="84">
        <f t="shared" si="6"/>
        <v>1.938267003286296E-2</v>
      </c>
      <c r="T6" s="85">
        <f>分析係数表!F9</f>
        <v>0.67294685990338166</v>
      </c>
      <c r="U6" s="86">
        <f t="shared" si="7"/>
        <v>1.3043506935158504E-2</v>
      </c>
      <c r="V6" s="87">
        <f>分析係数表!D9</f>
        <v>0.15314009661835748</v>
      </c>
      <c r="W6" s="88">
        <f t="shared" si="8"/>
        <v>0</v>
      </c>
      <c r="X6" s="76">
        <f>分析係数表!E9</f>
        <v>0.11884057971014493</v>
      </c>
      <c r="Y6" s="89">
        <f t="shared" si="9"/>
        <v>0</v>
      </c>
    </row>
    <row r="7" spans="1:25" x14ac:dyDescent="0.2">
      <c r="A7" s="6" t="s">
        <v>220</v>
      </c>
      <c r="B7" s="5" t="s">
        <v>266</v>
      </c>
      <c r="C7" s="90"/>
      <c r="D7" s="76">
        <f>投入係数表!V7</f>
        <v>0</v>
      </c>
      <c r="E7" s="77">
        <f t="shared" si="0"/>
        <v>0</v>
      </c>
      <c r="F7" s="76">
        <f>分析係数表!C10</f>
        <v>7.456140350877194E-2</v>
      </c>
      <c r="G7" s="77">
        <f t="shared" si="1"/>
        <v>0</v>
      </c>
      <c r="H7" s="77">
        <v>1.0380972372813991E-5</v>
      </c>
      <c r="I7" s="77">
        <f t="shared" si="2"/>
        <v>1.0380972372813991E-5</v>
      </c>
      <c r="J7" s="76">
        <f>分析係数表!G10</f>
        <v>0.17857142857142858</v>
      </c>
      <c r="K7" s="78">
        <f t="shared" si="3"/>
        <v>1.853745066573927E-6</v>
      </c>
      <c r="L7" s="79"/>
      <c r="M7" s="80"/>
      <c r="N7" s="81">
        <f>分析係数表!H10</f>
        <v>1.3017862654838752E-3</v>
      </c>
      <c r="O7" s="82">
        <f t="shared" si="4"/>
        <v>1.6201982711264658E-2</v>
      </c>
      <c r="P7" s="76">
        <f>分析係数表!C10</f>
        <v>7.456140350877194E-2</v>
      </c>
      <c r="Q7" s="82">
        <f t="shared" si="5"/>
        <v>1.2080425705767511E-3</v>
      </c>
      <c r="R7" s="83">
        <v>2.303206438033523E-3</v>
      </c>
      <c r="S7" s="84">
        <f t="shared" si="6"/>
        <v>2.3135874104063371E-3</v>
      </c>
      <c r="T7" s="85">
        <f>分析係数表!F10</f>
        <v>0.52380952380952384</v>
      </c>
      <c r="U7" s="86">
        <f t="shared" si="7"/>
        <v>1.2118791197366528E-3</v>
      </c>
      <c r="V7" s="87">
        <f>分析係数表!D10</f>
        <v>0.10714285714285714</v>
      </c>
      <c r="W7" s="88">
        <f t="shared" si="8"/>
        <v>0</v>
      </c>
      <c r="X7" s="76">
        <f>分析係数表!E10</f>
        <v>0.13095238095238096</v>
      </c>
      <c r="Y7" s="89">
        <f t="shared" si="9"/>
        <v>0</v>
      </c>
    </row>
    <row r="8" spans="1:25" x14ac:dyDescent="0.2">
      <c r="A8" s="6" t="s">
        <v>221</v>
      </c>
      <c r="B8" s="5" t="s">
        <v>27</v>
      </c>
      <c r="C8" s="90"/>
      <c r="D8" s="76">
        <f>投入係数表!V8</f>
        <v>0</v>
      </c>
      <c r="E8" s="77">
        <f t="shared" si="0"/>
        <v>0</v>
      </c>
      <c r="F8" s="76">
        <f>分析係数表!C11</f>
        <v>4.5351473922902175E-3</v>
      </c>
      <c r="G8" s="77">
        <f t="shared" si="1"/>
        <v>0</v>
      </c>
      <c r="H8" s="77">
        <v>1.7540698711405247E-4</v>
      </c>
      <c r="I8" s="77">
        <f t="shared" si="2"/>
        <v>1.7540698711405247E-4</v>
      </c>
      <c r="J8" s="76">
        <f>分析係数表!G11</f>
        <v>0.75</v>
      </c>
      <c r="K8" s="78">
        <f t="shared" si="3"/>
        <v>1.3155524033553934E-4</v>
      </c>
      <c r="L8" s="79"/>
      <c r="M8" s="80"/>
      <c r="N8" s="81">
        <f>分析係数表!H11</f>
        <v>-2.6840953927502582E-5</v>
      </c>
      <c r="O8" s="82">
        <f t="shared" si="4"/>
        <v>-3.3406149920133318E-4</v>
      </c>
      <c r="P8" s="76">
        <f>分析係数表!C11</f>
        <v>4.5351473922902175E-3</v>
      </c>
      <c r="Q8" s="82">
        <f t="shared" si="5"/>
        <v>-1.5150181369674868E-6</v>
      </c>
      <c r="R8" s="83">
        <v>4.3157279708843727E-5</v>
      </c>
      <c r="S8" s="84">
        <f t="shared" si="6"/>
        <v>2.1856426682289619E-4</v>
      </c>
      <c r="T8" s="85">
        <f>分析係数表!F11</f>
        <v>1</v>
      </c>
      <c r="U8" s="86">
        <f t="shared" si="7"/>
        <v>2.1856426682289619E-4</v>
      </c>
      <c r="V8" s="87">
        <f>分析係数表!D11</f>
        <v>0.25</v>
      </c>
      <c r="W8" s="88">
        <f t="shared" si="8"/>
        <v>0</v>
      </c>
      <c r="X8" s="76">
        <f>分析係数表!E11</f>
        <v>0</v>
      </c>
      <c r="Y8" s="89">
        <f t="shared" si="9"/>
        <v>0</v>
      </c>
    </row>
    <row r="9" spans="1:25" x14ac:dyDescent="0.2">
      <c r="A9" s="6" t="s">
        <v>222</v>
      </c>
      <c r="B9" s="5" t="s">
        <v>190</v>
      </c>
      <c r="C9" s="90"/>
      <c r="D9" s="76">
        <f>投入係数表!V9</f>
        <v>0</v>
      </c>
      <c r="E9" s="77">
        <f t="shared" si="0"/>
        <v>0</v>
      </c>
      <c r="F9" s="76">
        <f>分析係数表!C12</f>
        <v>0.20853365384615385</v>
      </c>
      <c r="G9" s="77">
        <f t="shared" si="1"/>
        <v>0</v>
      </c>
      <c r="H9" s="77">
        <v>1.8202211382390337E-4</v>
      </c>
      <c r="I9" s="77">
        <f t="shared" si="2"/>
        <v>1.8202211382390337E-4</v>
      </c>
      <c r="J9" s="76">
        <f>分析係数表!G12</f>
        <v>0.14315275640685521</v>
      </c>
      <c r="K9" s="78">
        <f t="shared" si="3"/>
        <v>2.605696732089411E-5</v>
      </c>
      <c r="L9" s="79"/>
      <c r="M9" s="80"/>
      <c r="N9" s="81">
        <f>分析係数表!H12</f>
        <v>9.7526606095580642E-2</v>
      </c>
      <c r="O9" s="82">
        <f t="shared" si="4"/>
        <v>1.2138124573480442</v>
      </c>
      <c r="P9" s="76">
        <f>分析係数表!C12</f>
        <v>0.20853365384615385</v>
      </c>
      <c r="Q9" s="82">
        <f t="shared" si="5"/>
        <v>0.25312074681476643</v>
      </c>
      <c r="R9" s="83">
        <v>0.28756523950672164</v>
      </c>
      <c r="S9" s="84">
        <f t="shared" si="6"/>
        <v>0.28774726162054554</v>
      </c>
      <c r="T9" s="85">
        <f>分析係数表!F12</f>
        <v>0.2958030455775455</v>
      </c>
      <c r="U9" s="86">
        <f t="shared" si="7"/>
        <v>8.5116516343956145E-2</v>
      </c>
      <c r="V9" s="87">
        <f>分析係数表!D12</f>
        <v>0.10691356714596488</v>
      </c>
      <c r="W9" s="88">
        <f t="shared" si="8"/>
        <v>0</v>
      </c>
      <c r="X9" s="76">
        <f>分析係数表!E12</f>
        <v>8.866132540987956E-2</v>
      </c>
      <c r="Y9" s="89">
        <f t="shared" si="9"/>
        <v>0</v>
      </c>
    </row>
    <row r="10" spans="1:25" x14ac:dyDescent="0.2">
      <c r="A10" s="6" t="s">
        <v>223</v>
      </c>
      <c r="B10" s="5" t="s">
        <v>28</v>
      </c>
      <c r="C10" s="90"/>
      <c r="D10" s="76">
        <f>投入係数表!V10</f>
        <v>0</v>
      </c>
      <c r="E10" s="77">
        <f t="shared" si="0"/>
        <v>0</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0.18423491680953527</v>
      </c>
      <c r="P10" s="76">
        <f>分析係数表!C13</f>
        <v>0</v>
      </c>
      <c r="Q10" s="82">
        <f t="shared" si="5"/>
        <v>0</v>
      </c>
      <c r="R10" s="83">
        <v>0</v>
      </c>
      <c r="S10" s="84">
        <f t="shared" si="6"/>
        <v>0</v>
      </c>
      <c r="T10" s="85">
        <f>分析係数表!F13</f>
        <v>0.38461538461538464</v>
      </c>
      <c r="U10" s="86">
        <f t="shared" si="7"/>
        <v>0</v>
      </c>
      <c r="V10" s="87">
        <f>分析係数表!D13</f>
        <v>0.16965226554267651</v>
      </c>
      <c r="W10" s="88">
        <f t="shared" si="8"/>
        <v>0</v>
      </c>
      <c r="X10" s="76">
        <f>分析係数表!E13</f>
        <v>0.13909378292939936</v>
      </c>
      <c r="Y10" s="89">
        <f t="shared" si="9"/>
        <v>0</v>
      </c>
    </row>
    <row r="11" spans="1:25" x14ac:dyDescent="0.2">
      <c r="A11" s="6" t="s">
        <v>224</v>
      </c>
      <c r="B11" s="5" t="s">
        <v>267</v>
      </c>
      <c r="C11" s="90"/>
      <c r="D11" s="76">
        <f>投入係数表!V11</f>
        <v>0</v>
      </c>
      <c r="E11" s="77">
        <f t="shared" si="0"/>
        <v>0</v>
      </c>
      <c r="F11" s="76">
        <f>分析係数表!C14</f>
        <v>0.56789069171648165</v>
      </c>
      <c r="G11" s="77">
        <f t="shared" si="1"/>
        <v>0</v>
      </c>
      <c r="H11" s="77">
        <v>2.1891925303748394E-2</v>
      </c>
      <c r="I11" s="77">
        <f t="shared" si="2"/>
        <v>2.1891925303748394E-2</v>
      </c>
      <c r="J11" s="76">
        <f>分析係数表!G14</f>
        <v>0.17200100806451613</v>
      </c>
      <c r="K11" s="78">
        <f t="shared" si="3"/>
        <v>3.765433220717812E-3</v>
      </c>
      <c r="L11" s="79"/>
      <c r="M11" s="80"/>
      <c r="N11" s="81">
        <f>分析係数表!H14</f>
        <v>1.2346838806651188E-3</v>
      </c>
      <c r="O11" s="82">
        <f t="shared" si="4"/>
        <v>1.5366828963261327E-2</v>
      </c>
      <c r="P11" s="76">
        <f>分析係数表!C14</f>
        <v>0.56789069171648165</v>
      </c>
      <c r="Q11" s="82">
        <f t="shared" si="5"/>
        <v>8.7266791294353403E-3</v>
      </c>
      <c r="R11" s="83">
        <v>4.5669928681212148E-2</v>
      </c>
      <c r="S11" s="84">
        <f t="shared" si="6"/>
        <v>6.7561853984960535E-2</v>
      </c>
      <c r="T11" s="85">
        <f>分析係数表!F14</f>
        <v>0.39616935483870969</v>
      </c>
      <c r="U11" s="86">
        <f t="shared" si="7"/>
        <v>2.6765936104928924E-2</v>
      </c>
      <c r="V11" s="87">
        <f>分析係数表!D14</f>
        <v>7.7998991935483875E-2</v>
      </c>
      <c r="W11" s="88">
        <f t="shared" si="8"/>
        <v>0</v>
      </c>
      <c r="X11" s="76">
        <f>分析係数表!E14</f>
        <v>6.9052419354838704E-2</v>
      </c>
      <c r="Y11" s="89">
        <f t="shared" si="9"/>
        <v>0</v>
      </c>
    </row>
    <row r="12" spans="1:25" x14ac:dyDescent="0.2">
      <c r="A12" s="6" t="s">
        <v>225</v>
      </c>
      <c r="B12" s="5" t="s">
        <v>29</v>
      </c>
      <c r="C12" s="90"/>
      <c r="D12" s="76">
        <f>投入係数表!V12</f>
        <v>2.6315789473684209E-2</v>
      </c>
      <c r="E12" s="77">
        <f t="shared" si="0"/>
        <v>2.6315789473684208</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0.11224466373164796</v>
      </c>
      <c r="P12" s="76">
        <f>分析係数表!C15</f>
        <v>0</v>
      </c>
      <c r="Q12" s="82">
        <f t="shared" si="5"/>
        <v>0</v>
      </c>
      <c r="R12" s="83">
        <v>0</v>
      </c>
      <c r="S12" s="84">
        <f t="shared" si="6"/>
        <v>0</v>
      </c>
      <c r="T12" s="85">
        <f>分析係数表!F15</f>
        <v>0.30406147091108671</v>
      </c>
      <c r="U12" s="86">
        <f t="shared" si="7"/>
        <v>0</v>
      </c>
      <c r="V12" s="87">
        <f>分析係数表!D15</f>
        <v>4.2810098792535674E-2</v>
      </c>
      <c r="W12" s="88">
        <f t="shared" si="8"/>
        <v>0</v>
      </c>
      <c r="X12" s="76">
        <f>分析係数表!E15</f>
        <v>3.4028540065861687E-2</v>
      </c>
      <c r="Y12" s="89">
        <f t="shared" si="9"/>
        <v>0</v>
      </c>
    </row>
    <row r="13" spans="1:25" x14ac:dyDescent="0.2">
      <c r="A13" s="6" t="s">
        <v>226</v>
      </c>
      <c r="B13" s="5" t="s">
        <v>30</v>
      </c>
      <c r="C13" s="90"/>
      <c r="D13" s="76">
        <f>投入係数表!V13</f>
        <v>0</v>
      </c>
      <c r="E13" s="77">
        <f t="shared" si="0"/>
        <v>0</v>
      </c>
      <c r="F13" s="76">
        <f>分析係数表!C16</f>
        <v>4.7619047619047672E-2</v>
      </c>
      <c r="G13" s="77">
        <f t="shared" si="1"/>
        <v>0</v>
      </c>
      <c r="H13" s="77">
        <v>4.9998447517773578E-4</v>
      </c>
      <c r="I13" s="77">
        <f t="shared" si="2"/>
        <v>4.9998447517773578E-4</v>
      </c>
      <c r="J13" s="76">
        <f>分析係数表!G16</f>
        <v>3.2520325203252036E-2</v>
      </c>
      <c r="K13" s="78">
        <f t="shared" si="3"/>
        <v>1.6259657729357264E-5</v>
      </c>
      <c r="L13" s="79"/>
      <c r="M13" s="80"/>
      <c r="N13" s="81">
        <f>分析係数表!H16</f>
        <v>1.7741870546079206E-2</v>
      </c>
      <c r="O13" s="82">
        <f t="shared" si="4"/>
        <v>0.22081465097208122</v>
      </c>
      <c r="P13" s="76">
        <f>分析係数表!C16</f>
        <v>4.7619047619047672E-2</v>
      </c>
      <c r="Q13" s="82">
        <f t="shared" si="5"/>
        <v>1.0514983379622927E-2</v>
      </c>
      <c r="R13" s="83">
        <v>1.1893114591809625E-2</v>
      </c>
      <c r="S13" s="84">
        <f t="shared" si="6"/>
        <v>1.2393099066987361E-2</v>
      </c>
      <c r="T13" s="85">
        <f>分析係数表!F16</f>
        <v>0.28455284552845528</v>
      </c>
      <c r="U13" s="86">
        <f t="shared" si="7"/>
        <v>3.5264916044272978E-3</v>
      </c>
      <c r="V13" s="87">
        <f>分析係数表!D16</f>
        <v>8.943089430894309E-2</v>
      </c>
      <c r="W13" s="88">
        <f t="shared" si="8"/>
        <v>0</v>
      </c>
      <c r="X13" s="76">
        <f>分析係数表!E16</f>
        <v>6.5040650406504072E-2</v>
      </c>
      <c r="Y13" s="89">
        <f t="shared" si="9"/>
        <v>0</v>
      </c>
    </row>
    <row r="14" spans="1:25" x14ac:dyDescent="0.2">
      <c r="A14" s="6" t="s">
        <v>2</v>
      </c>
      <c r="B14" s="5" t="s">
        <v>364</v>
      </c>
      <c r="C14" s="90"/>
      <c r="D14" s="76">
        <f>投入係数表!V14</f>
        <v>3.9473684210526314E-2</v>
      </c>
      <c r="E14" s="77">
        <f t="shared" si="0"/>
        <v>3.9473684210526314</v>
      </c>
      <c r="F14" s="76">
        <f>分析係数表!C17</f>
        <v>0.10486608826857791</v>
      </c>
      <c r="G14" s="77">
        <f t="shared" si="1"/>
        <v>0.41394508527070223</v>
      </c>
      <c r="H14" s="77">
        <v>0.43535949541793051</v>
      </c>
      <c r="I14" s="77">
        <f t="shared" si="2"/>
        <v>0.43535949541793051</v>
      </c>
      <c r="J14" s="76">
        <f>分析係数表!G17</f>
        <v>0.21282973621103118</v>
      </c>
      <c r="K14" s="78">
        <f t="shared" si="3"/>
        <v>9.2657446566765791E-2</v>
      </c>
      <c r="L14" s="79"/>
      <c r="M14" s="80"/>
      <c r="N14" s="81">
        <f>分析係数表!H17</f>
        <v>2.9793458859527868E-3</v>
      </c>
      <c r="O14" s="82">
        <f t="shared" si="4"/>
        <v>3.7080826411347988E-2</v>
      </c>
      <c r="P14" s="76">
        <f>分析係数表!C17</f>
        <v>0.10486608826857791</v>
      </c>
      <c r="Q14" s="82">
        <f t="shared" si="5"/>
        <v>3.8885212155242328E-3</v>
      </c>
      <c r="R14" s="83">
        <v>8.5744063675470706E-3</v>
      </c>
      <c r="S14" s="84">
        <f t="shared" si="6"/>
        <v>0.44393390178547759</v>
      </c>
      <c r="T14" s="85">
        <f>分析係数表!F17</f>
        <v>0.32553956834532372</v>
      </c>
      <c r="U14" s="86">
        <f t="shared" si="7"/>
        <v>0.14451805076109972</v>
      </c>
      <c r="V14" s="87">
        <f>分析係数表!D17</f>
        <v>0.14268585131894485</v>
      </c>
      <c r="W14" s="88">
        <f t="shared" si="8"/>
        <v>0</v>
      </c>
      <c r="X14" s="76">
        <f>分析係数表!E17</f>
        <v>0.13908872901678657</v>
      </c>
      <c r="Y14" s="89">
        <f t="shared" si="9"/>
        <v>0</v>
      </c>
    </row>
    <row r="15" spans="1:25" x14ac:dyDescent="0.2">
      <c r="A15" s="6" t="s">
        <v>3</v>
      </c>
      <c r="B15" s="5" t="s">
        <v>31</v>
      </c>
      <c r="C15" s="90"/>
      <c r="D15" s="76">
        <f>投入係数表!V15</f>
        <v>0</v>
      </c>
      <c r="E15" s="77">
        <f t="shared" si="0"/>
        <v>0</v>
      </c>
      <c r="F15" s="76">
        <f>分析係数表!C18</f>
        <v>0.13600000000000001</v>
      </c>
      <c r="G15" s="77">
        <f t="shared" si="1"/>
        <v>0</v>
      </c>
      <c r="H15" s="77">
        <v>4.2975674242486895E-3</v>
      </c>
      <c r="I15" s="77">
        <f t="shared" si="2"/>
        <v>4.2975674242486895E-3</v>
      </c>
      <c r="J15" s="76">
        <f>分析係数表!G18</f>
        <v>0.21499013806706113</v>
      </c>
      <c r="K15" s="78">
        <f t="shared" si="3"/>
        <v>9.2393461389173005E-4</v>
      </c>
      <c r="L15" s="79"/>
      <c r="M15" s="80"/>
      <c r="N15" s="81">
        <f>分析係数表!H18</f>
        <v>4.6971669373129519E-4</v>
      </c>
      <c r="O15" s="82">
        <f t="shared" si="4"/>
        <v>5.8460762360233306E-3</v>
      </c>
      <c r="P15" s="76">
        <f>分析係数表!C18</f>
        <v>0.13600000000000001</v>
      </c>
      <c r="Q15" s="82">
        <f t="shared" si="5"/>
        <v>7.9506636809917298E-4</v>
      </c>
      <c r="R15" s="83">
        <v>1.9302738570383014E-3</v>
      </c>
      <c r="S15" s="84">
        <f t="shared" si="6"/>
        <v>6.2278412812869907E-3</v>
      </c>
      <c r="T15" s="85">
        <f>分析係数表!F18</f>
        <v>0.45759368836291914</v>
      </c>
      <c r="U15" s="86">
        <f t="shared" si="7"/>
        <v>2.8498208624429624E-3</v>
      </c>
      <c r="V15" s="87">
        <f>分析係数表!D18</f>
        <v>7.3964497041420121E-2</v>
      </c>
      <c r="W15" s="88">
        <f t="shared" si="8"/>
        <v>0</v>
      </c>
      <c r="X15" s="76">
        <f>分析係数表!E18</f>
        <v>5.0295857988165681E-2</v>
      </c>
      <c r="Y15" s="89">
        <f t="shared" si="9"/>
        <v>0</v>
      </c>
    </row>
    <row r="16" spans="1:25" x14ac:dyDescent="0.2">
      <c r="A16" s="6" t="s">
        <v>4</v>
      </c>
      <c r="B16" s="5" t="s">
        <v>32</v>
      </c>
      <c r="C16" s="90"/>
      <c r="D16" s="76">
        <f>投入係数表!V16</f>
        <v>0</v>
      </c>
      <c r="E16" s="77">
        <f t="shared" si="0"/>
        <v>0</v>
      </c>
      <c r="F16" s="76">
        <f>分析係数表!C19</f>
        <v>5.7963709677419373E-2</v>
      </c>
      <c r="G16" s="77">
        <f t="shared" si="1"/>
        <v>0</v>
      </c>
      <c r="H16" s="77">
        <v>9.3026059101439205E-3</v>
      </c>
      <c r="I16" s="77">
        <f t="shared" si="2"/>
        <v>9.3026059101439205E-3</v>
      </c>
      <c r="J16" s="76">
        <f>分析係数表!G19</f>
        <v>5.6640625E-2</v>
      </c>
      <c r="K16" s="78">
        <f t="shared" si="3"/>
        <v>5.2690541287924548E-4</v>
      </c>
      <c r="L16" s="79"/>
      <c r="M16" s="80"/>
      <c r="N16" s="81">
        <f>分析係数表!H19</f>
        <v>-1.2078429267376162E-4</v>
      </c>
      <c r="O16" s="82">
        <f t="shared" si="4"/>
        <v>-1.5032767464059995E-3</v>
      </c>
      <c r="P16" s="76">
        <f>分析係数表!C19</f>
        <v>5.7963709677419373E-2</v>
      </c>
      <c r="Q16" s="82">
        <f t="shared" si="5"/>
        <v>-8.7135496893492943E-5</v>
      </c>
      <c r="R16" s="83">
        <v>3.9763967599389897E-4</v>
      </c>
      <c r="S16" s="84">
        <f t="shared" si="6"/>
        <v>9.7002455861378203E-3</v>
      </c>
      <c r="T16" s="85">
        <f>分析係数表!F19</f>
        <v>0.23828125</v>
      </c>
      <c r="U16" s="86">
        <f t="shared" si="7"/>
        <v>2.3113866435719023E-3</v>
      </c>
      <c r="V16" s="87">
        <f>分析係数表!D19</f>
        <v>2.1484375E-2</v>
      </c>
      <c r="W16" s="88">
        <f t="shared" si="8"/>
        <v>0</v>
      </c>
      <c r="X16" s="76">
        <f>分析係数表!E19</f>
        <v>3.90625E-3</v>
      </c>
      <c r="Y16" s="89">
        <f t="shared" si="9"/>
        <v>0</v>
      </c>
    </row>
    <row r="17" spans="1:25" x14ac:dyDescent="0.2">
      <c r="A17" s="6" t="s">
        <v>5</v>
      </c>
      <c r="B17" s="5" t="s">
        <v>33</v>
      </c>
      <c r="C17" s="90"/>
      <c r="D17" s="76">
        <f>投入係数表!V17</f>
        <v>3.9473684210526314E-2</v>
      </c>
      <c r="E17" s="77">
        <f t="shared" si="0"/>
        <v>3.9473684210526314</v>
      </c>
      <c r="F17" s="76">
        <f>分析係数表!C20</f>
        <v>5.8436815193571912E-2</v>
      </c>
      <c r="G17" s="77">
        <f t="shared" si="1"/>
        <v>0.23067163892199438</v>
      </c>
      <c r="H17" s="77">
        <v>0.24473926928488612</v>
      </c>
      <c r="I17" s="77">
        <f t="shared" si="2"/>
        <v>0.24473926928488612</v>
      </c>
      <c r="J17" s="76">
        <f>分析係数表!G20</f>
        <v>0.10123456790123457</v>
      </c>
      <c r="K17" s="78">
        <f t="shared" si="3"/>
        <v>2.4776074174519335E-2</v>
      </c>
      <c r="L17" s="79"/>
      <c r="M17" s="80"/>
      <c r="N17" s="81">
        <f>分析係数表!H20</f>
        <v>5.905009864050568E-4</v>
      </c>
      <c r="O17" s="82">
        <f t="shared" si="4"/>
        <v>7.3493529824293297E-3</v>
      </c>
      <c r="P17" s="76">
        <f>分析係数表!C20</f>
        <v>5.8436815193571912E-2</v>
      </c>
      <c r="Q17" s="82">
        <f t="shared" si="5"/>
        <v>4.2947278202654928E-4</v>
      </c>
      <c r="R17" s="83">
        <v>1.0846740261998865E-3</v>
      </c>
      <c r="S17" s="84">
        <f t="shared" si="6"/>
        <v>0.24582394331108601</v>
      </c>
      <c r="T17" s="85">
        <f>分析係数表!F20</f>
        <v>0.22469135802469137</v>
      </c>
      <c r="U17" s="86">
        <f t="shared" si="7"/>
        <v>5.5234515657552663E-2</v>
      </c>
      <c r="V17" s="87">
        <f>分析係数表!D20</f>
        <v>8.1481481481481488E-2</v>
      </c>
      <c r="W17" s="88">
        <f t="shared" si="8"/>
        <v>0</v>
      </c>
      <c r="X17" s="76">
        <f>分析係数表!E20</f>
        <v>7.9012345679012344E-2</v>
      </c>
      <c r="Y17" s="89">
        <f t="shared" si="9"/>
        <v>0</v>
      </c>
    </row>
    <row r="18" spans="1:25" x14ac:dyDescent="0.2">
      <c r="A18" s="6" t="s">
        <v>6</v>
      </c>
      <c r="B18" s="5" t="s">
        <v>34</v>
      </c>
      <c r="C18" s="90"/>
      <c r="D18" s="76">
        <f>投入係数表!V18</f>
        <v>2.6315789473684209E-2</v>
      </c>
      <c r="E18" s="77">
        <f t="shared" si="0"/>
        <v>2.6315789473684208</v>
      </c>
      <c r="F18" s="76">
        <f>分析係数表!C21</f>
        <v>0.13836239575435938</v>
      </c>
      <c r="G18" s="77">
        <f t="shared" si="1"/>
        <v>0.36411156777462989</v>
      </c>
      <c r="H18" s="77">
        <v>0.37582538506432289</v>
      </c>
      <c r="I18" s="77">
        <f t="shared" si="2"/>
        <v>0.37582538506432289</v>
      </c>
      <c r="J18" s="76">
        <f>分析係数表!G21</f>
        <v>0.28436555891238668</v>
      </c>
      <c r="K18" s="78">
        <f t="shared" si="3"/>
        <v>0.10687179567727913</v>
      </c>
      <c r="L18" s="79"/>
      <c r="M18" s="80"/>
      <c r="N18" s="81">
        <f>分析係数表!H21</f>
        <v>9.7969481835384425E-4</v>
      </c>
      <c r="O18" s="82">
        <f t="shared" si="4"/>
        <v>1.2193244720848661E-2</v>
      </c>
      <c r="P18" s="76">
        <f>分析係数表!C21</f>
        <v>0.13836239575435938</v>
      </c>
      <c r="Q18" s="82">
        <f t="shared" si="5"/>
        <v>1.6870865515958156E-3</v>
      </c>
      <c r="R18" s="83">
        <v>3.9937990727648386E-3</v>
      </c>
      <c r="S18" s="84">
        <f t="shared" si="6"/>
        <v>0.37981918413708771</v>
      </c>
      <c r="T18" s="85">
        <f>分析係数表!F21</f>
        <v>0.42484894259818728</v>
      </c>
      <c r="U18" s="86">
        <f t="shared" si="7"/>
        <v>0.1613657787591479</v>
      </c>
      <c r="V18" s="87">
        <f>分析係数表!D21</f>
        <v>8.0060422960725075E-2</v>
      </c>
      <c r="W18" s="88">
        <f t="shared" si="8"/>
        <v>0</v>
      </c>
      <c r="X18" s="76">
        <f>分析係数表!E21</f>
        <v>6.9108761329305129E-2</v>
      </c>
      <c r="Y18" s="89">
        <f t="shared" si="9"/>
        <v>0</v>
      </c>
    </row>
    <row r="19" spans="1:25" x14ac:dyDescent="0.2">
      <c r="A19" s="6" t="s">
        <v>7</v>
      </c>
      <c r="B19" s="5" t="s">
        <v>268</v>
      </c>
      <c r="C19" s="90"/>
      <c r="D19" s="76">
        <f>投入係数表!V19</f>
        <v>0</v>
      </c>
      <c r="E19" s="77">
        <f t="shared" si="0"/>
        <v>0</v>
      </c>
      <c r="F19" s="76">
        <f>分析係数表!C22</f>
        <v>4.2718446601941795E-2</v>
      </c>
      <c r="G19" s="77">
        <f t="shared" si="1"/>
        <v>0</v>
      </c>
      <c r="H19" s="77">
        <v>1.4536476177409033E-3</v>
      </c>
      <c r="I19" s="77">
        <f t="shared" si="2"/>
        <v>1.4536476177409033E-3</v>
      </c>
      <c r="J19" s="76">
        <f>分析係数表!G22</f>
        <v>0.195578231292517</v>
      </c>
      <c r="K19" s="78">
        <f t="shared" si="3"/>
        <v>2.8430183000034671E-4</v>
      </c>
      <c r="L19" s="79"/>
      <c r="M19" s="80"/>
      <c r="N19" s="81">
        <f>分析係数表!H22</f>
        <v>4.0261430891253877E-5</v>
      </c>
      <c r="O19" s="82">
        <f t="shared" si="4"/>
        <v>5.010922488019998E-4</v>
      </c>
      <c r="P19" s="76">
        <f>分析係数表!C22</f>
        <v>4.2718446601941795E-2</v>
      </c>
      <c r="Q19" s="82">
        <f t="shared" si="5"/>
        <v>2.1405882473095161E-5</v>
      </c>
      <c r="R19" s="83">
        <v>2.9300626064206734E-4</v>
      </c>
      <c r="S19" s="84">
        <f t="shared" si="6"/>
        <v>1.7466538783829707E-3</v>
      </c>
      <c r="T19" s="85">
        <f>分析係数表!F22</f>
        <v>0.41411564625850339</v>
      </c>
      <c r="U19" s="86">
        <f t="shared" si="7"/>
        <v>7.2331669963648525E-4</v>
      </c>
      <c r="V19" s="87">
        <f>分析係数表!D22</f>
        <v>4.1666666666666664E-2</v>
      </c>
      <c r="W19" s="88">
        <f t="shared" si="8"/>
        <v>0</v>
      </c>
      <c r="X19" s="76">
        <f>分析係数表!E22</f>
        <v>3.5714285714285712E-2</v>
      </c>
      <c r="Y19" s="89">
        <f t="shared" si="9"/>
        <v>0</v>
      </c>
    </row>
    <row r="20" spans="1:25" x14ac:dyDescent="0.2">
      <c r="A20" s="6" t="s">
        <v>8</v>
      </c>
      <c r="B20" s="5" t="s">
        <v>269</v>
      </c>
      <c r="C20" s="90"/>
      <c r="D20" s="76">
        <f>投入係数表!V20</f>
        <v>0</v>
      </c>
      <c r="E20" s="77">
        <f t="shared" si="0"/>
        <v>0</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3.3406149920133318E-4</v>
      </c>
      <c r="P20" s="76">
        <f>分析係数表!C23</f>
        <v>0</v>
      </c>
      <c r="Q20" s="82">
        <f t="shared" si="5"/>
        <v>0</v>
      </c>
      <c r="R20" s="83">
        <v>0</v>
      </c>
      <c r="S20" s="84">
        <f t="shared" si="6"/>
        <v>0</v>
      </c>
      <c r="T20" s="85">
        <f>分析係数表!F23</f>
        <v>0.43803056027164688</v>
      </c>
      <c r="U20" s="86">
        <f t="shared" si="7"/>
        <v>0</v>
      </c>
      <c r="V20" s="87">
        <f>分析係数表!D23</f>
        <v>9.3378607809847206E-2</v>
      </c>
      <c r="W20" s="88">
        <f t="shared" si="8"/>
        <v>0</v>
      </c>
      <c r="X20" s="76">
        <f>分析係数表!E23</f>
        <v>9.3378607809847206E-2</v>
      </c>
      <c r="Y20" s="89">
        <f t="shared" si="9"/>
        <v>0</v>
      </c>
    </row>
    <row r="21" spans="1:25" x14ac:dyDescent="0.2">
      <c r="A21" s="6" t="s">
        <v>9</v>
      </c>
      <c r="B21" s="5" t="s">
        <v>270</v>
      </c>
      <c r="C21" s="90"/>
      <c r="D21" s="76">
        <f>投入係数表!V21</f>
        <v>0</v>
      </c>
      <c r="E21" s="77">
        <f t="shared" si="0"/>
        <v>0</v>
      </c>
      <c r="F21" s="76">
        <f>分析係数表!C24</f>
        <v>0.46503178928247046</v>
      </c>
      <c r="G21" s="77">
        <f t="shared" si="1"/>
        <v>0</v>
      </c>
      <c r="H21" s="77">
        <v>4.5215985484124543E-3</v>
      </c>
      <c r="I21" s="77">
        <f t="shared" si="2"/>
        <v>4.5215985484124543E-3</v>
      </c>
      <c r="J21" s="76">
        <f>分析係数表!G24</f>
        <v>0.20803782505910165</v>
      </c>
      <c r="K21" s="78">
        <f t="shared" si="3"/>
        <v>9.4066352780211809E-4</v>
      </c>
      <c r="L21" s="79"/>
      <c r="M21" s="80"/>
      <c r="N21" s="81">
        <f>分析係数表!H24</f>
        <v>3.7577335498503619E-4</v>
      </c>
      <c r="O21" s="82">
        <f t="shared" si="4"/>
        <v>4.6768609888186655E-3</v>
      </c>
      <c r="P21" s="76">
        <f>分析係数表!C24</f>
        <v>0.46503178928247046</v>
      </c>
      <c r="Q21" s="82">
        <f t="shared" si="5"/>
        <v>2.1748890338557283E-3</v>
      </c>
      <c r="R21" s="83">
        <v>7.3558578901415745E-3</v>
      </c>
      <c r="S21" s="84">
        <f t="shared" si="6"/>
        <v>1.1877456438554028E-2</v>
      </c>
      <c r="T21" s="85">
        <f>分析係数表!F24</f>
        <v>0.39125295508274233</v>
      </c>
      <c r="U21" s="86">
        <f t="shared" si="7"/>
        <v>4.6470899304508076E-3</v>
      </c>
      <c r="V21" s="87">
        <f>分析係数表!D24</f>
        <v>8.1560283687943269E-2</v>
      </c>
      <c r="W21" s="88">
        <f t="shared" si="8"/>
        <v>0</v>
      </c>
      <c r="X21" s="76">
        <f>分析係数表!E24</f>
        <v>8.0378250591016553E-2</v>
      </c>
      <c r="Y21" s="89">
        <f t="shared" si="9"/>
        <v>0</v>
      </c>
    </row>
    <row r="22" spans="1:25" x14ac:dyDescent="0.2">
      <c r="A22" s="6" t="s">
        <v>10</v>
      </c>
      <c r="B22" s="5" t="s">
        <v>271</v>
      </c>
      <c r="C22" s="90"/>
      <c r="D22" s="76">
        <f>投入係数表!V22</f>
        <v>0.34210526315789475</v>
      </c>
      <c r="E22" s="77">
        <f t="shared" si="0"/>
        <v>34.210526315789473</v>
      </c>
      <c r="F22" s="76">
        <f>分析係数表!C25</f>
        <v>9.2250922509224953E-3</v>
      </c>
      <c r="G22" s="77">
        <f t="shared" si="1"/>
        <v>0.31559526121576958</v>
      </c>
      <c r="H22" s="77">
        <v>0.3186941851606479</v>
      </c>
      <c r="I22" s="77">
        <f t="shared" si="2"/>
        <v>0.3186941851606479</v>
      </c>
      <c r="J22" s="76">
        <f>分析係数表!G25</f>
        <v>0.19617224880382775</v>
      </c>
      <c r="K22" s="78">
        <f t="shared" si="3"/>
        <v>6.2518954983667774E-2</v>
      </c>
      <c r="L22" s="79"/>
      <c r="M22" s="80"/>
      <c r="N22" s="81">
        <f>分析係数表!H25</f>
        <v>5.5023955551380293E-4</v>
      </c>
      <c r="O22" s="82">
        <f t="shared" si="4"/>
        <v>6.84826073362733E-3</v>
      </c>
      <c r="P22" s="76">
        <f>分析係数表!C25</f>
        <v>9.2250922509224953E-3</v>
      </c>
      <c r="Q22" s="82">
        <f t="shared" si="5"/>
        <v>6.3175837026082279E-5</v>
      </c>
      <c r="R22" s="83">
        <v>2.7125859711513118E-4</v>
      </c>
      <c r="S22" s="84">
        <f t="shared" si="6"/>
        <v>0.31896544375776303</v>
      </c>
      <c r="T22" s="85">
        <f>分析係数表!F25</f>
        <v>0.34928229665071769</v>
      </c>
      <c r="U22" s="86">
        <f t="shared" si="7"/>
        <v>0.11140898274792679</v>
      </c>
      <c r="V22" s="87">
        <f>分析係数表!D25</f>
        <v>6.2200956937799042E-2</v>
      </c>
      <c r="W22" s="88">
        <f t="shared" si="8"/>
        <v>0</v>
      </c>
      <c r="X22" s="76">
        <f>分析係数表!E25</f>
        <v>3.8277511961722487E-2</v>
      </c>
      <c r="Y22" s="89">
        <f t="shared" si="9"/>
        <v>0</v>
      </c>
    </row>
    <row r="23" spans="1:25" x14ac:dyDescent="0.2">
      <c r="A23" s="6" t="s">
        <v>11</v>
      </c>
      <c r="B23" s="5" t="s">
        <v>35</v>
      </c>
      <c r="C23" s="90"/>
      <c r="D23" s="76">
        <f>投入係数表!V23</f>
        <v>2.6315789473684209E-2</v>
      </c>
      <c r="E23" s="77">
        <f t="shared" si="0"/>
        <v>2.6315789473684208</v>
      </c>
      <c r="F23" s="76">
        <f>分析係数表!C26</f>
        <v>0.48980322003577814</v>
      </c>
      <c r="G23" s="77">
        <f t="shared" si="1"/>
        <v>1.2889558421994161</v>
      </c>
      <c r="H23" s="77">
        <v>1.3792890304650172</v>
      </c>
      <c r="I23" s="77">
        <f t="shared" si="2"/>
        <v>1.3792890304650172</v>
      </c>
      <c r="J23" s="76">
        <f>分析係数表!G26</f>
        <v>0.19635890767230169</v>
      </c>
      <c r="K23" s="78">
        <f t="shared" si="3"/>
        <v>0.27083568738649882</v>
      </c>
      <c r="L23" s="79"/>
      <c r="M23" s="80"/>
      <c r="N23" s="81">
        <f>分析係数表!H26</f>
        <v>1.1729496866318629E-2</v>
      </c>
      <c r="O23" s="82">
        <f t="shared" si="4"/>
        <v>0.1459848751509826</v>
      </c>
      <c r="P23" s="76">
        <f>分析係数表!C26</f>
        <v>0.48980322003577814</v>
      </c>
      <c r="Q23" s="82">
        <f t="shared" si="5"/>
        <v>7.1503861925472326E-2</v>
      </c>
      <c r="R23" s="83">
        <v>7.8456060001751468E-2</v>
      </c>
      <c r="S23" s="84">
        <f t="shared" si="6"/>
        <v>1.4577450904667686</v>
      </c>
      <c r="T23" s="85">
        <f>分析係数表!F26</f>
        <v>0.33511053315994799</v>
      </c>
      <c r="U23" s="86">
        <f t="shared" si="7"/>
        <v>0.48850573447761542</v>
      </c>
      <c r="V23" s="87">
        <f>分析係数表!D26</f>
        <v>7.3862158647594281E-2</v>
      </c>
      <c r="W23" s="88">
        <f t="shared" si="8"/>
        <v>0</v>
      </c>
      <c r="X23" s="76">
        <f>分析係数表!E26</f>
        <v>7.8673602080624183E-2</v>
      </c>
      <c r="Y23" s="89">
        <f t="shared" si="9"/>
        <v>0</v>
      </c>
    </row>
    <row r="24" spans="1:25" x14ac:dyDescent="0.2">
      <c r="A24" s="6" t="s">
        <v>12</v>
      </c>
      <c r="B24" s="5" t="s">
        <v>365</v>
      </c>
      <c r="C24" s="75">
        <f>最終需要_まとめ!C25</f>
        <v>100</v>
      </c>
      <c r="D24" s="76">
        <f>投入係数表!V24</f>
        <v>2.6315789473684209E-2</v>
      </c>
      <c r="E24" s="77">
        <f t="shared" si="0"/>
        <v>2.6315789473684208</v>
      </c>
      <c r="F24" s="76">
        <f>分析係数表!C27</f>
        <v>1.6403046280023426E-2</v>
      </c>
      <c r="G24" s="77">
        <f t="shared" si="1"/>
        <v>4.3165911263219538E-2</v>
      </c>
      <c r="H24" s="77">
        <v>4.3209830831464284E-2</v>
      </c>
      <c r="I24" s="77">
        <f t="shared" si="2"/>
        <v>100.04320983083146</v>
      </c>
      <c r="J24" s="76">
        <f>分析係数表!G27</f>
        <v>0.18421052631578946</v>
      </c>
      <c r="K24" s="78">
        <f t="shared" si="3"/>
        <v>18.429012337258424</v>
      </c>
      <c r="L24" s="79"/>
      <c r="M24" s="80"/>
      <c r="N24" s="81">
        <f>分析係数表!H27</f>
        <v>1.1420825896152349E-2</v>
      </c>
      <c r="O24" s="82">
        <f t="shared" si="4"/>
        <v>0.14214316791016729</v>
      </c>
      <c r="P24" s="76">
        <f>分析係数表!C27</f>
        <v>1.6403046280023426E-2</v>
      </c>
      <c r="Q24" s="82">
        <f t="shared" si="5"/>
        <v>2.3315809616196149E-3</v>
      </c>
      <c r="R24" s="83">
        <v>2.3495925823097162E-3</v>
      </c>
      <c r="S24" s="84">
        <f t="shared" si="6"/>
        <v>100.04555942341376</v>
      </c>
      <c r="T24" s="85">
        <f>分析係数表!F27</f>
        <v>0.35526315789473684</v>
      </c>
      <c r="U24" s="86">
        <f t="shared" si="7"/>
        <v>35.542501374107523</v>
      </c>
      <c r="V24" s="87">
        <f>分析係数表!D27</f>
        <v>0</v>
      </c>
      <c r="W24" s="88">
        <f t="shared" si="8"/>
        <v>0</v>
      </c>
      <c r="X24" s="76">
        <f>分析係数表!E27</f>
        <v>0</v>
      </c>
      <c r="Y24" s="89">
        <f t="shared" si="9"/>
        <v>0</v>
      </c>
    </row>
    <row r="25" spans="1:25" x14ac:dyDescent="0.2">
      <c r="A25" s="6" t="s">
        <v>13</v>
      </c>
      <c r="B25" s="5" t="s">
        <v>191</v>
      </c>
      <c r="C25" s="90"/>
      <c r="D25" s="76">
        <f>投入係数表!V25</f>
        <v>0</v>
      </c>
      <c r="E25" s="77">
        <f t="shared" si="0"/>
        <v>0</v>
      </c>
      <c r="F25" s="76">
        <f>分析係数表!C28</f>
        <v>5.7942340305257245E-2</v>
      </c>
      <c r="G25" s="77">
        <f t="shared" si="1"/>
        <v>0</v>
      </c>
      <c r="H25" s="77">
        <v>2.7304559219678394E-3</v>
      </c>
      <c r="I25" s="77">
        <f t="shared" si="2"/>
        <v>2.7304559219678394E-3</v>
      </c>
      <c r="J25" s="76">
        <f>分析係数表!G28</f>
        <v>0.12508686587908269</v>
      </c>
      <c r="K25" s="78">
        <f t="shared" si="3"/>
        <v>3.4154417369993822E-4</v>
      </c>
      <c r="L25" s="79"/>
      <c r="M25" s="80"/>
      <c r="N25" s="81">
        <f>分析係数表!H28</f>
        <v>2.2586662729993424E-2</v>
      </c>
      <c r="O25" s="82">
        <f t="shared" si="4"/>
        <v>0.28111275157792187</v>
      </c>
      <c r="P25" s="76">
        <f>分析係数表!C28</f>
        <v>5.7942340305257245E-2</v>
      </c>
      <c r="Q25" s="82">
        <f t="shared" si="5"/>
        <v>1.6288330716075189E-2</v>
      </c>
      <c r="R25" s="83">
        <v>1.7569189431518788E-2</v>
      </c>
      <c r="S25" s="84">
        <f t="shared" si="6"/>
        <v>2.0299645353486627E-2</v>
      </c>
      <c r="T25" s="85">
        <f>分析係数表!F28</f>
        <v>0.21334259902710215</v>
      </c>
      <c r="U25" s="86">
        <f t="shared" si="7"/>
        <v>4.3307790990412751E-3</v>
      </c>
      <c r="V25" s="87">
        <f>分析係数表!D28</f>
        <v>0.12091730368311328</v>
      </c>
      <c r="W25" s="88">
        <f t="shared" si="8"/>
        <v>0</v>
      </c>
      <c r="X25" s="76">
        <f>分析係数表!E28</f>
        <v>0.12161223071577484</v>
      </c>
      <c r="Y25" s="89">
        <f t="shared" si="9"/>
        <v>0</v>
      </c>
    </row>
    <row r="26" spans="1:25" x14ac:dyDescent="0.2">
      <c r="A26" s="6" t="s">
        <v>14</v>
      </c>
      <c r="B26" s="5" t="s">
        <v>50</v>
      </c>
      <c r="C26" s="90"/>
      <c r="D26" s="76">
        <f>投入係数表!V26</f>
        <v>0</v>
      </c>
      <c r="E26" s="77">
        <f t="shared" si="0"/>
        <v>0</v>
      </c>
      <c r="F26" s="76">
        <f>分析係数表!C29</f>
        <v>0.49478563151796062</v>
      </c>
      <c r="G26" s="77">
        <f t="shared" si="1"/>
        <v>0</v>
      </c>
      <c r="H26" s="77">
        <v>1.7161050991928821E-2</v>
      </c>
      <c r="I26" s="77">
        <f t="shared" si="2"/>
        <v>1.7161050991928821E-2</v>
      </c>
      <c r="J26" s="76">
        <f>分析係数表!G29</f>
        <v>0.24894917844860528</v>
      </c>
      <c r="K26" s="78">
        <f t="shared" si="3"/>
        <v>4.2722295457553027E-3</v>
      </c>
      <c r="L26" s="79"/>
      <c r="M26" s="80"/>
      <c r="N26" s="81">
        <f>分析係数表!H29</f>
        <v>1.0347187739052245E-2</v>
      </c>
      <c r="O26" s="82">
        <f t="shared" si="4"/>
        <v>0.12878070794211394</v>
      </c>
      <c r="P26" s="76">
        <f>分析係数表!C29</f>
        <v>0.49478563151796062</v>
      </c>
      <c r="Q26" s="82">
        <f t="shared" si="5"/>
        <v>6.3718843906468897E-2</v>
      </c>
      <c r="R26" s="83">
        <v>9.2293674528850192E-2</v>
      </c>
      <c r="S26" s="84">
        <f t="shared" si="6"/>
        <v>0.10945472552077901</v>
      </c>
      <c r="T26" s="85">
        <f>分析係数表!F29</f>
        <v>0.37141765380206343</v>
      </c>
      <c r="U26" s="86">
        <f t="shared" si="7"/>
        <v>4.0653417350476576E-2</v>
      </c>
      <c r="V26" s="87">
        <f>分析係数表!D29</f>
        <v>7.241115781429118E-2</v>
      </c>
      <c r="W26" s="88">
        <f t="shared" si="8"/>
        <v>0</v>
      </c>
      <c r="X26" s="76">
        <f>分析係数表!E29</f>
        <v>5.0630492930836837E-2</v>
      </c>
      <c r="Y26" s="89">
        <f t="shared" si="9"/>
        <v>0</v>
      </c>
    </row>
    <row r="27" spans="1:25" x14ac:dyDescent="0.2">
      <c r="A27" s="6" t="s">
        <v>15</v>
      </c>
      <c r="B27" s="5" t="s">
        <v>36</v>
      </c>
      <c r="C27" s="90"/>
      <c r="D27" s="76">
        <f>投入係数表!V27</f>
        <v>0</v>
      </c>
      <c r="E27" s="77">
        <f t="shared" si="0"/>
        <v>0</v>
      </c>
      <c r="F27" s="76">
        <f>分析係数表!C30</f>
        <v>1</v>
      </c>
      <c r="G27" s="77">
        <f t="shared" si="1"/>
        <v>0</v>
      </c>
      <c r="H27" s="77">
        <v>1.2953647281794392E-2</v>
      </c>
      <c r="I27" s="77">
        <f t="shared" si="2"/>
        <v>1.2953647281794392E-2</v>
      </c>
      <c r="J27" s="76">
        <f>分析係数表!G30</f>
        <v>0.34459690081234212</v>
      </c>
      <c r="K27" s="78">
        <f t="shared" si="3"/>
        <v>4.4637867075225674E-3</v>
      </c>
      <c r="L27" s="79"/>
      <c r="M27" s="80"/>
      <c r="N27" s="81">
        <f>分析係数表!H30</f>
        <v>0</v>
      </c>
      <c r="O27" s="82">
        <f t="shared" si="4"/>
        <v>0</v>
      </c>
      <c r="P27" s="76">
        <f>分析係数表!C30</f>
        <v>1</v>
      </c>
      <c r="Q27" s="82">
        <f t="shared" si="5"/>
        <v>0</v>
      </c>
      <c r="R27" s="83">
        <v>2.527950367357586E-2</v>
      </c>
      <c r="S27" s="84">
        <f t="shared" si="6"/>
        <v>3.8233150955370249E-2</v>
      </c>
      <c r="T27" s="85">
        <f>分析係数表!F30</f>
        <v>0.44091746876919924</v>
      </c>
      <c r="U27" s="86">
        <f t="shared" si="7"/>
        <v>1.6857664142312542E-2</v>
      </c>
      <c r="V27" s="87">
        <f>分析係数表!D30</f>
        <v>0.12847293330602771</v>
      </c>
      <c r="W27" s="88">
        <f t="shared" si="8"/>
        <v>0</v>
      </c>
      <c r="X27" s="76">
        <f>分析係数表!E30</f>
        <v>7.0107174551163901E-2</v>
      </c>
      <c r="Y27" s="89">
        <f t="shared" si="9"/>
        <v>0</v>
      </c>
    </row>
    <row r="28" spans="1:25" x14ac:dyDescent="0.2">
      <c r="A28" s="6" t="s">
        <v>16</v>
      </c>
      <c r="B28" s="5" t="s">
        <v>192</v>
      </c>
      <c r="C28" s="90"/>
      <c r="D28" s="76">
        <f>投入係数表!V28</f>
        <v>0</v>
      </c>
      <c r="E28" s="77">
        <f t="shared" si="0"/>
        <v>0</v>
      </c>
      <c r="F28" s="76">
        <f>分析係数表!C31</f>
        <v>1.9207967749584998E-2</v>
      </c>
      <c r="G28" s="77">
        <f t="shared" si="1"/>
        <v>0</v>
      </c>
      <c r="H28" s="77">
        <v>1.6985548857610846E-3</v>
      </c>
      <c r="I28" s="77">
        <f t="shared" si="2"/>
        <v>1.6985548857610846E-3</v>
      </c>
      <c r="J28" s="76">
        <f>分析係数表!G31</f>
        <v>6.1728395061728392E-2</v>
      </c>
      <c r="K28" s="78">
        <f t="shared" si="3"/>
        <v>1.0484906702228917E-4</v>
      </c>
      <c r="L28" s="79"/>
      <c r="M28" s="80"/>
      <c r="N28" s="81">
        <f>分析係数表!H31</f>
        <v>2.4076335672969816E-2</v>
      </c>
      <c r="O28" s="82">
        <f t="shared" si="4"/>
        <v>0.29965316478359588</v>
      </c>
      <c r="P28" s="76">
        <f>分析係数表!C31</f>
        <v>1.9207967749584998E-2</v>
      </c>
      <c r="Q28" s="82">
        <f t="shared" si="5"/>
        <v>5.755728325224389E-3</v>
      </c>
      <c r="R28" s="83">
        <v>7.4642689135147981E-3</v>
      </c>
      <c r="S28" s="84">
        <f t="shared" si="6"/>
        <v>9.1628237992758821E-3</v>
      </c>
      <c r="T28" s="85">
        <f>分析係数表!F31</f>
        <v>0.33333333333333331</v>
      </c>
      <c r="U28" s="86">
        <f t="shared" si="7"/>
        <v>3.0542745997586274E-3</v>
      </c>
      <c r="V28" s="87">
        <f>分析係数表!D31</f>
        <v>0.20987654320987653</v>
      </c>
      <c r="W28" s="88">
        <f t="shared" si="8"/>
        <v>0</v>
      </c>
      <c r="X28" s="76">
        <f>分析係数表!E31</f>
        <v>0.18518518518518517</v>
      </c>
      <c r="Y28" s="89">
        <f t="shared" si="9"/>
        <v>0</v>
      </c>
    </row>
    <row r="29" spans="1:25" x14ac:dyDescent="0.2">
      <c r="A29" s="6" t="s">
        <v>17</v>
      </c>
      <c r="B29" s="5" t="s">
        <v>272</v>
      </c>
      <c r="C29" s="90"/>
      <c r="D29" s="76">
        <f>投入係数表!V29</f>
        <v>0</v>
      </c>
      <c r="E29" s="77">
        <f t="shared" si="0"/>
        <v>0</v>
      </c>
      <c r="F29" s="76">
        <f>分析係数表!C32</f>
        <v>1</v>
      </c>
      <c r="G29" s="77">
        <f t="shared" si="1"/>
        <v>0</v>
      </c>
      <c r="H29" s="77">
        <v>5.9710632426371989E-3</v>
      </c>
      <c r="I29" s="77">
        <f t="shared" si="2"/>
        <v>5.9710632426371989E-3</v>
      </c>
      <c r="J29" s="76">
        <f>分析係数表!G32</f>
        <v>0.14010507880910683</v>
      </c>
      <c r="K29" s="78">
        <f t="shared" si="3"/>
        <v>8.3657628618384573E-4</v>
      </c>
      <c r="L29" s="79"/>
      <c r="M29" s="80"/>
      <c r="N29" s="81">
        <f>分析係数表!H32</f>
        <v>7.0054889750781743E-3</v>
      </c>
      <c r="O29" s="82">
        <f t="shared" si="4"/>
        <v>8.7190051291547971E-2</v>
      </c>
      <c r="P29" s="76">
        <f>分析係数表!C32</f>
        <v>1</v>
      </c>
      <c r="Q29" s="82">
        <f t="shared" si="5"/>
        <v>8.7190051291547971E-2</v>
      </c>
      <c r="R29" s="83">
        <v>0.11523979993345194</v>
      </c>
      <c r="S29" s="84">
        <f t="shared" si="6"/>
        <v>0.12121086317608915</v>
      </c>
      <c r="T29" s="85">
        <f>分析係数表!F32</f>
        <v>0.48248686514886163</v>
      </c>
      <c r="U29" s="86">
        <f t="shared" si="7"/>
        <v>5.8482649395818841E-2</v>
      </c>
      <c r="V29" s="87">
        <f>分析係数表!D32</f>
        <v>1.5761821366024518E-2</v>
      </c>
      <c r="W29" s="88">
        <f t="shared" si="8"/>
        <v>0</v>
      </c>
      <c r="X29" s="76">
        <f>分析係数表!E32</f>
        <v>2.1891418563922942E-2</v>
      </c>
      <c r="Y29" s="89">
        <f t="shared" si="9"/>
        <v>0</v>
      </c>
    </row>
    <row r="30" spans="1:25" x14ac:dyDescent="0.2">
      <c r="A30" s="6" t="s">
        <v>18</v>
      </c>
      <c r="B30" s="5" t="s">
        <v>273</v>
      </c>
      <c r="C30" s="90"/>
      <c r="D30" s="76">
        <f>投入係数表!V30</f>
        <v>0</v>
      </c>
      <c r="E30" s="77">
        <f t="shared" si="0"/>
        <v>0</v>
      </c>
      <c r="F30" s="76">
        <f>分析係数表!C33</f>
        <v>0.97338792221084958</v>
      </c>
      <c r="G30" s="77">
        <f t="shared" si="1"/>
        <v>0</v>
      </c>
      <c r="H30" s="77">
        <v>2.9191743287705681E-3</v>
      </c>
      <c r="I30" s="77">
        <f t="shared" si="2"/>
        <v>2.9191743287705681E-3</v>
      </c>
      <c r="J30" s="76">
        <f>分析係数表!G33</f>
        <v>0.50577124868835255</v>
      </c>
      <c r="K30" s="78">
        <f t="shared" si="3"/>
        <v>1.4764344454012736E-3</v>
      </c>
      <c r="L30" s="79"/>
      <c r="M30" s="80"/>
      <c r="N30" s="81">
        <f>分析係数表!H33</f>
        <v>1.0199562492450981E-3</v>
      </c>
      <c r="O30" s="82">
        <f t="shared" si="4"/>
        <v>1.2694336969650661E-2</v>
      </c>
      <c r="P30" s="76">
        <f>分析係数表!C33</f>
        <v>0.97338792221084958</v>
      </c>
      <c r="Q30" s="82">
        <f t="shared" si="5"/>
        <v>1.235651428673263E-2</v>
      </c>
      <c r="R30" s="83">
        <v>3.700387967181281E-2</v>
      </c>
      <c r="S30" s="84">
        <f t="shared" si="6"/>
        <v>3.992305400058338E-2</v>
      </c>
      <c r="T30" s="85">
        <f>分析係数表!F33</f>
        <v>0.64428121720881426</v>
      </c>
      <c r="U30" s="86">
        <f t="shared" si="7"/>
        <v>2.5721673826189083E-2</v>
      </c>
      <c r="V30" s="87">
        <f>分析係数表!D33</f>
        <v>6.2959076600209857E-2</v>
      </c>
      <c r="W30" s="88">
        <f t="shared" si="8"/>
        <v>0</v>
      </c>
      <c r="X30" s="76">
        <f>分析係数表!E33</f>
        <v>4.7219307450157399E-2</v>
      </c>
      <c r="Y30" s="89">
        <f t="shared" si="9"/>
        <v>0</v>
      </c>
    </row>
    <row r="31" spans="1:25" x14ac:dyDescent="0.2">
      <c r="A31" s="6" t="s">
        <v>19</v>
      </c>
      <c r="B31" s="5" t="s">
        <v>274</v>
      </c>
      <c r="C31" s="90"/>
      <c r="D31" s="76">
        <f>投入係数表!V31</f>
        <v>3.9473684210526314E-2</v>
      </c>
      <c r="E31" s="77">
        <f t="shared" si="0"/>
        <v>3.9473684210526314</v>
      </c>
      <c r="F31" s="76">
        <f>分析係数表!C34</f>
        <v>0.27354580534514794</v>
      </c>
      <c r="G31" s="77">
        <f t="shared" si="1"/>
        <v>1.0797860737308471</v>
      </c>
      <c r="H31" s="77">
        <v>1.1310905884887783</v>
      </c>
      <c r="I31" s="77">
        <f t="shared" si="2"/>
        <v>1.1310905884887783</v>
      </c>
      <c r="J31" s="76">
        <f>分析係数表!G34</f>
        <v>0.42476937758456157</v>
      </c>
      <c r="K31" s="78">
        <f t="shared" si="3"/>
        <v>0.48045264526413384</v>
      </c>
      <c r="L31" s="79"/>
      <c r="M31" s="80"/>
      <c r="N31" s="81">
        <f>分析係数表!H34</f>
        <v>0.17207735562921905</v>
      </c>
      <c r="O31" s="82">
        <f t="shared" si="4"/>
        <v>2.1416682713797472</v>
      </c>
      <c r="P31" s="76">
        <f>分析係数表!C34</f>
        <v>0.27354580534514794</v>
      </c>
      <c r="Q31" s="82">
        <f t="shared" si="5"/>
        <v>0.5858443720767238</v>
      </c>
      <c r="R31" s="83">
        <v>0.63459248941885626</v>
      </c>
      <c r="S31" s="84">
        <f t="shared" si="6"/>
        <v>1.7656830779076347</v>
      </c>
      <c r="T31" s="85">
        <f>分析係数表!F34</f>
        <v>0.70045594316615423</v>
      </c>
      <c r="U31" s="86">
        <f t="shared" si="7"/>
        <v>1.2367832056683103</v>
      </c>
      <c r="V31" s="87">
        <f>分析係数表!D34</f>
        <v>0.30431555508429647</v>
      </c>
      <c r="W31" s="88">
        <f t="shared" si="8"/>
        <v>1</v>
      </c>
      <c r="X31" s="76">
        <f>分析係数表!E34</f>
        <v>0.19870639380765559</v>
      </c>
      <c r="Y31" s="89">
        <f t="shared" si="9"/>
        <v>0</v>
      </c>
    </row>
    <row r="32" spans="1:25" x14ac:dyDescent="0.2">
      <c r="A32" s="6" t="s">
        <v>20</v>
      </c>
      <c r="B32" s="5" t="s">
        <v>37</v>
      </c>
      <c r="C32" s="90"/>
      <c r="D32" s="76">
        <f>投入係数表!V32</f>
        <v>0</v>
      </c>
      <c r="E32" s="77">
        <f t="shared" si="0"/>
        <v>0</v>
      </c>
      <c r="F32" s="76">
        <f>分析係数表!C35</f>
        <v>0.43910510987556262</v>
      </c>
      <c r="G32" s="77">
        <f t="shared" si="1"/>
        <v>0</v>
      </c>
      <c r="H32" s="77">
        <v>2.1126999562870168E-2</v>
      </c>
      <c r="I32" s="77">
        <f t="shared" si="2"/>
        <v>2.1126999562870168E-2</v>
      </c>
      <c r="J32" s="76">
        <f>分析係数表!G35</f>
        <v>0.31421305453517945</v>
      </c>
      <c r="K32" s="78">
        <f t="shared" si="3"/>
        <v>6.6383790658128368E-3</v>
      </c>
      <c r="L32" s="79"/>
      <c r="M32" s="80"/>
      <c r="N32" s="81">
        <f>分析係数表!H35</f>
        <v>6.5760337122381329E-2</v>
      </c>
      <c r="O32" s="82">
        <f t="shared" si="4"/>
        <v>0.81845067304326635</v>
      </c>
      <c r="P32" s="76">
        <f>分析係数表!C35</f>
        <v>0.43910510987556262</v>
      </c>
      <c r="Q32" s="82">
        <f t="shared" si="5"/>
        <v>0.35938587271439165</v>
      </c>
      <c r="R32" s="83">
        <v>0.43934523432073436</v>
      </c>
      <c r="S32" s="84">
        <f t="shared" si="6"/>
        <v>0.46047223388360453</v>
      </c>
      <c r="T32" s="85">
        <f>分析係数表!F35</f>
        <v>0.64651031364792311</v>
      </c>
      <c r="U32" s="86">
        <f t="shared" si="7"/>
        <v>0.29770004835424896</v>
      </c>
      <c r="V32" s="87">
        <f>分析係数表!D35</f>
        <v>9.7202599604408024E-2</v>
      </c>
      <c r="W32" s="88">
        <f t="shared" si="8"/>
        <v>0</v>
      </c>
      <c r="X32" s="76">
        <f>分析係数表!E35</f>
        <v>8.3356880474710376E-2</v>
      </c>
      <c r="Y32" s="89">
        <f t="shared" si="9"/>
        <v>0</v>
      </c>
    </row>
    <row r="33" spans="1:25" x14ac:dyDescent="0.2">
      <c r="A33" s="6" t="s">
        <v>21</v>
      </c>
      <c r="B33" s="5" t="s">
        <v>38</v>
      </c>
      <c r="C33" s="90"/>
      <c r="D33" s="76">
        <f>投入係数表!V33</f>
        <v>0</v>
      </c>
      <c r="E33" s="77">
        <f t="shared" si="0"/>
        <v>0</v>
      </c>
      <c r="F33" s="76">
        <f>分析係数表!C36</f>
        <v>0.81669408606805782</v>
      </c>
      <c r="G33" s="77">
        <f t="shared" si="1"/>
        <v>0</v>
      </c>
      <c r="H33" s="77">
        <v>3.4690095169420676E-2</v>
      </c>
      <c r="I33" s="77">
        <f t="shared" si="2"/>
        <v>3.4690095169420676E-2</v>
      </c>
      <c r="J33" s="76">
        <f>分析係数表!G36</f>
        <v>6.9340477503742809E-2</v>
      </c>
      <c r="K33" s="78">
        <f t="shared" si="3"/>
        <v>2.4054277636979117E-3</v>
      </c>
      <c r="L33" s="79"/>
      <c r="M33" s="80"/>
      <c r="N33" s="81">
        <f>分析係数表!H36</f>
        <v>0.13486237300873674</v>
      </c>
      <c r="O33" s="82">
        <f t="shared" si="4"/>
        <v>1.6784920027370989</v>
      </c>
      <c r="P33" s="76">
        <f>分析係数表!C36</f>
        <v>0.81669408606805782</v>
      </c>
      <c r="Q33" s="82">
        <f t="shared" si="5"/>
        <v>1.3708144921479191</v>
      </c>
      <c r="R33" s="83">
        <v>1.4410193941401224</v>
      </c>
      <c r="S33" s="84">
        <f t="shared" si="6"/>
        <v>1.475709489309543</v>
      </c>
      <c r="T33" s="85">
        <f>分析係数表!F36</f>
        <v>0.82767315420376641</v>
      </c>
      <c r="U33" s="86">
        <f t="shared" si="7"/>
        <v>1.2214051277052589</v>
      </c>
      <c r="V33" s="87">
        <f>分析係数表!D36</f>
        <v>6.0672917815774961E-3</v>
      </c>
      <c r="W33" s="88">
        <f t="shared" si="8"/>
        <v>0</v>
      </c>
      <c r="X33" s="76">
        <f>分析係数表!E36</f>
        <v>1.3395319517768497E-3</v>
      </c>
      <c r="Y33" s="89">
        <f t="shared" si="9"/>
        <v>0</v>
      </c>
    </row>
    <row r="34" spans="1:25" x14ac:dyDescent="0.2">
      <c r="A34" s="6" t="s">
        <v>22</v>
      </c>
      <c r="B34" s="5" t="s">
        <v>377</v>
      </c>
      <c r="C34" s="90"/>
      <c r="D34" s="76">
        <f>投入係数表!V34</f>
        <v>0</v>
      </c>
      <c r="E34" s="77">
        <f t="shared" si="0"/>
        <v>0</v>
      </c>
      <c r="F34" s="76">
        <f>分析係数表!C37</f>
        <v>0.27674240490171054</v>
      </c>
      <c r="G34" s="77">
        <f t="shared" si="1"/>
        <v>0</v>
      </c>
      <c r="H34" s="77">
        <v>2.5411305112876904E-2</v>
      </c>
      <c r="I34" s="77">
        <f t="shared" si="2"/>
        <v>2.5411305112876904E-2</v>
      </c>
      <c r="J34" s="76">
        <f>分析係数表!G37</f>
        <v>0.51230251230251234</v>
      </c>
      <c r="K34" s="78">
        <f t="shared" si="3"/>
        <v>1.3018275450212514E-2</v>
      </c>
      <c r="L34" s="79"/>
      <c r="M34" s="80"/>
      <c r="N34" s="81">
        <f>分析係数表!H37</f>
        <v>5.0756243876907386E-2</v>
      </c>
      <c r="O34" s="82">
        <f t="shared" si="4"/>
        <v>0.63171029498972109</v>
      </c>
      <c r="P34" s="76">
        <f>分析係数表!C37</f>
        <v>0.27674240490171054</v>
      </c>
      <c r="Q34" s="82">
        <f t="shared" si="5"/>
        <v>0.1748210262366244</v>
      </c>
      <c r="R34" s="83">
        <v>0.20853322577323868</v>
      </c>
      <c r="S34" s="84">
        <f t="shared" si="6"/>
        <v>0.23394453088611558</v>
      </c>
      <c r="T34" s="85">
        <f>分析係数表!F37</f>
        <v>0.72623672623672619</v>
      </c>
      <c r="U34" s="86">
        <f t="shared" si="7"/>
        <v>0.16989911023171925</v>
      </c>
      <c r="V34" s="87">
        <f>分析係数表!D37</f>
        <v>0.14037814037814036</v>
      </c>
      <c r="W34" s="88">
        <f t="shared" si="8"/>
        <v>0</v>
      </c>
      <c r="X34" s="76">
        <f>分析係数表!E37</f>
        <v>0.12535612535612536</v>
      </c>
      <c r="Y34" s="89">
        <f t="shared" si="9"/>
        <v>0</v>
      </c>
    </row>
    <row r="35" spans="1:25" x14ac:dyDescent="0.2">
      <c r="A35" s="6" t="s">
        <v>23</v>
      </c>
      <c r="B35" s="5" t="s">
        <v>193</v>
      </c>
      <c r="C35" s="90"/>
      <c r="D35" s="76">
        <f>投入係数表!V35</f>
        <v>2.6315789473684209E-2</v>
      </c>
      <c r="E35" s="77">
        <f t="shared" si="0"/>
        <v>2.6315789473684208</v>
      </c>
      <c r="F35" s="76">
        <f>分析係数表!C38</f>
        <v>2.6054411976392688E-2</v>
      </c>
      <c r="G35" s="77">
        <f t="shared" si="1"/>
        <v>6.8564242043138643E-2</v>
      </c>
      <c r="H35" s="77">
        <v>7.1200725293013689E-2</v>
      </c>
      <c r="I35" s="77">
        <f t="shared" si="2"/>
        <v>7.1200725293013689E-2</v>
      </c>
      <c r="J35" s="76">
        <f>分析係数表!G38</f>
        <v>0.25641025641025639</v>
      </c>
      <c r="K35" s="78">
        <f t="shared" si="3"/>
        <v>1.8256596228977868E-2</v>
      </c>
      <c r="L35" s="79"/>
      <c r="M35" s="80"/>
      <c r="N35" s="81">
        <f>分析係数表!H38</f>
        <v>4.4945177351603076E-2</v>
      </c>
      <c r="O35" s="82">
        <f t="shared" si="4"/>
        <v>0.55938598041263243</v>
      </c>
      <c r="P35" s="76">
        <f>分析係数表!C38</f>
        <v>2.6054411976392688E-2</v>
      </c>
      <c r="Q35" s="82">
        <f t="shared" si="5"/>
        <v>1.4574472787489056E-2</v>
      </c>
      <c r="R35" s="83">
        <v>1.7939450624738038E-2</v>
      </c>
      <c r="S35" s="84">
        <f t="shared" si="6"/>
        <v>8.9140175917751724E-2</v>
      </c>
      <c r="T35" s="85">
        <f>分析係数表!F38</f>
        <v>0.57264957264957261</v>
      </c>
      <c r="U35" s="86">
        <f t="shared" si="7"/>
        <v>5.1046083645208247E-2</v>
      </c>
      <c r="V35" s="87">
        <f>分析係数表!D38</f>
        <v>9.4017094017094016E-2</v>
      </c>
      <c r="W35" s="88">
        <f t="shared" si="8"/>
        <v>0</v>
      </c>
      <c r="X35" s="76">
        <f>分析係数表!E38</f>
        <v>6.4102564102564097E-2</v>
      </c>
      <c r="Y35" s="89">
        <f t="shared" si="9"/>
        <v>0</v>
      </c>
    </row>
    <row r="36" spans="1:25" x14ac:dyDescent="0.2">
      <c r="A36" s="6" t="s">
        <v>24</v>
      </c>
      <c r="B36" s="5" t="s">
        <v>39</v>
      </c>
      <c r="C36" s="90"/>
      <c r="D36" s="76">
        <f>投入係数表!V36</f>
        <v>0</v>
      </c>
      <c r="E36" s="77">
        <f t="shared" si="0"/>
        <v>0</v>
      </c>
      <c r="F36" s="76">
        <f>分析係数表!C39</f>
        <v>1</v>
      </c>
      <c r="G36" s="77">
        <f t="shared" si="1"/>
        <v>0</v>
      </c>
      <c r="H36" s="77">
        <v>2.8359784855411007E-3</v>
      </c>
      <c r="I36" s="77">
        <f t="shared" si="2"/>
        <v>2.8359784855411007E-3</v>
      </c>
      <c r="J36" s="76">
        <f>分析係数表!G39</f>
        <v>0.35423311765241955</v>
      </c>
      <c r="K36" s="78">
        <f t="shared" si="3"/>
        <v>1.0045975005284113E-3</v>
      </c>
      <c r="L36" s="79"/>
      <c r="M36" s="80"/>
      <c r="N36" s="81">
        <f>分析係数表!H39</f>
        <v>4.0664045200166418E-3</v>
      </c>
      <c r="O36" s="82">
        <f t="shared" si="4"/>
        <v>5.0610317129001985E-2</v>
      </c>
      <c r="P36" s="76">
        <f>分析係数表!C39</f>
        <v>1</v>
      </c>
      <c r="Q36" s="82">
        <f t="shared" si="5"/>
        <v>5.0610317129001985E-2</v>
      </c>
      <c r="R36" s="83">
        <v>8.9668638141711582E-2</v>
      </c>
      <c r="S36" s="84">
        <f t="shared" si="6"/>
        <v>9.2504616627252678E-2</v>
      </c>
      <c r="T36" s="85">
        <f>分析係数表!F39</f>
        <v>0.70491205686685499</v>
      </c>
      <c r="U36" s="86">
        <f t="shared" si="7"/>
        <v>6.5207619576396564E-2</v>
      </c>
      <c r="V36" s="87">
        <f>分析係数表!D39</f>
        <v>5.4588535496217991E-2</v>
      </c>
      <c r="W36" s="88">
        <f t="shared" si="8"/>
        <v>0</v>
      </c>
      <c r="X36" s="76">
        <f>分析係数表!E39</f>
        <v>6.4886539688325889E-2</v>
      </c>
      <c r="Y36" s="89">
        <f t="shared" si="9"/>
        <v>0</v>
      </c>
    </row>
    <row r="37" spans="1:25" x14ac:dyDescent="0.2">
      <c r="A37" s="6" t="s">
        <v>25</v>
      </c>
      <c r="B37" s="5" t="s">
        <v>40</v>
      </c>
      <c r="C37" s="90"/>
      <c r="D37" s="76">
        <f>投入係数表!V37</f>
        <v>0</v>
      </c>
      <c r="E37" s="77">
        <f t="shared" si="0"/>
        <v>0</v>
      </c>
      <c r="F37" s="76">
        <f>分析係数表!C40</f>
        <v>0.92056168505516545</v>
      </c>
      <c r="G37" s="77">
        <f t="shared" si="1"/>
        <v>0</v>
      </c>
      <c r="H37" s="77">
        <v>1.5111840327090916E-3</v>
      </c>
      <c r="I37" s="77">
        <f t="shared" si="2"/>
        <v>1.5111840327090916E-3</v>
      </c>
      <c r="J37" s="76">
        <f>分析係数表!G40</f>
        <v>0.55393401015228427</v>
      </c>
      <c r="K37" s="78">
        <f t="shared" si="3"/>
        <v>8.3709623131664787E-4</v>
      </c>
      <c r="L37" s="79"/>
      <c r="M37" s="80"/>
      <c r="N37" s="81">
        <f>分析係数表!H40</f>
        <v>3.1632064203561794E-2</v>
      </c>
      <c r="O37" s="82">
        <f t="shared" si="4"/>
        <v>0.3936914768087712</v>
      </c>
      <c r="P37" s="76">
        <f>分析係数表!C40</f>
        <v>0.92056168505516545</v>
      </c>
      <c r="Q37" s="82">
        <f t="shared" si="5"/>
        <v>0.36241728928293898</v>
      </c>
      <c r="R37" s="83">
        <v>0.3627937832138613</v>
      </c>
      <c r="S37" s="84">
        <f t="shared" si="6"/>
        <v>0.36430496724657041</v>
      </c>
      <c r="T37" s="85">
        <f>分析係数表!F40</f>
        <v>0.75190355329949243</v>
      </c>
      <c r="U37" s="86">
        <f t="shared" si="7"/>
        <v>0.27392219935735151</v>
      </c>
      <c r="V37" s="87">
        <f>分析係数表!D40</f>
        <v>8.6747643219724432E-2</v>
      </c>
      <c r="W37" s="88">
        <f t="shared" si="8"/>
        <v>0</v>
      </c>
      <c r="X37" s="76">
        <f>分析係数表!E40</f>
        <v>5.4296591733139957E-2</v>
      </c>
      <c r="Y37" s="89">
        <f t="shared" si="9"/>
        <v>0</v>
      </c>
    </row>
    <row r="38" spans="1:25" x14ac:dyDescent="0.2">
      <c r="A38" s="6" t="s">
        <v>26</v>
      </c>
      <c r="B38" s="5" t="s">
        <v>276</v>
      </c>
      <c r="C38" s="90"/>
      <c r="D38" s="76">
        <f>投入係数表!V38</f>
        <v>0</v>
      </c>
      <c r="E38" s="77">
        <f t="shared" si="0"/>
        <v>0</v>
      </c>
      <c r="F38" s="76">
        <f>分析係数表!C41</f>
        <v>0.63177526518242222</v>
      </c>
      <c r="G38" s="77">
        <f t="shared" si="1"/>
        <v>0</v>
      </c>
      <c r="H38" s="77">
        <v>2.195934408882973E-5</v>
      </c>
      <c r="I38" s="77">
        <f t="shared" si="2"/>
        <v>2.195934408882973E-5</v>
      </c>
      <c r="J38" s="76">
        <f>分析係数表!G41</f>
        <v>0.4574653574378269</v>
      </c>
      <c r="K38" s="78">
        <f t="shared" si="3"/>
        <v>1.0045639192696723E-5</v>
      </c>
      <c r="L38" s="79"/>
      <c r="M38" s="80"/>
      <c r="N38" s="81">
        <f>分析係数表!H41</f>
        <v>5.3681907855005165E-2</v>
      </c>
      <c r="O38" s="82">
        <f t="shared" si="4"/>
        <v>0.66812299840266642</v>
      </c>
      <c r="P38" s="76">
        <f>分析係数表!C41</f>
        <v>0.63177526518242222</v>
      </c>
      <c r="Q38" s="82">
        <f t="shared" si="5"/>
        <v>0.42210358449031965</v>
      </c>
      <c r="R38" s="83">
        <v>0.42778249148400682</v>
      </c>
      <c r="S38" s="84">
        <f t="shared" si="6"/>
        <v>0.42780445082809565</v>
      </c>
      <c r="T38" s="85">
        <f>分析係数表!F41</f>
        <v>0.56134715976874372</v>
      </c>
      <c r="U38" s="86">
        <f t="shared" si="7"/>
        <v>0.24014681340877866</v>
      </c>
      <c r="V38" s="87">
        <f>分析係数表!D41</f>
        <v>0.18619803615674038</v>
      </c>
      <c r="W38" s="88">
        <f t="shared" si="8"/>
        <v>0</v>
      </c>
      <c r="X38" s="76">
        <f>分析係数表!E41</f>
        <v>0.17261631641736258</v>
      </c>
      <c r="Y38" s="89">
        <f t="shared" si="9"/>
        <v>0</v>
      </c>
    </row>
    <row r="39" spans="1:25" x14ac:dyDescent="0.2">
      <c r="A39" s="6" t="s">
        <v>51</v>
      </c>
      <c r="B39" s="5" t="s">
        <v>367</v>
      </c>
      <c r="C39" s="90"/>
      <c r="D39" s="76">
        <f>投入係数表!V39</f>
        <v>0</v>
      </c>
      <c r="E39" s="77">
        <f>$C$24*D39</f>
        <v>0</v>
      </c>
      <c r="F39" s="76">
        <f>分析係数表!C42</f>
        <v>1</v>
      </c>
      <c r="G39" s="77">
        <f>E39*F39</f>
        <v>0</v>
      </c>
      <c r="H39" s="77">
        <v>3.2424387413644965E-3</v>
      </c>
      <c r="I39" s="77">
        <f>C39+H39</f>
        <v>3.2424387413644965E-3</v>
      </c>
      <c r="J39" s="76">
        <f>分析係数表!G42</f>
        <v>0.48523748395378691</v>
      </c>
      <c r="K39" s="78">
        <f t="shared" si="3"/>
        <v>1.5733528167339919E-3</v>
      </c>
      <c r="L39" s="79"/>
      <c r="M39" s="80"/>
      <c r="N39" s="81">
        <f>分析係数表!H42</f>
        <v>1.4319648920322628E-2</v>
      </c>
      <c r="O39" s="82">
        <f t="shared" si="4"/>
        <v>0.17822180982391125</v>
      </c>
      <c r="P39" s="76">
        <f>分析係数表!C42</f>
        <v>1</v>
      </c>
      <c r="Q39" s="82">
        <f>O39*P39</f>
        <v>0.17822180982391125</v>
      </c>
      <c r="R39" s="83">
        <v>0.18574285051052761</v>
      </c>
      <c r="S39" s="84">
        <f>I39+R39</f>
        <v>0.18898528925189209</v>
      </c>
      <c r="T39" s="85">
        <f>分析係数表!F42</f>
        <v>0.55905006418485237</v>
      </c>
      <c r="U39" s="86">
        <f>S39*T39</f>
        <v>0.10565223808626316</v>
      </c>
      <c r="V39" s="87">
        <f>分析係数表!D42</f>
        <v>0.23876765083440307</v>
      </c>
      <c r="W39" s="88">
        <f>ROUND(S39*V39,0)</f>
        <v>0</v>
      </c>
      <c r="X39" s="76">
        <f>分析係数表!E42</f>
        <v>0.20410783055198972</v>
      </c>
      <c r="Y39" s="89">
        <f>ROUND(S39*X39,0)</f>
        <v>0</v>
      </c>
    </row>
    <row r="40" spans="1:25" x14ac:dyDescent="0.2">
      <c r="A40" s="6" t="s">
        <v>194</v>
      </c>
      <c r="B40" s="5" t="s">
        <v>41</v>
      </c>
      <c r="C40" s="90"/>
      <c r="D40" s="76">
        <f>投入係数表!V40</f>
        <v>2.6315789473684209E-2</v>
      </c>
      <c r="E40" s="77">
        <f>$C$24*D40</f>
        <v>2.6315789473684208</v>
      </c>
      <c r="F40" s="76">
        <f>分析係数表!C43</f>
        <v>0.2976353666895134</v>
      </c>
      <c r="G40" s="77">
        <f>E40*F40</f>
        <v>0.78325096497240365</v>
      </c>
      <c r="H40" s="77">
        <v>0.88227508735952065</v>
      </c>
      <c r="I40" s="77">
        <f>C40+H40</f>
        <v>0.88227508735952065</v>
      </c>
      <c r="J40" s="76">
        <f>分析係数表!G43</f>
        <v>0.36251604621309369</v>
      </c>
      <c r="K40" s="78">
        <f t="shared" si="3"/>
        <v>0.31983887634188524</v>
      </c>
      <c r="L40" s="79"/>
      <c r="M40" s="80"/>
      <c r="N40" s="81">
        <f>分析係数表!H43</f>
        <v>3.8812019379168734E-2</v>
      </c>
      <c r="O40" s="82">
        <f t="shared" si="4"/>
        <v>0.48305292784512782</v>
      </c>
      <c r="P40" s="76">
        <f>分析係数表!C43</f>
        <v>0.2976353666895134</v>
      </c>
      <c r="Q40" s="82">
        <f>O40*P40</f>
        <v>0.14377363530962767</v>
      </c>
      <c r="R40" s="83">
        <v>0.24375613644956717</v>
      </c>
      <c r="S40" s="84">
        <f>I40+R40</f>
        <v>1.1260312238090879</v>
      </c>
      <c r="T40" s="85">
        <f>分析係数表!F43</f>
        <v>0.59563543003851094</v>
      </c>
      <c r="U40" s="86">
        <f>S40*T40</f>
        <v>0.6707040922303168</v>
      </c>
      <c r="V40" s="87">
        <f>分析係数表!D43</f>
        <v>0.26110397946084724</v>
      </c>
      <c r="W40" s="88">
        <f>ROUND(S40*V40,0)</f>
        <v>0</v>
      </c>
      <c r="X40" s="76">
        <f>分析係数表!E43</f>
        <v>0.20154043645699615</v>
      </c>
      <c r="Y40" s="89">
        <f>ROUND(S40*X40,0)</f>
        <v>0</v>
      </c>
    </row>
    <row r="41" spans="1:25" x14ac:dyDescent="0.2">
      <c r="A41" s="6" t="s">
        <v>340</v>
      </c>
      <c r="B41" s="5" t="s">
        <v>42</v>
      </c>
      <c r="C41" s="90"/>
      <c r="D41" s="76">
        <f>投入係数表!V41</f>
        <v>0</v>
      </c>
      <c r="E41" s="77">
        <f>$C$24*D41</f>
        <v>0</v>
      </c>
      <c r="F41" s="76">
        <f>分析係数表!C44</f>
        <v>0.4644187601490114</v>
      </c>
      <c r="G41" s="77">
        <f>E41*F41</f>
        <v>0</v>
      </c>
      <c r="H41" s="77">
        <v>9.8630120946589946E-4</v>
      </c>
      <c r="I41" s="77">
        <f>C41+H41</f>
        <v>9.8630120946589946E-4</v>
      </c>
      <c r="J41" s="76">
        <f>分析係数表!G44</f>
        <v>0.2664037682111951</v>
      </c>
      <c r="K41" s="78">
        <f t="shared" si="3"/>
        <v>2.6275435879297485E-4</v>
      </c>
      <c r="L41" s="79"/>
      <c r="M41" s="80"/>
      <c r="N41" s="81">
        <f>分析係数表!H44</f>
        <v>0.11619448955215868</v>
      </c>
      <c r="O41" s="82">
        <f t="shared" si="4"/>
        <v>1.4461522300425713</v>
      </c>
      <c r="P41" s="76">
        <f>分析係数表!C44</f>
        <v>0.4644187601490114</v>
      </c>
      <c r="Q41" s="82">
        <f>O41*P41</f>
        <v>0.67162022566309887</v>
      </c>
      <c r="R41" s="83">
        <v>0.68159635740593294</v>
      </c>
      <c r="S41" s="84">
        <f>I41+R41</f>
        <v>0.6825826586153988</v>
      </c>
      <c r="T41" s="85">
        <f>分析係数表!F44</f>
        <v>0.52053894183371674</v>
      </c>
      <c r="U41" s="86">
        <f>S41*T41</f>
        <v>0.35531085482970481</v>
      </c>
      <c r="V41" s="87">
        <f>分析係数表!D44</f>
        <v>0.21141417460839085</v>
      </c>
      <c r="W41" s="88">
        <f>ROUND(S41*V41,0)</f>
        <v>0</v>
      </c>
      <c r="X41" s="76">
        <f>分析係数表!E44</f>
        <v>0.12487676634899771</v>
      </c>
      <c r="Y41" s="89">
        <f>ROUND(S41*X41,0)</f>
        <v>0</v>
      </c>
    </row>
    <row r="42" spans="1:25" x14ac:dyDescent="0.2">
      <c r="A42" s="6" t="s">
        <v>341</v>
      </c>
      <c r="B42" s="5" t="s">
        <v>278</v>
      </c>
      <c r="C42" s="90"/>
      <c r="D42" s="76">
        <f>投入係数表!V42</f>
        <v>0</v>
      </c>
      <c r="E42" s="77">
        <f>$C$24*D42</f>
        <v>0</v>
      </c>
      <c r="F42" s="76">
        <f>分析係数表!C45</f>
        <v>1</v>
      </c>
      <c r="G42" s="77">
        <f>E42*F42</f>
        <v>0</v>
      </c>
      <c r="H42" s="77">
        <v>3.680397314612692E-3</v>
      </c>
      <c r="I42" s="77">
        <f>C42+H42</f>
        <v>3.680397314612692E-3</v>
      </c>
      <c r="J42" s="76">
        <f>分析係数表!G45</f>
        <v>0</v>
      </c>
      <c r="K42" s="78">
        <f t="shared" si="3"/>
        <v>0</v>
      </c>
      <c r="L42" s="79"/>
      <c r="M42" s="80"/>
      <c r="N42" s="81">
        <f>分析係数表!H45</f>
        <v>0</v>
      </c>
      <c r="O42" s="82">
        <f t="shared" si="4"/>
        <v>0</v>
      </c>
      <c r="P42" s="76">
        <f>分析係数表!C45</f>
        <v>1</v>
      </c>
      <c r="Q42" s="82">
        <f>O42*P42</f>
        <v>0</v>
      </c>
      <c r="R42" s="83">
        <v>6.2481669211325568E-3</v>
      </c>
      <c r="S42" s="84">
        <f>I42+R42</f>
        <v>9.9285642357452488E-3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投入係数表!V43</f>
        <v>0</v>
      </c>
      <c r="E43" s="77">
        <f>$C$24*D43</f>
        <v>0</v>
      </c>
      <c r="F43" s="76">
        <f>分析係数表!C46</f>
        <v>0.61950882047734346</v>
      </c>
      <c r="G43" s="77">
        <f>E43*F43</f>
        <v>0</v>
      </c>
      <c r="H43" s="77">
        <v>1.4972298181018459E-2</v>
      </c>
      <c r="I43" s="77">
        <f>C43+H43</f>
        <v>1.4972298181018459E-2</v>
      </c>
      <c r="J43" s="76">
        <f>分析係数表!G46</f>
        <v>9.4707520891364905E-3</v>
      </c>
      <c r="K43" s="78">
        <f t="shared" si="3"/>
        <v>1.4179892427705504E-4</v>
      </c>
      <c r="L43" s="79"/>
      <c r="M43" s="80"/>
      <c r="N43" s="81">
        <f>分析係数表!H46</f>
        <v>2.3767664702803538E-2</v>
      </c>
      <c r="O43" s="82">
        <f t="shared" si="4"/>
        <v>0.29581145754278054</v>
      </c>
      <c r="P43" s="76">
        <f>分析係数表!C46</f>
        <v>0.61950882047734346</v>
      </c>
      <c r="Q43" s="82">
        <f>O43*P43</f>
        <v>0.18325780714601173</v>
      </c>
      <c r="R43" s="83">
        <v>0.20620495946415804</v>
      </c>
      <c r="S43" s="84">
        <f>I43+R43</f>
        <v>0.22117725764517648</v>
      </c>
      <c r="T43" s="85">
        <f>分析係数表!F46</f>
        <v>0.31364902506963788</v>
      </c>
      <c r="U43" s="86">
        <f>S43*T43</f>
        <v>6.9372031227985714E-2</v>
      </c>
      <c r="V43" s="87">
        <f>分析係数表!D46</f>
        <v>1.6713091922005571E-3</v>
      </c>
      <c r="W43" s="88">
        <f>ROUND(S43*V43,0)</f>
        <v>0</v>
      </c>
      <c r="X43" s="76">
        <f>分析係数表!E46</f>
        <v>5.5710306406685237E-3</v>
      </c>
      <c r="Y43" s="89">
        <f>ROUND(S43*X43,0)</f>
        <v>0</v>
      </c>
    </row>
    <row r="44" spans="1:25" x14ac:dyDescent="0.2">
      <c r="A44" s="3">
        <v>37</v>
      </c>
      <c r="B44" s="14" t="s">
        <v>150</v>
      </c>
      <c r="C44" s="197">
        <f>SUM(C5:C43)</f>
        <v>100</v>
      </c>
      <c r="D44" s="92">
        <f>投入係数表!V44</f>
        <v>0.61842105263157898</v>
      </c>
      <c r="E44" s="91">
        <f>SUM(E5:E43)</f>
        <v>61.842105263157876</v>
      </c>
      <c r="F44" s="92">
        <f>分析係数表!C47</f>
        <v>0.46349450395854752</v>
      </c>
      <c r="G44" s="91">
        <f>SUM(G5:G43)</f>
        <v>4.588046587392121</v>
      </c>
      <c r="H44" s="91">
        <f>SUM(H5:H43)</f>
        <v>5.0793000376868491</v>
      </c>
      <c r="I44" s="91">
        <f>SUM(I5:I43)</f>
        <v>105.07930003768682</v>
      </c>
      <c r="J44" s="92">
        <f>分析係数表!G47</f>
        <v>0.28295025107418337</v>
      </c>
      <c r="K44" s="93">
        <f>SUM(K5:K43)</f>
        <v>19.850019529496763</v>
      </c>
      <c r="L44" s="94">
        <f>最終需要_まとめ!$L$33</f>
        <v>0.627</v>
      </c>
      <c r="M44" s="91">
        <f>K44*L44</f>
        <v>12.445962244994471</v>
      </c>
      <c r="N44" s="95">
        <f>分析係数表!H47</f>
        <v>1</v>
      </c>
      <c r="O44" s="96">
        <f>SUM(O5:O43)</f>
        <v>12.445962244994469</v>
      </c>
      <c r="P44" s="92">
        <f>分析係数表!C47</f>
        <v>0.46349450395854752</v>
      </c>
      <c r="Q44" s="96">
        <f>SUM(Q5:Q43)</f>
        <v>5.1060255852179397</v>
      </c>
      <c r="R44" s="91">
        <f>SUM(R7:R43)</f>
        <v>5.6922547088503022</v>
      </c>
      <c r="S44" s="97">
        <f>SUM(S5:S43)</f>
        <v>110.8471390936552</v>
      </c>
      <c r="T44" s="98">
        <f>分析係数表!F47</f>
        <v>0.52862763369053167</v>
      </c>
      <c r="U44" s="99">
        <f>SUM(U5:U43)</f>
        <v>41.577161237600144</v>
      </c>
      <c r="V44" s="100">
        <f>分析係数表!D47</f>
        <v>0.12002381322151473</v>
      </c>
      <c r="W44" s="101">
        <f>SUM(W5:W43)</f>
        <v>1</v>
      </c>
      <c r="X44" s="92">
        <f>分析係数表!E47</f>
        <v>9.1234404928301496E-2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206</v>
      </c>
      <c r="S2" s="3" t="s">
        <v>152</v>
      </c>
      <c r="U2" s="64" t="s">
        <v>209</v>
      </c>
      <c r="W2" s="3" t="s">
        <v>130</v>
      </c>
      <c r="Y2" s="3" t="s">
        <v>153</v>
      </c>
    </row>
    <row r="3" spans="1:25" ht="44" x14ac:dyDescent="0.2">
      <c r="B3" s="65"/>
      <c r="C3" s="66" t="s">
        <v>227</v>
      </c>
      <c r="D3" s="66" t="s">
        <v>236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投入係数表!W5</f>
        <v>0</v>
      </c>
      <c r="E5" s="77">
        <f t="shared" ref="E5:E38" si="0">$C$25*D5</f>
        <v>0</v>
      </c>
      <c r="F5" s="76">
        <f>分析係数表!C8</f>
        <v>0.24593128390596741</v>
      </c>
      <c r="G5" s="77">
        <f t="shared" ref="G5:G38" si="1">E5*F5</f>
        <v>0</v>
      </c>
      <c r="H5" s="77">
        <f t="array" ref="H5:H43">MMULT(逆行列係数!C5:AO43,'21'!G5:G43)</f>
        <v>5.5129130161979411E-4</v>
      </c>
      <c r="I5" s="77">
        <f t="shared" ref="I5:I38" si="2">C5+H5</f>
        <v>5.5129130161979411E-4</v>
      </c>
      <c r="J5" s="76">
        <f>分析係数表!G8</f>
        <v>0.11987270155586988</v>
      </c>
      <c r="K5" s="78">
        <f t="shared" ref="K5:K38" si="3">I5*J5</f>
        <v>6.6084777669416628E-5</v>
      </c>
      <c r="L5" s="79" t="s">
        <v>183</v>
      </c>
      <c r="M5" s="80" t="s">
        <v>183</v>
      </c>
      <c r="N5" s="81">
        <f>分析係数表!H8</f>
        <v>1.2776294069491229E-2</v>
      </c>
      <c r="O5" s="82">
        <f t="shared" ref="O5:O43" si="4">$M$44*N5</f>
        <v>0.11756016182905898</v>
      </c>
      <c r="P5" s="76">
        <f>分析係数表!C8</f>
        <v>0.24593128390596741</v>
      </c>
      <c r="Q5" s="82">
        <f t="shared" ref="Q5:Q38" si="5">O5*P5</f>
        <v>2.8911721534813778E-2</v>
      </c>
      <c r="R5" s="83">
        <f t="array" ref="R5:R43">MMULT(逆行列係数!C5:AO43,'21'!Q5:Q43)</f>
        <v>4.3828163824424171E-2</v>
      </c>
      <c r="S5" s="84">
        <f t="shared" ref="S5:S38" si="6">I5+R5</f>
        <v>4.4379455126043965E-2</v>
      </c>
      <c r="T5" s="85">
        <f>分析係数表!F8</f>
        <v>0.45261669024045259</v>
      </c>
      <c r="U5" s="86">
        <f t="shared" ref="U5:U38" si="7">S5*T5</f>
        <v>2.0086882093824709E-2</v>
      </c>
      <c r="V5" s="87">
        <f>分析係数表!D8</f>
        <v>0.25884016973125884</v>
      </c>
      <c r="W5" s="167">
        <f t="shared" ref="W5:W38" si="8">ROUND(S5*V5,0)</f>
        <v>0</v>
      </c>
      <c r="X5" s="76">
        <f>分析係数表!E8</f>
        <v>0.1623055162659123</v>
      </c>
      <c r="Y5" s="166">
        <f t="shared" ref="Y5:Y38" si="9">ROUND(S5*X5,0)</f>
        <v>0</v>
      </c>
    </row>
    <row r="6" spans="1:25" x14ac:dyDescent="0.2">
      <c r="A6" s="6" t="s">
        <v>219</v>
      </c>
      <c r="B6" s="5" t="s">
        <v>265</v>
      </c>
      <c r="C6" s="90"/>
      <c r="D6" s="76">
        <f>投入係数表!W6</f>
        <v>0</v>
      </c>
      <c r="E6" s="77">
        <f t="shared" si="0"/>
        <v>0</v>
      </c>
      <c r="F6" s="76">
        <f>分析係数表!C9</f>
        <v>0.93252427184466025</v>
      </c>
      <c r="G6" s="77">
        <f t="shared" si="1"/>
        <v>0</v>
      </c>
      <c r="H6" s="77">
        <v>2.5980343432207842E-2</v>
      </c>
      <c r="I6" s="77">
        <f t="shared" si="2"/>
        <v>2.5980343432207842E-2</v>
      </c>
      <c r="J6" s="76">
        <f>分析係数表!G9</f>
        <v>0.24685990338164251</v>
      </c>
      <c r="K6" s="78">
        <f t="shared" si="3"/>
        <v>6.4135050694967182E-3</v>
      </c>
      <c r="L6" s="79"/>
      <c r="M6" s="80"/>
      <c r="N6" s="81">
        <f>分析係数表!H9</f>
        <v>6.7102384818756454E-4</v>
      </c>
      <c r="O6" s="82">
        <f t="shared" si="4"/>
        <v>6.1743782473245266E-3</v>
      </c>
      <c r="P6" s="76">
        <f>分析係数表!C9</f>
        <v>0.93252427184466025</v>
      </c>
      <c r="Q6" s="82">
        <f t="shared" si="5"/>
        <v>5.757757579179814E-3</v>
      </c>
      <c r="R6" s="83">
        <v>1.2052127654807031E-2</v>
      </c>
      <c r="S6" s="84">
        <f t="shared" si="6"/>
        <v>3.8032471087014873E-2</v>
      </c>
      <c r="T6" s="85">
        <f>分析係数表!F9</f>
        <v>0.67294685990338166</v>
      </c>
      <c r="U6" s="86">
        <f t="shared" si="7"/>
        <v>2.559383199237281E-2</v>
      </c>
      <c r="V6" s="87">
        <f>分析係数表!D9</f>
        <v>0.15314009661835748</v>
      </c>
      <c r="W6" s="167">
        <f t="shared" si="8"/>
        <v>0</v>
      </c>
      <c r="X6" s="76">
        <f>分析係数表!E9</f>
        <v>0.11884057971014493</v>
      </c>
      <c r="Y6" s="166">
        <f t="shared" si="9"/>
        <v>0</v>
      </c>
    </row>
    <row r="7" spans="1:25" x14ac:dyDescent="0.2">
      <c r="A7" s="6" t="s">
        <v>220</v>
      </c>
      <c r="B7" s="5" t="s">
        <v>266</v>
      </c>
      <c r="C7" s="90"/>
      <c r="D7" s="76">
        <f>投入係数表!W7</f>
        <v>0</v>
      </c>
      <c r="E7" s="77">
        <f t="shared" si="0"/>
        <v>0</v>
      </c>
      <c r="F7" s="76">
        <f>分析係数表!C10</f>
        <v>7.456140350877194E-2</v>
      </c>
      <c r="G7" s="77">
        <f t="shared" si="1"/>
        <v>0</v>
      </c>
      <c r="H7" s="77">
        <v>6.224114254763101E-5</v>
      </c>
      <c r="I7" s="77">
        <f t="shared" si="2"/>
        <v>6.224114254763101E-5</v>
      </c>
      <c r="J7" s="76">
        <f>分析係数表!G10</f>
        <v>0.17857142857142858</v>
      </c>
      <c r="K7" s="78">
        <f t="shared" si="3"/>
        <v>1.1114489740648394E-5</v>
      </c>
      <c r="L7" s="79"/>
      <c r="M7" s="80"/>
      <c r="N7" s="81">
        <f>分析係数表!H10</f>
        <v>1.3017862654838752E-3</v>
      </c>
      <c r="O7" s="82">
        <f t="shared" si="4"/>
        <v>1.1978293799809581E-2</v>
      </c>
      <c r="P7" s="76">
        <f>分析係数表!C10</f>
        <v>7.456140350877194E-2</v>
      </c>
      <c r="Q7" s="82">
        <f t="shared" si="5"/>
        <v>8.9311839735422324E-4</v>
      </c>
      <c r="R7" s="83">
        <v>1.7027843991709213E-3</v>
      </c>
      <c r="S7" s="84">
        <f t="shared" si="6"/>
        <v>1.7650255417185523E-3</v>
      </c>
      <c r="T7" s="85">
        <f>分析係数表!F10</f>
        <v>0.52380952380952384</v>
      </c>
      <c r="U7" s="86">
        <f t="shared" si="7"/>
        <v>9.2453718851924179E-4</v>
      </c>
      <c r="V7" s="87">
        <f>分析係数表!D10</f>
        <v>0.10714285714285714</v>
      </c>
      <c r="W7" s="167">
        <f t="shared" si="8"/>
        <v>0</v>
      </c>
      <c r="X7" s="76">
        <f>分析係数表!E10</f>
        <v>0.13095238095238096</v>
      </c>
      <c r="Y7" s="166">
        <f t="shared" si="9"/>
        <v>0</v>
      </c>
    </row>
    <row r="8" spans="1:25" x14ac:dyDescent="0.2">
      <c r="A8" s="6" t="s">
        <v>221</v>
      </c>
      <c r="B8" s="5" t="s">
        <v>27</v>
      </c>
      <c r="C8" s="90"/>
      <c r="D8" s="76">
        <f>投入係数表!W8</f>
        <v>0</v>
      </c>
      <c r="E8" s="77">
        <f t="shared" si="0"/>
        <v>0</v>
      </c>
      <c r="F8" s="76">
        <f>分析係数表!C11</f>
        <v>4.5351473922902175E-3</v>
      </c>
      <c r="G8" s="77">
        <f t="shared" si="1"/>
        <v>0</v>
      </c>
      <c r="H8" s="77">
        <v>2.8896423972705045E-4</v>
      </c>
      <c r="I8" s="77">
        <f t="shared" si="2"/>
        <v>2.8896423972705045E-4</v>
      </c>
      <c r="J8" s="76">
        <f>分析係数表!G11</f>
        <v>0.75</v>
      </c>
      <c r="K8" s="78">
        <f t="shared" si="3"/>
        <v>2.1672317979528783E-4</v>
      </c>
      <c r="L8" s="79"/>
      <c r="M8" s="80"/>
      <c r="N8" s="81">
        <f>分析係数表!H11</f>
        <v>-2.6840953927502582E-5</v>
      </c>
      <c r="O8" s="82">
        <f t="shared" si="4"/>
        <v>-2.4697512989298105E-4</v>
      </c>
      <c r="P8" s="76">
        <f>分析係数表!C11</f>
        <v>4.5351473922902175E-3</v>
      </c>
      <c r="Q8" s="82">
        <f t="shared" si="5"/>
        <v>-1.1200686162946908E-6</v>
      </c>
      <c r="R8" s="83">
        <v>3.1906624341332827E-5</v>
      </c>
      <c r="S8" s="84">
        <f t="shared" si="6"/>
        <v>3.2087086406838326E-4</v>
      </c>
      <c r="T8" s="85">
        <f>分析係数表!F11</f>
        <v>1</v>
      </c>
      <c r="U8" s="86">
        <f t="shared" si="7"/>
        <v>3.2087086406838326E-4</v>
      </c>
      <c r="V8" s="87">
        <f>分析係数表!D11</f>
        <v>0.25</v>
      </c>
      <c r="W8" s="167">
        <f t="shared" si="8"/>
        <v>0</v>
      </c>
      <c r="X8" s="76">
        <f>分析係数表!E11</f>
        <v>0</v>
      </c>
      <c r="Y8" s="166">
        <f t="shared" si="9"/>
        <v>0</v>
      </c>
    </row>
    <row r="9" spans="1:25" x14ac:dyDescent="0.2">
      <c r="A9" s="6" t="s">
        <v>222</v>
      </c>
      <c r="B9" s="5" t="s">
        <v>190</v>
      </c>
      <c r="C9" s="90"/>
      <c r="D9" s="76">
        <f>投入係数表!W9</f>
        <v>0</v>
      </c>
      <c r="E9" s="77">
        <f t="shared" si="0"/>
        <v>0</v>
      </c>
      <c r="F9" s="76">
        <f>分析係数表!C12</f>
        <v>0.20853365384615385</v>
      </c>
      <c r="G9" s="77">
        <f t="shared" si="1"/>
        <v>0</v>
      </c>
      <c r="H9" s="77">
        <v>9.0638662900630984E-4</v>
      </c>
      <c r="I9" s="77">
        <f t="shared" si="2"/>
        <v>9.0638662900630984E-4</v>
      </c>
      <c r="J9" s="76">
        <f>分析係数表!G12</f>
        <v>0.14315275640685521</v>
      </c>
      <c r="K9" s="78">
        <f t="shared" si="3"/>
        <v>1.2975174431257091E-4</v>
      </c>
      <c r="L9" s="79"/>
      <c r="M9" s="80"/>
      <c r="N9" s="81">
        <f>分析係数表!H12</f>
        <v>9.7526606095580642E-2</v>
      </c>
      <c r="O9" s="82">
        <f t="shared" si="4"/>
        <v>0.89738413446614673</v>
      </c>
      <c r="P9" s="76">
        <f>分析係数表!C12</f>
        <v>0.20853365384615385</v>
      </c>
      <c r="Q9" s="82">
        <f t="shared" si="5"/>
        <v>0.18713479246379383</v>
      </c>
      <c r="R9" s="83">
        <v>0.21259996302978743</v>
      </c>
      <c r="S9" s="84">
        <f t="shared" si="6"/>
        <v>0.21350634965879373</v>
      </c>
      <c r="T9" s="85">
        <f>分析係数表!F12</f>
        <v>0.2958030455775455</v>
      </c>
      <c r="U9" s="86">
        <f t="shared" si="7"/>
        <v>6.3155828479215526E-2</v>
      </c>
      <c r="V9" s="87">
        <f>分析係数表!D12</f>
        <v>0.10691356714596488</v>
      </c>
      <c r="W9" s="167">
        <f t="shared" si="8"/>
        <v>0</v>
      </c>
      <c r="X9" s="76">
        <f>分析係数表!E12</f>
        <v>8.866132540987956E-2</v>
      </c>
      <c r="Y9" s="166">
        <f t="shared" si="9"/>
        <v>0</v>
      </c>
    </row>
    <row r="10" spans="1:25" x14ac:dyDescent="0.2">
      <c r="A10" s="6" t="s">
        <v>223</v>
      </c>
      <c r="B10" s="5" t="s">
        <v>28</v>
      </c>
      <c r="C10" s="90"/>
      <c r="D10" s="76">
        <f>投入係数表!W10</f>
        <v>1.389854065323141E-3</v>
      </c>
      <c r="E10" s="77">
        <f t="shared" si="0"/>
        <v>0.13898540653231412</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0.13620678413597906</v>
      </c>
      <c r="P10" s="76">
        <f>分析係数表!C13</f>
        <v>0</v>
      </c>
      <c r="Q10" s="82">
        <f t="shared" si="5"/>
        <v>0</v>
      </c>
      <c r="R10" s="83">
        <v>0</v>
      </c>
      <c r="S10" s="84">
        <f t="shared" si="6"/>
        <v>0</v>
      </c>
      <c r="T10" s="85">
        <f>分析係数表!F13</f>
        <v>0.38461538461538464</v>
      </c>
      <c r="U10" s="86">
        <f t="shared" si="7"/>
        <v>0</v>
      </c>
      <c r="V10" s="87">
        <f>分析係数表!D13</f>
        <v>0.16965226554267651</v>
      </c>
      <c r="W10" s="167">
        <f t="shared" si="8"/>
        <v>0</v>
      </c>
      <c r="X10" s="76">
        <f>分析係数表!E13</f>
        <v>0.13909378292939936</v>
      </c>
      <c r="Y10" s="166">
        <f t="shared" si="9"/>
        <v>0</v>
      </c>
    </row>
    <row r="11" spans="1:25" x14ac:dyDescent="0.2">
      <c r="A11" s="6" t="s">
        <v>224</v>
      </c>
      <c r="B11" s="5" t="s">
        <v>267</v>
      </c>
      <c r="C11" s="90"/>
      <c r="D11" s="76">
        <f>投入係数表!W11</f>
        <v>2.0847810979847115E-3</v>
      </c>
      <c r="E11" s="77">
        <f t="shared" si="0"/>
        <v>0.20847810979847115</v>
      </c>
      <c r="F11" s="76">
        <f>分析係数表!C14</f>
        <v>0.56789069171648165</v>
      </c>
      <c r="G11" s="77">
        <f t="shared" si="1"/>
        <v>0.11839277798119839</v>
      </c>
      <c r="H11" s="77">
        <v>0.18513533319833197</v>
      </c>
      <c r="I11" s="77">
        <f t="shared" si="2"/>
        <v>0.18513533319833197</v>
      </c>
      <c r="J11" s="76">
        <f>分析係数表!G14</f>
        <v>0.17200100806451613</v>
      </c>
      <c r="K11" s="78">
        <f t="shared" si="3"/>
        <v>3.1843463938473177E-2</v>
      </c>
      <c r="L11" s="79"/>
      <c r="M11" s="80"/>
      <c r="N11" s="81">
        <f>分析係数表!H14</f>
        <v>1.2346838806651188E-3</v>
      </c>
      <c r="O11" s="82">
        <f t="shared" si="4"/>
        <v>1.136085597507713E-2</v>
      </c>
      <c r="P11" s="76">
        <f>分析係数表!C14</f>
        <v>0.56789069171648165</v>
      </c>
      <c r="Q11" s="82">
        <f t="shared" si="5"/>
        <v>6.4517243581778752E-3</v>
      </c>
      <c r="R11" s="83">
        <v>3.3764251777627596E-2</v>
      </c>
      <c r="S11" s="84">
        <f t="shared" si="6"/>
        <v>0.21889958497595957</v>
      </c>
      <c r="T11" s="85">
        <f>分析係数表!F14</f>
        <v>0.39616935483870969</v>
      </c>
      <c r="U11" s="86">
        <f t="shared" si="7"/>
        <v>8.6721307354387211E-2</v>
      </c>
      <c r="V11" s="87">
        <f>分析係数表!D14</f>
        <v>7.7998991935483875E-2</v>
      </c>
      <c r="W11" s="167">
        <f t="shared" si="8"/>
        <v>0</v>
      </c>
      <c r="X11" s="76">
        <f>分析係数表!E14</f>
        <v>6.9052419354838704E-2</v>
      </c>
      <c r="Y11" s="166">
        <f t="shared" si="9"/>
        <v>0</v>
      </c>
    </row>
    <row r="12" spans="1:25" x14ac:dyDescent="0.2">
      <c r="A12" s="6" t="s">
        <v>225</v>
      </c>
      <c r="B12" s="5" t="s">
        <v>29</v>
      </c>
      <c r="C12" s="90"/>
      <c r="D12" s="76">
        <f>投入係数表!W12</f>
        <v>1.0423905489923557E-2</v>
      </c>
      <c r="E12" s="77">
        <f t="shared" si="0"/>
        <v>1.0423905489923557</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8.2983643644041649E-2</v>
      </c>
      <c r="P12" s="76">
        <f>分析係数表!C15</f>
        <v>0</v>
      </c>
      <c r="Q12" s="82">
        <f t="shared" si="5"/>
        <v>0</v>
      </c>
      <c r="R12" s="83">
        <v>0</v>
      </c>
      <c r="S12" s="84">
        <f t="shared" si="6"/>
        <v>0</v>
      </c>
      <c r="T12" s="85">
        <f>分析係数表!F15</f>
        <v>0.30406147091108671</v>
      </c>
      <c r="U12" s="86">
        <f t="shared" si="7"/>
        <v>0</v>
      </c>
      <c r="V12" s="87">
        <f>分析係数表!D15</f>
        <v>4.2810098792535674E-2</v>
      </c>
      <c r="W12" s="167">
        <f t="shared" si="8"/>
        <v>0</v>
      </c>
      <c r="X12" s="76">
        <f>分析係数表!E15</f>
        <v>3.4028540065861687E-2</v>
      </c>
      <c r="Y12" s="166">
        <f t="shared" si="9"/>
        <v>0</v>
      </c>
    </row>
    <row r="13" spans="1:25" x14ac:dyDescent="0.2">
      <c r="A13" s="6" t="s">
        <v>226</v>
      </c>
      <c r="B13" s="5" t="s">
        <v>30</v>
      </c>
      <c r="C13" s="90"/>
      <c r="D13" s="76">
        <f>投入係数表!W13</f>
        <v>2.0847810979847115E-3</v>
      </c>
      <c r="E13" s="77">
        <f t="shared" si="0"/>
        <v>0.20847810979847115</v>
      </c>
      <c r="F13" s="76">
        <f>分析係数表!C16</f>
        <v>4.7619047619047672E-2</v>
      </c>
      <c r="G13" s="77">
        <f t="shared" si="1"/>
        <v>9.9275290380224472E-3</v>
      </c>
      <c r="H13" s="77">
        <v>1.2444212258532808E-2</v>
      </c>
      <c r="I13" s="77">
        <f t="shared" si="2"/>
        <v>1.2444212258532808E-2</v>
      </c>
      <c r="J13" s="76">
        <f>分析係数表!G16</f>
        <v>3.2520325203252036E-2</v>
      </c>
      <c r="K13" s="78">
        <f t="shared" si="3"/>
        <v>4.046898295457824E-4</v>
      </c>
      <c r="L13" s="79"/>
      <c r="M13" s="80"/>
      <c r="N13" s="81">
        <f>分析係数表!H16</f>
        <v>1.7741870546079206E-2</v>
      </c>
      <c r="O13" s="82">
        <f t="shared" si="4"/>
        <v>0.16325056085926046</v>
      </c>
      <c r="P13" s="76">
        <f>分析係数表!C16</f>
        <v>4.7619047619047672E-2</v>
      </c>
      <c r="Q13" s="82">
        <f t="shared" si="5"/>
        <v>7.7738362313933638E-3</v>
      </c>
      <c r="R13" s="83">
        <v>8.7927029249606145E-3</v>
      </c>
      <c r="S13" s="84">
        <f t="shared" si="6"/>
        <v>2.1236915183493424E-2</v>
      </c>
      <c r="T13" s="85">
        <f>分析係数表!F16</f>
        <v>0.28455284552845528</v>
      </c>
      <c r="U13" s="86">
        <f t="shared" si="7"/>
        <v>6.0430246457095103E-3</v>
      </c>
      <c r="V13" s="87">
        <f>分析係数表!D16</f>
        <v>8.943089430894309E-2</v>
      </c>
      <c r="W13" s="167">
        <f t="shared" si="8"/>
        <v>0</v>
      </c>
      <c r="X13" s="76">
        <f>分析係数表!E16</f>
        <v>6.5040650406504072E-2</v>
      </c>
      <c r="Y13" s="166">
        <f t="shared" si="9"/>
        <v>0</v>
      </c>
    </row>
    <row r="14" spans="1:25" x14ac:dyDescent="0.2">
      <c r="A14" s="6" t="s">
        <v>2</v>
      </c>
      <c r="B14" s="5" t="s">
        <v>364</v>
      </c>
      <c r="C14" s="90"/>
      <c r="D14" s="76">
        <f>投入係数表!W14</f>
        <v>3.8220986796386379E-2</v>
      </c>
      <c r="E14" s="77">
        <f t="shared" si="0"/>
        <v>3.8220986796386378</v>
      </c>
      <c r="F14" s="76">
        <f>分析係数表!C17</f>
        <v>0.10486608826857791</v>
      </c>
      <c r="G14" s="77">
        <f t="shared" si="1"/>
        <v>0.40080853751020046</v>
      </c>
      <c r="H14" s="77">
        <v>0.43655032973977276</v>
      </c>
      <c r="I14" s="77">
        <f t="shared" si="2"/>
        <v>0.43655032973977276</v>
      </c>
      <c r="J14" s="76">
        <f>分析係数表!G17</f>
        <v>0.21282973621103118</v>
      </c>
      <c r="K14" s="78">
        <f t="shared" si="3"/>
        <v>9.2910891521354524E-2</v>
      </c>
      <c r="L14" s="79"/>
      <c r="M14" s="80"/>
      <c r="N14" s="81">
        <f>分析係数表!H17</f>
        <v>2.9793458859527868E-3</v>
      </c>
      <c r="O14" s="82">
        <f t="shared" si="4"/>
        <v>2.7414239418120899E-2</v>
      </c>
      <c r="P14" s="76">
        <f>分析係数表!C17</f>
        <v>0.10486608826857791</v>
      </c>
      <c r="Q14" s="82">
        <f t="shared" si="5"/>
        <v>2.8748240506365941E-3</v>
      </c>
      <c r="R14" s="83">
        <v>6.3391475265572586E-3</v>
      </c>
      <c r="S14" s="84">
        <f t="shared" si="6"/>
        <v>0.44288947726632999</v>
      </c>
      <c r="T14" s="85">
        <f>分析係数表!F17</f>
        <v>0.32553956834532372</v>
      </c>
      <c r="U14" s="86">
        <f t="shared" si="7"/>
        <v>0.14417804925396713</v>
      </c>
      <c r="V14" s="87">
        <f>分析係数表!D17</f>
        <v>0.14268585131894485</v>
      </c>
      <c r="W14" s="167">
        <f t="shared" si="8"/>
        <v>0</v>
      </c>
      <c r="X14" s="76">
        <f>分析係数表!E17</f>
        <v>0.13908872901678657</v>
      </c>
      <c r="Y14" s="166">
        <f t="shared" si="9"/>
        <v>0</v>
      </c>
    </row>
    <row r="15" spans="1:25" x14ac:dyDescent="0.2">
      <c r="A15" s="6" t="s">
        <v>3</v>
      </c>
      <c r="B15" s="5" t="s">
        <v>31</v>
      </c>
      <c r="C15" s="90"/>
      <c r="D15" s="76">
        <f>投入係数表!W15</f>
        <v>5.5594162612925642E-3</v>
      </c>
      <c r="E15" s="77">
        <f t="shared" si="0"/>
        <v>0.55594162612925646</v>
      </c>
      <c r="F15" s="76">
        <f>分析係数表!C18</f>
        <v>0.13600000000000001</v>
      </c>
      <c r="G15" s="77">
        <f t="shared" si="1"/>
        <v>7.560806115357889E-2</v>
      </c>
      <c r="H15" s="77">
        <v>8.3197650318981145E-2</v>
      </c>
      <c r="I15" s="77">
        <f t="shared" si="2"/>
        <v>8.3197650318981145E-2</v>
      </c>
      <c r="J15" s="76">
        <f>分析係数表!G18</f>
        <v>0.21499013806706113</v>
      </c>
      <c r="K15" s="78">
        <f t="shared" si="3"/>
        <v>1.7886674328932831E-2</v>
      </c>
      <c r="L15" s="79"/>
      <c r="M15" s="80"/>
      <c r="N15" s="81">
        <f>分析係数表!H18</f>
        <v>4.6971669373129519E-4</v>
      </c>
      <c r="O15" s="82">
        <f t="shared" si="4"/>
        <v>4.3220647731271686E-3</v>
      </c>
      <c r="P15" s="76">
        <f>分析係数表!C18</f>
        <v>0.13600000000000001</v>
      </c>
      <c r="Q15" s="82">
        <f t="shared" si="5"/>
        <v>5.8780080914529501E-4</v>
      </c>
      <c r="R15" s="83">
        <v>1.4270714754942269E-3</v>
      </c>
      <c r="S15" s="84">
        <f t="shared" si="6"/>
        <v>8.4624721794475374E-2</v>
      </c>
      <c r="T15" s="85">
        <f>分析係数表!F18</f>
        <v>0.45759368836291914</v>
      </c>
      <c r="U15" s="86">
        <f t="shared" si="7"/>
        <v>3.8723738572619897E-2</v>
      </c>
      <c r="V15" s="87">
        <f>分析係数表!D18</f>
        <v>7.3964497041420121E-2</v>
      </c>
      <c r="W15" s="167">
        <f t="shared" si="8"/>
        <v>0</v>
      </c>
      <c r="X15" s="76">
        <f>分析係数表!E18</f>
        <v>5.0295857988165681E-2</v>
      </c>
      <c r="Y15" s="166">
        <f t="shared" si="9"/>
        <v>0</v>
      </c>
    </row>
    <row r="16" spans="1:25" x14ac:dyDescent="0.2">
      <c r="A16" s="6" t="s">
        <v>4</v>
      </c>
      <c r="B16" s="5" t="s">
        <v>32</v>
      </c>
      <c r="C16" s="90"/>
      <c r="D16" s="76">
        <f>投入係数表!W16</f>
        <v>5.5594162612925643E-2</v>
      </c>
      <c r="E16" s="77">
        <f t="shared" si="0"/>
        <v>5.5594162612925642</v>
      </c>
      <c r="F16" s="76">
        <f>分析係数表!C19</f>
        <v>5.7963709677419373E-2</v>
      </c>
      <c r="G16" s="77">
        <f t="shared" si="1"/>
        <v>0.32224439014548645</v>
      </c>
      <c r="H16" s="77">
        <v>0.34977591233177435</v>
      </c>
      <c r="I16" s="77">
        <f t="shared" si="2"/>
        <v>0.34977591233177435</v>
      </c>
      <c r="J16" s="76">
        <f>分析係数表!G19</f>
        <v>5.6640625E-2</v>
      </c>
      <c r="K16" s="78">
        <f t="shared" si="3"/>
        <v>1.9811526284416906E-2</v>
      </c>
      <c r="L16" s="79"/>
      <c r="M16" s="80"/>
      <c r="N16" s="81">
        <f>分析係数表!H19</f>
        <v>-1.2078429267376162E-4</v>
      </c>
      <c r="O16" s="82">
        <f t="shared" si="4"/>
        <v>-1.1113880845184149E-3</v>
      </c>
      <c r="P16" s="76">
        <f>分析係数表!C19</f>
        <v>5.7963709677419373E-2</v>
      </c>
      <c r="Q16" s="82">
        <f t="shared" si="5"/>
        <v>-6.4420176269968629E-5</v>
      </c>
      <c r="R16" s="83">
        <v>2.9397913517118098E-4</v>
      </c>
      <c r="S16" s="84">
        <f t="shared" si="6"/>
        <v>0.35006989146694556</v>
      </c>
      <c r="T16" s="85">
        <f>分析係数表!F19</f>
        <v>0.23828125</v>
      </c>
      <c r="U16" s="86">
        <f t="shared" si="7"/>
        <v>8.3415091326108123E-2</v>
      </c>
      <c r="V16" s="87">
        <f>分析係数表!D19</f>
        <v>2.1484375E-2</v>
      </c>
      <c r="W16" s="167">
        <f t="shared" si="8"/>
        <v>0</v>
      </c>
      <c r="X16" s="76">
        <f>分析係数表!E19</f>
        <v>3.90625E-3</v>
      </c>
      <c r="Y16" s="166">
        <f t="shared" si="9"/>
        <v>0</v>
      </c>
    </row>
    <row r="17" spans="1:25" x14ac:dyDescent="0.2">
      <c r="A17" s="6" t="s">
        <v>5</v>
      </c>
      <c r="B17" s="5" t="s">
        <v>33</v>
      </c>
      <c r="C17" s="90"/>
      <c r="D17" s="76">
        <f>投入係数表!W17</f>
        <v>2.5017373175816541E-2</v>
      </c>
      <c r="E17" s="77">
        <f t="shared" si="0"/>
        <v>2.5017373175816542</v>
      </c>
      <c r="F17" s="76">
        <f>分析係数表!C20</f>
        <v>5.8436815193571912E-2</v>
      </c>
      <c r="G17" s="77">
        <f t="shared" si="1"/>
        <v>0.14619356129038144</v>
      </c>
      <c r="H17" s="77">
        <v>0.16272914527710067</v>
      </c>
      <c r="I17" s="77">
        <f t="shared" si="2"/>
        <v>0.16272914527710067</v>
      </c>
      <c r="J17" s="76">
        <f>分析係数表!G20</f>
        <v>0.10123456790123457</v>
      </c>
      <c r="K17" s="78">
        <f t="shared" si="3"/>
        <v>1.6473814707064511E-2</v>
      </c>
      <c r="L17" s="79"/>
      <c r="M17" s="80"/>
      <c r="N17" s="81">
        <f>分析係数表!H20</f>
        <v>5.905009864050568E-4</v>
      </c>
      <c r="O17" s="82">
        <f t="shared" si="4"/>
        <v>5.4334528576455831E-3</v>
      </c>
      <c r="P17" s="76">
        <f>分析係数表!C20</f>
        <v>5.8436815193571912E-2</v>
      </c>
      <c r="Q17" s="82">
        <f t="shared" si="5"/>
        <v>3.1751368050522011E-4</v>
      </c>
      <c r="R17" s="83">
        <v>8.0191075341731776E-4</v>
      </c>
      <c r="S17" s="84">
        <f t="shared" si="6"/>
        <v>0.16353105603051799</v>
      </c>
      <c r="T17" s="85">
        <f>分析係数表!F20</f>
        <v>0.22469135802469137</v>
      </c>
      <c r="U17" s="86">
        <f t="shared" si="7"/>
        <v>3.674401505870898E-2</v>
      </c>
      <c r="V17" s="87">
        <f>分析係数表!D20</f>
        <v>8.1481481481481488E-2</v>
      </c>
      <c r="W17" s="167">
        <f t="shared" si="8"/>
        <v>0</v>
      </c>
      <c r="X17" s="76">
        <f>分析係数表!E20</f>
        <v>7.9012345679012344E-2</v>
      </c>
      <c r="Y17" s="166">
        <f t="shared" si="9"/>
        <v>0</v>
      </c>
    </row>
    <row r="18" spans="1:25" x14ac:dyDescent="0.2">
      <c r="A18" s="6" t="s">
        <v>6</v>
      </c>
      <c r="B18" s="5" t="s">
        <v>34</v>
      </c>
      <c r="C18" s="90"/>
      <c r="D18" s="76">
        <f>投入係数表!W18</f>
        <v>1.0423905489923557E-2</v>
      </c>
      <c r="E18" s="77">
        <f t="shared" si="0"/>
        <v>1.0423905489923557</v>
      </c>
      <c r="F18" s="76">
        <f>分析係数表!C21</f>
        <v>0.13836239575435938</v>
      </c>
      <c r="G18" s="77">
        <f t="shared" si="1"/>
        <v>0.14422765367028426</v>
      </c>
      <c r="H18" s="77">
        <v>0.16062887320706198</v>
      </c>
      <c r="I18" s="77">
        <f t="shared" si="2"/>
        <v>0.16062887320706198</v>
      </c>
      <c r="J18" s="76">
        <f>分析係数表!G21</f>
        <v>0.28436555891238668</v>
      </c>
      <c r="K18" s="78">
        <f t="shared" si="3"/>
        <v>4.5677319306993078E-2</v>
      </c>
      <c r="L18" s="79"/>
      <c r="M18" s="80"/>
      <c r="N18" s="81">
        <f>分析係数表!H21</f>
        <v>9.7969481835384425E-4</v>
      </c>
      <c r="O18" s="82">
        <f t="shared" si="4"/>
        <v>9.0145922410938082E-3</v>
      </c>
      <c r="P18" s="76">
        <f>分析係数表!C21</f>
        <v>0.13836239575435938</v>
      </c>
      <c r="Q18" s="82">
        <f t="shared" si="5"/>
        <v>1.247280579226399E-3</v>
      </c>
      <c r="R18" s="83">
        <v>2.9526570620102958E-3</v>
      </c>
      <c r="S18" s="84">
        <f t="shared" si="6"/>
        <v>0.16358153026907227</v>
      </c>
      <c r="T18" s="85">
        <f>分析係数表!F21</f>
        <v>0.42484894259818728</v>
      </c>
      <c r="U18" s="86">
        <f t="shared" si="7"/>
        <v>6.9497440163408725E-2</v>
      </c>
      <c r="V18" s="87">
        <f>分析係数表!D21</f>
        <v>8.0060422960725075E-2</v>
      </c>
      <c r="W18" s="167">
        <f t="shared" si="8"/>
        <v>0</v>
      </c>
      <c r="X18" s="76">
        <f>分析係数表!E21</f>
        <v>6.9108761329305129E-2</v>
      </c>
      <c r="Y18" s="166">
        <f t="shared" si="9"/>
        <v>0</v>
      </c>
    </row>
    <row r="19" spans="1:25" x14ac:dyDescent="0.2">
      <c r="A19" s="6" t="s">
        <v>7</v>
      </c>
      <c r="B19" s="5" t="s">
        <v>268</v>
      </c>
      <c r="C19" s="90"/>
      <c r="D19" s="76">
        <f>投入係数表!W19</f>
        <v>7.6441973592772756E-3</v>
      </c>
      <c r="E19" s="77">
        <f t="shared" si="0"/>
        <v>0.76441973592772761</v>
      </c>
      <c r="F19" s="76">
        <f>分析係数表!C22</f>
        <v>4.2718446601941795E-2</v>
      </c>
      <c r="G19" s="77">
        <f t="shared" si="1"/>
        <v>3.2654823670699079E-2</v>
      </c>
      <c r="H19" s="77">
        <v>3.5475145410249133E-2</v>
      </c>
      <c r="I19" s="77">
        <f t="shared" si="2"/>
        <v>3.5475145410249133E-2</v>
      </c>
      <c r="J19" s="76">
        <f>分析係数表!G22</f>
        <v>0.195578231292517</v>
      </c>
      <c r="K19" s="78">
        <f t="shared" si="3"/>
        <v>6.9381661941813775E-3</v>
      </c>
      <c r="L19" s="79"/>
      <c r="M19" s="80"/>
      <c r="N19" s="81">
        <f>分析係数表!H22</f>
        <v>4.0261430891253877E-5</v>
      </c>
      <c r="O19" s="82">
        <f t="shared" si="4"/>
        <v>3.7046269483947161E-4</v>
      </c>
      <c r="P19" s="76">
        <f>分析係数表!C22</f>
        <v>4.2718446601941795E-2</v>
      </c>
      <c r="Q19" s="82">
        <f t="shared" si="5"/>
        <v>1.5825590847511425E-5</v>
      </c>
      <c r="R19" s="83">
        <v>2.1662256636739198E-4</v>
      </c>
      <c r="S19" s="84">
        <f t="shared" si="6"/>
        <v>3.5691767976616523E-2</v>
      </c>
      <c r="T19" s="85">
        <f>分析係数表!F22</f>
        <v>0.41411564625850339</v>
      </c>
      <c r="U19" s="86">
        <f t="shared" si="7"/>
        <v>1.4780519561745108E-2</v>
      </c>
      <c r="V19" s="87">
        <f>分析係数表!D22</f>
        <v>4.1666666666666664E-2</v>
      </c>
      <c r="W19" s="167">
        <f t="shared" si="8"/>
        <v>0</v>
      </c>
      <c r="X19" s="76">
        <f>分析係数表!E22</f>
        <v>3.5714285714285712E-2</v>
      </c>
      <c r="Y19" s="166">
        <f t="shared" si="9"/>
        <v>0</v>
      </c>
    </row>
    <row r="20" spans="1:25" x14ac:dyDescent="0.2">
      <c r="A20" s="6" t="s">
        <v>8</v>
      </c>
      <c r="B20" s="5" t="s">
        <v>269</v>
      </c>
      <c r="C20" s="90"/>
      <c r="D20" s="76">
        <f>投入係数表!W20</f>
        <v>6.9492703266157052E-4</v>
      </c>
      <c r="E20" s="77">
        <f t="shared" si="0"/>
        <v>6.9492703266157058E-2</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2.4697512989298105E-4</v>
      </c>
      <c r="P20" s="76">
        <f>分析係数表!C23</f>
        <v>0</v>
      </c>
      <c r="Q20" s="82">
        <f t="shared" si="5"/>
        <v>0</v>
      </c>
      <c r="R20" s="83">
        <v>0</v>
      </c>
      <c r="S20" s="84">
        <f t="shared" si="6"/>
        <v>0</v>
      </c>
      <c r="T20" s="85">
        <f>分析係数表!F23</f>
        <v>0.43803056027164688</v>
      </c>
      <c r="U20" s="86">
        <f t="shared" si="7"/>
        <v>0</v>
      </c>
      <c r="V20" s="87">
        <f>分析係数表!D23</f>
        <v>9.3378607809847206E-2</v>
      </c>
      <c r="W20" s="167">
        <f t="shared" si="8"/>
        <v>0</v>
      </c>
      <c r="X20" s="76">
        <f>分析係数表!E23</f>
        <v>9.3378607809847206E-2</v>
      </c>
      <c r="Y20" s="166">
        <f t="shared" si="9"/>
        <v>0</v>
      </c>
    </row>
    <row r="21" spans="1:25" x14ac:dyDescent="0.2">
      <c r="A21" s="6" t="s">
        <v>9</v>
      </c>
      <c r="B21" s="5" t="s">
        <v>270</v>
      </c>
      <c r="C21" s="90"/>
      <c r="D21" s="76">
        <f>投入係数表!W21</f>
        <v>6.9492703266157052E-4</v>
      </c>
      <c r="E21" s="77">
        <f t="shared" si="0"/>
        <v>6.9492703266157058E-2</v>
      </c>
      <c r="F21" s="76">
        <f>分析係数表!C24</f>
        <v>0.46503178928247046</v>
      </c>
      <c r="G21" s="77">
        <f t="shared" si="1"/>
        <v>3.2316316141936793E-2</v>
      </c>
      <c r="H21" s="77">
        <v>4.077437649192775E-2</v>
      </c>
      <c r="I21" s="77">
        <f t="shared" si="2"/>
        <v>4.077437649192775E-2</v>
      </c>
      <c r="J21" s="76">
        <f>分析係数表!G24</f>
        <v>0.20803782505910165</v>
      </c>
      <c r="K21" s="78">
        <f t="shared" si="3"/>
        <v>8.4826126035216116E-3</v>
      </c>
      <c r="L21" s="79"/>
      <c r="M21" s="80"/>
      <c r="N21" s="81">
        <f>分析係数表!H24</f>
        <v>3.7577335498503619E-4</v>
      </c>
      <c r="O21" s="82">
        <f t="shared" si="4"/>
        <v>3.4576518185017351E-3</v>
      </c>
      <c r="P21" s="76">
        <f>分析係数表!C24</f>
        <v>0.46503178928247046</v>
      </c>
      <c r="Q21" s="82">
        <f t="shared" si="5"/>
        <v>1.6079180118736497E-3</v>
      </c>
      <c r="R21" s="83">
        <v>5.4382620033598134E-3</v>
      </c>
      <c r="S21" s="84">
        <f t="shared" si="6"/>
        <v>4.6212638495287561E-2</v>
      </c>
      <c r="T21" s="85">
        <f>分析係数表!F24</f>
        <v>0.39125295508274233</v>
      </c>
      <c r="U21" s="86">
        <f t="shared" si="7"/>
        <v>1.8080831373451754E-2</v>
      </c>
      <c r="V21" s="87">
        <f>分析係数表!D24</f>
        <v>8.1560283687943269E-2</v>
      </c>
      <c r="W21" s="167">
        <f t="shared" si="8"/>
        <v>0</v>
      </c>
      <c r="X21" s="76">
        <f>分析係数表!E24</f>
        <v>8.0378250591016553E-2</v>
      </c>
      <c r="Y21" s="166">
        <f t="shared" si="9"/>
        <v>0</v>
      </c>
    </row>
    <row r="22" spans="1:25" x14ac:dyDescent="0.2">
      <c r="A22" s="6" t="s">
        <v>10</v>
      </c>
      <c r="B22" s="5" t="s">
        <v>271</v>
      </c>
      <c r="C22" s="90"/>
      <c r="D22" s="76">
        <f>投入係数表!W22</f>
        <v>1.1813759555246699E-2</v>
      </c>
      <c r="E22" s="77">
        <f t="shared" si="0"/>
        <v>1.1813759555246699</v>
      </c>
      <c r="F22" s="76">
        <f>分析係数表!C25</f>
        <v>9.2250922509224953E-3</v>
      </c>
      <c r="G22" s="77">
        <f t="shared" si="1"/>
        <v>1.089830217273679E-2</v>
      </c>
      <c r="H22" s="77">
        <v>1.3999989202537444E-2</v>
      </c>
      <c r="I22" s="77">
        <f t="shared" si="2"/>
        <v>1.3999989202537444E-2</v>
      </c>
      <c r="J22" s="76">
        <f>分析係数表!G25</f>
        <v>0.19617224880382775</v>
      </c>
      <c r="K22" s="78">
        <f t="shared" si="3"/>
        <v>2.7464093650910776E-3</v>
      </c>
      <c r="L22" s="79"/>
      <c r="M22" s="80"/>
      <c r="N22" s="81">
        <f>分析係数表!H25</f>
        <v>5.5023955551380293E-4</v>
      </c>
      <c r="O22" s="82">
        <f t="shared" si="4"/>
        <v>5.0629901628061113E-3</v>
      </c>
      <c r="P22" s="76">
        <f>分析係数表!C25</f>
        <v>9.2250922509224953E-3</v>
      </c>
      <c r="Q22" s="82">
        <f t="shared" si="5"/>
        <v>4.6706551317399478E-5</v>
      </c>
      <c r="R22" s="83">
        <v>2.0054429324320637E-4</v>
      </c>
      <c r="S22" s="84">
        <f t="shared" si="6"/>
        <v>1.420053349578065E-2</v>
      </c>
      <c r="T22" s="85">
        <f>分析係数表!F25</f>
        <v>0.34928229665071769</v>
      </c>
      <c r="U22" s="86">
        <f t="shared" si="7"/>
        <v>4.9599949530717106E-3</v>
      </c>
      <c r="V22" s="87">
        <f>分析係数表!D25</f>
        <v>6.2200956937799042E-2</v>
      </c>
      <c r="W22" s="167">
        <f t="shared" si="8"/>
        <v>0</v>
      </c>
      <c r="X22" s="76">
        <f>分析係数表!E25</f>
        <v>3.8277511961722487E-2</v>
      </c>
      <c r="Y22" s="166">
        <f t="shared" si="9"/>
        <v>0</v>
      </c>
    </row>
    <row r="23" spans="1:25" x14ac:dyDescent="0.2">
      <c r="A23" s="6" t="s">
        <v>11</v>
      </c>
      <c r="B23" s="5" t="s">
        <v>35</v>
      </c>
      <c r="C23" s="90"/>
      <c r="D23" s="76">
        <f>投入係数表!W23</f>
        <v>3.3356497567755383E-2</v>
      </c>
      <c r="E23" s="77">
        <f t="shared" si="0"/>
        <v>3.3356497567755383</v>
      </c>
      <c r="F23" s="76">
        <f>分析係数表!C26</f>
        <v>0.48980322003577814</v>
      </c>
      <c r="G23" s="77">
        <f t="shared" si="1"/>
        <v>1.6338119917802187</v>
      </c>
      <c r="H23" s="77">
        <v>1.7903754286147329</v>
      </c>
      <c r="I23" s="77">
        <f t="shared" si="2"/>
        <v>1.7903754286147329</v>
      </c>
      <c r="J23" s="76">
        <f>分析係数表!G26</f>
        <v>0.19635890767230169</v>
      </c>
      <c r="K23" s="78">
        <f t="shared" si="3"/>
        <v>0.3515561634861179</v>
      </c>
      <c r="L23" s="79"/>
      <c r="M23" s="80"/>
      <c r="N23" s="81">
        <f>分析係数表!H26</f>
        <v>1.1729496866318629E-2</v>
      </c>
      <c r="O23" s="82">
        <f t="shared" si="4"/>
        <v>0.10792813176323272</v>
      </c>
      <c r="P23" s="76">
        <f>分析係数表!C26</f>
        <v>0.48980322003577814</v>
      </c>
      <c r="Q23" s="82">
        <f t="shared" si="5"/>
        <v>5.2863546470077134E-2</v>
      </c>
      <c r="R23" s="83">
        <v>5.8003378587923059E-2</v>
      </c>
      <c r="S23" s="84">
        <f t="shared" si="6"/>
        <v>1.8483788072026559</v>
      </c>
      <c r="T23" s="85">
        <f>分析係数表!F26</f>
        <v>0.33511053315994799</v>
      </c>
      <c r="U23" s="86">
        <f t="shared" si="7"/>
        <v>0.61941120756323076</v>
      </c>
      <c r="V23" s="87">
        <f>分析係数表!D26</f>
        <v>7.3862158647594281E-2</v>
      </c>
      <c r="W23" s="167">
        <f t="shared" si="8"/>
        <v>0</v>
      </c>
      <c r="X23" s="76">
        <f>分析係数表!E26</f>
        <v>7.8673602080624183E-2</v>
      </c>
      <c r="Y23" s="166">
        <f t="shared" si="9"/>
        <v>0</v>
      </c>
    </row>
    <row r="24" spans="1:25" x14ac:dyDescent="0.2">
      <c r="A24" s="6" t="s">
        <v>12</v>
      </c>
      <c r="B24" s="5" t="s">
        <v>365</v>
      </c>
      <c r="C24" s="90"/>
      <c r="D24" s="76">
        <f>投入係数表!W24</f>
        <v>6.2543432939541352E-3</v>
      </c>
      <c r="E24" s="77">
        <f t="shared" si="0"/>
        <v>0.62543432939541355</v>
      </c>
      <c r="F24" s="76">
        <f>分析係数表!C27</f>
        <v>1.6403046280023426E-2</v>
      </c>
      <c r="G24" s="77">
        <f t="shared" si="1"/>
        <v>1.0259028250188384E-2</v>
      </c>
      <c r="H24" s="77">
        <v>1.0577102229624588E-2</v>
      </c>
      <c r="I24" s="77">
        <f t="shared" si="2"/>
        <v>1.0577102229624588E-2</v>
      </c>
      <c r="J24" s="76">
        <f>分析係数表!G27</f>
        <v>0.18421052631578946</v>
      </c>
      <c r="K24" s="78">
        <f t="shared" si="3"/>
        <v>1.9484135686150556E-3</v>
      </c>
      <c r="L24" s="79"/>
      <c r="M24" s="80"/>
      <c r="N24" s="81">
        <f>分析係数表!H27</f>
        <v>1.1420825896152349E-2</v>
      </c>
      <c r="O24" s="82">
        <f t="shared" si="4"/>
        <v>0.10508791776946344</v>
      </c>
      <c r="P24" s="76">
        <f>分析係数表!C27</f>
        <v>1.6403046280023426E-2</v>
      </c>
      <c r="Q24" s="82">
        <f t="shared" si="5"/>
        <v>1.723761978643805E-3</v>
      </c>
      <c r="R24" s="83">
        <v>1.7370781565636075E-3</v>
      </c>
      <c r="S24" s="84">
        <f t="shared" si="6"/>
        <v>1.2314180386188195E-2</v>
      </c>
      <c r="T24" s="85">
        <f>分析係数表!F27</f>
        <v>0.35526315789473684</v>
      </c>
      <c r="U24" s="86">
        <f t="shared" si="7"/>
        <v>4.374774610882648E-3</v>
      </c>
      <c r="V24" s="87">
        <f>分析係数表!D27</f>
        <v>0</v>
      </c>
      <c r="W24" s="167">
        <f t="shared" si="8"/>
        <v>0</v>
      </c>
      <c r="X24" s="76">
        <f>分析係数表!E27</f>
        <v>0</v>
      </c>
      <c r="Y24" s="166">
        <f t="shared" si="9"/>
        <v>0</v>
      </c>
    </row>
    <row r="25" spans="1:25" x14ac:dyDescent="0.2">
      <c r="A25" s="6" t="s">
        <v>13</v>
      </c>
      <c r="B25" s="5" t="s">
        <v>191</v>
      </c>
      <c r="C25" s="75">
        <f>最終需要_まとめ!C26</f>
        <v>100</v>
      </c>
      <c r="D25" s="76">
        <f>投入係数表!W25</f>
        <v>0.46838082001389852</v>
      </c>
      <c r="E25" s="77">
        <f t="shared" si="0"/>
        <v>46.83808200138985</v>
      </c>
      <c r="F25" s="76">
        <f>分析係数表!C28</f>
        <v>5.7942340305257245E-2</v>
      </c>
      <c r="G25" s="77">
        <f t="shared" si="1"/>
        <v>2.7139080865700751</v>
      </c>
      <c r="H25" s="77">
        <v>2.7921665390479102</v>
      </c>
      <c r="I25" s="77">
        <f t="shared" si="2"/>
        <v>102.79216653904791</v>
      </c>
      <c r="J25" s="76">
        <f>分析係数表!G28</f>
        <v>0.12508686587908269</v>
      </c>
      <c r="K25" s="78">
        <f t="shared" si="3"/>
        <v>12.857949949290218</v>
      </c>
      <c r="L25" s="79"/>
      <c r="M25" s="80"/>
      <c r="N25" s="81">
        <f>分析係数表!H28</f>
        <v>2.2586662729993424E-2</v>
      </c>
      <c r="O25" s="82">
        <f t="shared" si="4"/>
        <v>0.20782957180494357</v>
      </c>
      <c r="P25" s="76">
        <f>分析係数表!C28</f>
        <v>5.7942340305257245E-2</v>
      </c>
      <c r="Q25" s="82">
        <f t="shared" si="5"/>
        <v>1.2042131775017936E-2</v>
      </c>
      <c r="R25" s="83">
        <v>1.2989083903226485E-2</v>
      </c>
      <c r="S25" s="84">
        <f t="shared" si="6"/>
        <v>102.80515562295113</v>
      </c>
      <c r="T25" s="85">
        <f>分析係数表!F28</f>
        <v>0.21334259902710215</v>
      </c>
      <c r="U25" s="86">
        <f t="shared" si="7"/>
        <v>21.932719093986098</v>
      </c>
      <c r="V25" s="87">
        <f>分析係数表!D28</f>
        <v>0.12091730368311328</v>
      </c>
      <c r="W25" s="167">
        <f t="shared" si="8"/>
        <v>12</v>
      </c>
      <c r="X25" s="76">
        <f>分析係数表!E28</f>
        <v>0.12161223071577484</v>
      </c>
      <c r="Y25" s="166">
        <f t="shared" si="9"/>
        <v>13</v>
      </c>
    </row>
    <row r="26" spans="1:25" x14ac:dyDescent="0.2">
      <c r="A26" s="6" t="s">
        <v>14</v>
      </c>
      <c r="B26" s="5" t="s">
        <v>50</v>
      </c>
      <c r="C26" s="90"/>
      <c r="D26" s="76">
        <f>投入係数表!W26</f>
        <v>1.389854065323141E-3</v>
      </c>
      <c r="E26" s="77">
        <f t="shared" si="0"/>
        <v>0.13898540653231412</v>
      </c>
      <c r="F26" s="76">
        <f>分析係数表!C29</f>
        <v>0.49478563151796062</v>
      </c>
      <c r="G26" s="77">
        <f t="shared" si="1"/>
        <v>6.8767982142871525E-2</v>
      </c>
      <c r="H26" s="77">
        <v>0.1062934440017191</v>
      </c>
      <c r="I26" s="77">
        <f t="shared" si="2"/>
        <v>0.1062934440017191</v>
      </c>
      <c r="J26" s="76">
        <f>分析係数表!G29</f>
        <v>0.24894917844860528</v>
      </c>
      <c r="K26" s="78">
        <f t="shared" si="3"/>
        <v>2.64616655587008E-2</v>
      </c>
      <c r="L26" s="79"/>
      <c r="M26" s="80"/>
      <c r="N26" s="81">
        <f>分析係数表!H29</f>
        <v>1.0347187739052245E-2</v>
      </c>
      <c r="O26" s="82">
        <f t="shared" si="4"/>
        <v>9.5208912573744198E-2</v>
      </c>
      <c r="P26" s="76">
        <f>分析係数表!C29</f>
        <v>0.49478563151796062</v>
      </c>
      <c r="Q26" s="82">
        <f t="shared" si="5"/>
        <v>4.7108001933938326E-2</v>
      </c>
      <c r="R26" s="83">
        <v>6.8233670475523991E-2</v>
      </c>
      <c r="S26" s="84">
        <f t="shared" si="6"/>
        <v>0.17452711447724309</v>
      </c>
      <c r="T26" s="85">
        <f>分析係数表!F29</f>
        <v>0.37141765380206343</v>
      </c>
      <c r="U26" s="86">
        <f t="shared" si="7"/>
        <v>6.4822451383981766E-2</v>
      </c>
      <c r="V26" s="87">
        <f>分析係数表!D29</f>
        <v>7.241115781429118E-2</v>
      </c>
      <c r="W26" s="167">
        <f t="shared" si="8"/>
        <v>0</v>
      </c>
      <c r="X26" s="76">
        <f>分析係数表!E29</f>
        <v>5.0630492930836837E-2</v>
      </c>
      <c r="Y26" s="166">
        <f t="shared" si="9"/>
        <v>0</v>
      </c>
    </row>
    <row r="27" spans="1:25" x14ac:dyDescent="0.2">
      <c r="A27" s="6" t="s">
        <v>15</v>
      </c>
      <c r="B27" s="5" t="s">
        <v>36</v>
      </c>
      <c r="C27" s="90"/>
      <c r="D27" s="76">
        <f>投入係数表!W27</f>
        <v>6.9492703266157052E-4</v>
      </c>
      <c r="E27" s="77">
        <f t="shared" si="0"/>
        <v>6.9492703266157058E-2</v>
      </c>
      <c r="F27" s="76">
        <f>分析係数表!C30</f>
        <v>1</v>
      </c>
      <c r="G27" s="77">
        <f t="shared" si="1"/>
        <v>6.9492703266157058E-2</v>
      </c>
      <c r="H27" s="77">
        <v>8.9869930938856424E-2</v>
      </c>
      <c r="I27" s="77">
        <f t="shared" si="2"/>
        <v>8.9869930938856424E-2</v>
      </c>
      <c r="J27" s="76">
        <f>分析係数表!G30</f>
        <v>0.34459690081234212</v>
      </c>
      <c r="K27" s="78">
        <f t="shared" si="3"/>
        <v>3.0968899677749143E-2</v>
      </c>
      <c r="L27" s="79"/>
      <c r="M27" s="80"/>
      <c r="N27" s="81">
        <f>分析係数表!H30</f>
        <v>0</v>
      </c>
      <c r="O27" s="82">
        <f t="shared" si="4"/>
        <v>0</v>
      </c>
      <c r="P27" s="76">
        <f>分析係数表!C30</f>
        <v>1</v>
      </c>
      <c r="Q27" s="82">
        <f t="shared" si="5"/>
        <v>0</v>
      </c>
      <c r="R27" s="83">
        <v>1.8689399162543703E-2</v>
      </c>
      <c r="S27" s="84">
        <f t="shared" si="6"/>
        <v>0.10855933010140012</v>
      </c>
      <c r="T27" s="85">
        <f>分析係数表!F30</f>
        <v>0.44091746876919924</v>
      </c>
      <c r="U27" s="86">
        <f t="shared" si="7"/>
        <v>4.7865705039589278E-2</v>
      </c>
      <c r="V27" s="87">
        <f>分析係数表!D30</f>
        <v>0.12847293330602771</v>
      </c>
      <c r="W27" s="167">
        <f t="shared" si="8"/>
        <v>0</v>
      </c>
      <c r="X27" s="76">
        <f>分析係数表!E30</f>
        <v>7.0107174551163901E-2</v>
      </c>
      <c r="Y27" s="166">
        <f t="shared" si="9"/>
        <v>0</v>
      </c>
    </row>
    <row r="28" spans="1:25" x14ac:dyDescent="0.2">
      <c r="A28" s="6" t="s">
        <v>16</v>
      </c>
      <c r="B28" s="5" t="s">
        <v>192</v>
      </c>
      <c r="C28" s="90"/>
      <c r="D28" s="76">
        <f>投入係数表!W28</f>
        <v>1.1813759555246699E-2</v>
      </c>
      <c r="E28" s="77">
        <f t="shared" si="0"/>
        <v>1.1813759555246699</v>
      </c>
      <c r="F28" s="76">
        <f>分析係数表!C31</f>
        <v>1.9207967749584998E-2</v>
      </c>
      <c r="G28" s="77">
        <f t="shared" si="1"/>
        <v>2.2691831253853021E-2</v>
      </c>
      <c r="H28" s="77">
        <v>2.5655841472938781E-2</v>
      </c>
      <c r="I28" s="77">
        <f t="shared" si="2"/>
        <v>2.5655841472938781E-2</v>
      </c>
      <c r="J28" s="76">
        <f>分析係数表!G31</f>
        <v>6.1728395061728392E-2</v>
      </c>
      <c r="K28" s="78">
        <f t="shared" si="3"/>
        <v>1.5836939180826407E-3</v>
      </c>
      <c r="L28" s="79"/>
      <c r="M28" s="80"/>
      <c r="N28" s="81">
        <f>分析係数表!H31</f>
        <v>2.4076335672969816E-2</v>
      </c>
      <c r="O28" s="82">
        <f t="shared" si="4"/>
        <v>0.22153669151400401</v>
      </c>
      <c r="P28" s="76">
        <f>分析係数表!C31</f>
        <v>1.9207967749584998E-2</v>
      </c>
      <c r="Q28" s="82">
        <f t="shared" si="5"/>
        <v>4.2552696259507495E-3</v>
      </c>
      <c r="R28" s="83">
        <v>5.5184113969398716E-3</v>
      </c>
      <c r="S28" s="84">
        <f t="shared" si="6"/>
        <v>3.1174252869878651E-2</v>
      </c>
      <c r="T28" s="85">
        <f>分析係数表!F31</f>
        <v>0.33333333333333331</v>
      </c>
      <c r="U28" s="86">
        <f t="shared" si="7"/>
        <v>1.0391417623292883E-2</v>
      </c>
      <c r="V28" s="87">
        <f>分析係数表!D31</f>
        <v>0.20987654320987653</v>
      </c>
      <c r="W28" s="167">
        <f t="shared" si="8"/>
        <v>0</v>
      </c>
      <c r="X28" s="76">
        <f>分析係数表!E31</f>
        <v>0.18518518518518517</v>
      </c>
      <c r="Y28" s="166">
        <f t="shared" si="9"/>
        <v>0</v>
      </c>
    </row>
    <row r="29" spans="1:25" x14ac:dyDescent="0.2">
      <c r="A29" s="6" t="s">
        <v>17</v>
      </c>
      <c r="B29" s="5" t="s">
        <v>272</v>
      </c>
      <c r="C29" s="90"/>
      <c r="D29" s="76">
        <f>投入係数表!W29</f>
        <v>6.9492703266157052E-4</v>
      </c>
      <c r="E29" s="77">
        <f t="shared" si="0"/>
        <v>6.9492703266157058E-2</v>
      </c>
      <c r="F29" s="76">
        <f>分析係数表!C32</f>
        <v>1</v>
      </c>
      <c r="G29" s="77">
        <f t="shared" si="1"/>
        <v>6.9492703266157058E-2</v>
      </c>
      <c r="H29" s="77">
        <v>8.7770124044630471E-2</v>
      </c>
      <c r="I29" s="77">
        <f t="shared" si="2"/>
        <v>8.7770124044630471E-2</v>
      </c>
      <c r="J29" s="76">
        <f>分析係数表!G32</f>
        <v>0.14010507880910683</v>
      </c>
      <c r="K29" s="78">
        <f t="shared" si="3"/>
        <v>1.2297040146358034E-2</v>
      </c>
      <c r="L29" s="79"/>
      <c r="M29" s="80"/>
      <c r="N29" s="81">
        <f>分析係数表!H32</f>
        <v>7.0054889750781743E-3</v>
      </c>
      <c r="O29" s="82">
        <f t="shared" si="4"/>
        <v>6.4460508902068059E-2</v>
      </c>
      <c r="P29" s="76">
        <f>分析係数表!C32</f>
        <v>1</v>
      </c>
      <c r="Q29" s="82">
        <f t="shared" si="5"/>
        <v>6.4460508902068059E-2</v>
      </c>
      <c r="R29" s="83">
        <v>8.5197978891462342E-2</v>
      </c>
      <c r="S29" s="84">
        <f t="shared" si="6"/>
        <v>0.17296810293609283</v>
      </c>
      <c r="T29" s="85">
        <f>分析係数表!F32</f>
        <v>0.48248686514886163</v>
      </c>
      <c r="U29" s="86">
        <f t="shared" si="7"/>
        <v>8.3454837756381031E-2</v>
      </c>
      <c r="V29" s="87">
        <f>分析係数表!D32</f>
        <v>1.5761821366024518E-2</v>
      </c>
      <c r="W29" s="167">
        <f t="shared" si="8"/>
        <v>0</v>
      </c>
      <c r="X29" s="76">
        <f>分析係数表!E32</f>
        <v>2.1891418563922942E-2</v>
      </c>
      <c r="Y29" s="166">
        <f t="shared" si="9"/>
        <v>0</v>
      </c>
    </row>
    <row r="30" spans="1:25" x14ac:dyDescent="0.2">
      <c r="A30" s="6" t="s">
        <v>18</v>
      </c>
      <c r="B30" s="5" t="s">
        <v>273</v>
      </c>
      <c r="C30" s="90"/>
      <c r="D30" s="76">
        <f>投入係数表!W30</f>
        <v>6.9492703266157052E-4</v>
      </c>
      <c r="E30" s="77">
        <f t="shared" si="0"/>
        <v>6.9492703266157058E-2</v>
      </c>
      <c r="F30" s="76">
        <f>分析係数表!C33</f>
        <v>0.97338792221084958</v>
      </c>
      <c r="G30" s="77">
        <f t="shared" si="1"/>
        <v>6.764335804105974E-2</v>
      </c>
      <c r="H30" s="77">
        <v>7.7568525373687219E-2</v>
      </c>
      <c r="I30" s="77">
        <f t="shared" si="2"/>
        <v>7.7568525373687219E-2</v>
      </c>
      <c r="J30" s="76">
        <f>分析係数表!G33</f>
        <v>0.50577124868835255</v>
      </c>
      <c r="K30" s="78">
        <f t="shared" si="3"/>
        <v>3.9231929937163942E-2</v>
      </c>
      <c r="L30" s="79"/>
      <c r="M30" s="80"/>
      <c r="N30" s="81">
        <f>分析係数表!H33</f>
        <v>1.0199562492450981E-3</v>
      </c>
      <c r="O30" s="82">
        <f t="shared" si="4"/>
        <v>9.3850549359332808E-3</v>
      </c>
      <c r="P30" s="76">
        <f>分析係数表!C33</f>
        <v>0.97338792221084958</v>
      </c>
      <c r="Q30" s="82">
        <f t="shared" si="5"/>
        <v>9.1352991239227743E-3</v>
      </c>
      <c r="R30" s="83">
        <v>2.7357351895802469E-2</v>
      </c>
      <c r="S30" s="84">
        <f t="shared" si="6"/>
        <v>0.10492587726948968</v>
      </c>
      <c r="T30" s="85">
        <f>分析係数表!F33</f>
        <v>0.64428121720881426</v>
      </c>
      <c r="U30" s="86">
        <f t="shared" si="7"/>
        <v>6.760177192388947E-2</v>
      </c>
      <c r="V30" s="87">
        <f>分析係数表!D33</f>
        <v>6.2959076600209857E-2</v>
      </c>
      <c r="W30" s="167">
        <f t="shared" si="8"/>
        <v>0</v>
      </c>
      <c r="X30" s="76">
        <f>分析係数表!E33</f>
        <v>4.7219307450157399E-2</v>
      </c>
      <c r="Y30" s="166">
        <f t="shared" si="9"/>
        <v>0</v>
      </c>
    </row>
    <row r="31" spans="1:25" x14ac:dyDescent="0.2">
      <c r="A31" s="6" t="s">
        <v>19</v>
      </c>
      <c r="B31" s="5" t="s">
        <v>274</v>
      </c>
      <c r="C31" s="90"/>
      <c r="D31" s="76">
        <f>投入係数表!W31</f>
        <v>4.030576789437109E-2</v>
      </c>
      <c r="E31" s="77">
        <f t="shared" si="0"/>
        <v>4.0305767894371094</v>
      </c>
      <c r="F31" s="76">
        <f>分析係数表!C34</f>
        <v>0.27354580534514794</v>
      </c>
      <c r="G31" s="77">
        <f t="shared" si="1"/>
        <v>1.1025473738720348</v>
      </c>
      <c r="H31" s="77">
        <v>1.202622995737743</v>
      </c>
      <c r="I31" s="77">
        <f t="shared" si="2"/>
        <v>1.202622995737743</v>
      </c>
      <c r="J31" s="76">
        <f>分析係数表!G34</f>
        <v>0.42476937758456157</v>
      </c>
      <c r="K31" s="78">
        <f t="shared" si="3"/>
        <v>0.51083742136840193</v>
      </c>
      <c r="L31" s="79"/>
      <c r="M31" s="80"/>
      <c r="N31" s="81">
        <f>分析係数表!H34</f>
        <v>0.17207735562921905</v>
      </c>
      <c r="O31" s="82">
        <f t="shared" si="4"/>
        <v>1.5833575577439016</v>
      </c>
      <c r="P31" s="76">
        <f>分析係数表!C34</f>
        <v>0.27354580534514794</v>
      </c>
      <c r="Q31" s="82">
        <f t="shared" si="5"/>
        <v>0.43312081828238214</v>
      </c>
      <c r="R31" s="83">
        <v>0.46916080685153905</v>
      </c>
      <c r="S31" s="84">
        <f t="shared" si="6"/>
        <v>1.6717838025892822</v>
      </c>
      <c r="T31" s="85">
        <f>分析係数表!F34</f>
        <v>0.70045594316615423</v>
      </c>
      <c r="U31" s="86">
        <f t="shared" si="7"/>
        <v>1.1710109002125755</v>
      </c>
      <c r="V31" s="87">
        <f>分析係数表!D34</f>
        <v>0.30431555508429647</v>
      </c>
      <c r="W31" s="167">
        <f t="shared" si="8"/>
        <v>1</v>
      </c>
      <c r="X31" s="76">
        <f>分析係数表!E34</f>
        <v>0.19870639380765559</v>
      </c>
      <c r="Y31" s="166">
        <f t="shared" si="9"/>
        <v>0</v>
      </c>
    </row>
    <row r="32" spans="1:25" x14ac:dyDescent="0.2">
      <c r="A32" s="6" t="s">
        <v>20</v>
      </c>
      <c r="B32" s="5" t="s">
        <v>37</v>
      </c>
      <c r="C32" s="90"/>
      <c r="D32" s="76">
        <f>投入係数表!W32</f>
        <v>3.4746351633078527E-3</v>
      </c>
      <c r="E32" s="77">
        <f t="shared" si="0"/>
        <v>0.34746351633078526</v>
      </c>
      <c r="F32" s="76">
        <f>分析係数表!C35</f>
        <v>0.43910510987556262</v>
      </c>
      <c r="G32" s="77">
        <f t="shared" si="1"/>
        <v>0.15257300551617881</v>
      </c>
      <c r="H32" s="77">
        <v>0.19095481413028195</v>
      </c>
      <c r="I32" s="77">
        <f t="shared" si="2"/>
        <v>0.19095481413028195</v>
      </c>
      <c r="J32" s="76">
        <f>分析係数表!G35</f>
        <v>0.31421305453517945</v>
      </c>
      <c r="K32" s="78">
        <f t="shared" si="3"/>
        <v>6.0000495426073337E-2</v>
      </c>
      <c r="L32" s="79"/>
      <c r="M32" s="80"/>
      <c r="N32" s="81">
        <f>分析係数表!H35</f>
        <v>6.5760337122381329E-2</v>
      </c>
      <c r="O32" s="82">
        <f t="shared" si="4"/>
        <v>0.60508906823780362</v>
      </c>
      <c r="P32" s="76">
        <f>分析係数表!C35</f>
        <v>0.43910510987556262</v>
      </c>
      <c r="Q32" s="82">
        <f t="shared" si="5"/>
        <v>0.26569770179306257</v>
      </c>
      <c r="R32" s="83">
        <v>0.32481248684341824</v>
      </c>
      <c r="S32" s="84">
        <f t="shared" si="6"/>
        <v>0.51576730097370016</v>
      </c>
      <c r="T32" s="85">
        <f>分析係数表!F35</f>
        <v>0.64651031364792311</v>
      </c>
      <c r="U32" s="86">
        <f t="shared" si="7"/>
        <v>0.33344887952184965</v>
      </c>
      <c r="V32" s="87">
        <f>分析係数表!D35</f>
        <v>9.7202599604408024E-2</v>
      </c>
      <c r="W32" s="167">
        <f t="shared" si="8"/>
        <v>0</v>
      </c>
      <c r="X32" s="76">
        <f>分析係数表!E35</f>
        <v>8.3356880474710376E-2</v>
      </c>
      <c r="Y32" s="166">
        <f t="shared" si="9"/>
        <v>0</v>
      </c>
    </row>
    <row r="33" spans="1:25" x14ac:dyDescent="0.2">
      <c r="A33" s="6" t="s">
        <v>21</v>
      </c>
      <c r="B33" s="5" t="s">
        <v>38</v>
      </c>
      <c r="C33" s="90"/>
      <c r="D33" s="76">
        <f>投入係数表!W33</f>
        <v>6.9492703266157052E-4</v>
      </c>
      <c r="E33" s="77">
        <f t="shared" si="0"/>
        <v>6.9492703266157058E-2</v>
      </c>
      <c r="F33" s="76">
        <f>分析係数表!C36</f>
        <v>0.81669408606805782</v>
      </c>
      <c r="G33" s="77">
        <f t="shared" si="1"/>
        <v>5.6754279782352875E-2</v>
      </c>
      <c r="H33" s="77">
        <v>0.10521098800856418</v>
      </c>
      <c r="I33" s="77">
        <f t="shared" si="2"/>
        <v>0.10521098800856418</v>
      </c>
      <c r="J33" s="76">
        <f>分析係数表!G36</f>
        <v>6.9340477503742809E-2</v>
      </c>
      <c r="K33" s="78">
        <f t="shared" si="3"/>
        <v>7.2953801471543995E-3</v>
      </c>
      <c r="L33" s="79"/>
      <c r="M33" s="80"/>
      <c r="N33" s="81">
        <f>分析係数表!H36</f>
        <v>0.13486237300873674</v>
      </c>
      <c r="O33" s="82">
        <f t="shared" si="4"/>
        <v>1.2409265401472835</v>
      </c>
      <c r="P33" s="76">
        <f>分析係数表!C36</f>
        <v>0.81669408606805782</v>
      </c>
      <c r="Q33" s="82">
        <f t="shared" si="5"/>
        <v>1.0134573665831828</v>
      </c>
      <c r="R33" s="83">
        <v>1.0653605785070406</v>
      </c>
      <c r="S33" s="84">
        <f t="shared" si="6"/>
        <v>1.1705715665156047</v>
      </c>
      <c r="T33" s="85">
        <f>分析係数表!F36</f>
        <v>0.82767315420376641</v>
      </c>
      <c r="U33" s="86">
        <f t="shared" si="7"/>
        <v>0.96885066067921444</v>
      </c>
      <c r="V33" s="87">
        <f>分析係数表!D36</f>
        <v>6.0672917815774961E-3</v>
      </c>
      <c r="W33" s="167">
        <f t="shared" si="8"/>
        <v>0</v>
      </c>
      <c r="X33" s="76">
        <f>分析係数表!E36</f>
        <v>1.3395319517768497E-3</v>
      </c>
      <c r="Y33" s="166">
        <f t="shared" si="9"/>
        <v>0</v>
      </c>
    </row>
    <row r="34" spans="1:25" x14ac:dyDescent="0.2">
      <c r="A34" s="6" t="s">
        <v>22</v>
      </c>
      <c r="B34" s="5" t="s">
        <v>377</v>
      </c>
      <c r="C34" s="90"/>
      <c r="D34" s="76">
        <f>投入係数表!W34</f>
        <v>1.320361362056984E-2</v>
      </c>
      <c r="E34" s="77">
        <f t="shared" si="0"/>
        <v>1.3203613620569841</v>
      </c>
      <c r="F34" s="76">
        <f>分析係数表!C37</f>
        <v>0.27674240490171054</v>
      </c>
      <c r="G34" s="77">
        <f t="shared" si="1"/>
        <v>0.36539997867494789</v>
      </c>
      <c r="H34" s="77">
        <v>0.42299703993603782</v>
      </c>
      <c r="I34" s="77">
        <f t="shared" si="2"/>
        <v>0.42299703993603782</v>
      </c>
      <c r="J34" s="76">
        <f>分析係数表!G37</f>
        <v>0.51230251230251234</v>
      </c>
      <c r="K34" s="78">
        <f t="shared" si="3"/>
        <v>0.21670244625575832</v>
      </c>
      <c r="L34" s="79"/>
      <c r="M34" s="80"/>
      <c r="N34" s="81">
        <f>分析係数表!H37</f>
        <v>5.0756243876907386E-2</v>
      </c>
      <c r="O34" s="82">
        <f t="shared" si="4"/>
        <v>0.46702997062762719</v>
      </c>
      <c r="P34" s="76">
        <f>分析係数表!C37</f>
        <v>0.27674240490171054</v>
      </c>
      <c r="Q34" s="82">
        <f t="shared" si="5"/>
        <v>0.12924699723266478</v>
      </c>
      <c r="R34" s="83">
        <v>0.15417077587653483</v>
      </c>
      <c r="S34" s="84">
        <f t="shared" si="6"/>
        <v>0.57716781581257259</v>
      </c>
      <c r="T34" s="85">
        <f>分析係数表!F37</f>
        <v>0.72623672623672619</v>
      </c>
      <c r="U34" s="86">
        <f t="shared" si="7"/>
        <v>0.41916046504492449</v>
      </c>
      <c r="V34" s="87">
        <f>分析係数表!D37</f>
        <v>0.14037814037814036</v>
      </c>
      <c r="W34" s="167">
        <f t="shared" si="8"/>
        <v>0</v>
      </c>
      <c r="X34" s="76">
        <f>分析係数表!E37</f>
        <v>0.12535612535612536</v>
      </c>
      <c r="Y34" s="166">
        <f t="shared" si="9"/>
        <v>0</v>
      </c>
    </row>
    <row r="35" spans="1:25" x14ac:dyDescent="0.2">
      <c r="A35" s="6" t="s">
        <v>23</v>
      </c>
      <c r="B35" s="5" t="s">
        <v>193</v>
      </c>
      <c r="C35" s="90"/>
      <c r="D35" s="76">
        <f>投入係数表!W35</f>
        <v>2.0847810979847115E-3</v>
      </c>
      <c r="E35" s="77">
        <f t="shared" si="0"/>
        <v>0.20847810979847115</v>
      </c>
      <c r="F35" s="76">
        <f>分析係数表!C38</f>
        <v>2.6054411976392688E-2</v>
      </c>
      <c r="G35" s="77">
        <f t="shared" si="1"/>
        <v>5.4317745607489962E-3</v>
      </c>
      <c r="H35" s="77">
        <v>8.8612933649040229E-3</v>
      </c>
      <c r="I35" s="77">
        <f t="shared" si="2"/>
        <v>8.8612933649040229E-3</v>
      </c>
      <c r="J35" s="76">
        <f>分析係数表!G38</f>
        <v>0.25641025641025639</v>
      </c>
      <c r="K35" s="78">
        <f t="shared" si="3"/>
        <v>2.2721265038215441E-3</v>
      </c>
      <c r="L35" s="79"/>
      <c r="M35" s="80"/>
      <c r="N35" s="81">
        <f>分析係数表!H38</f>
        <v>4.4945177351603076E-2</v>
      </c>
      <c r="O35" s="82">
        <f t="shared" si="4"/>
        <v>0.41355985500579678</v>
      </c>
      <c r="P35" s="76">
        <f>分析係数表!C38</f>
        <v>2.6054411976392688E-2</v>
      </c>
      <c r="Q35" s="82">
        <f t="shared" si="5"/>
        <v>1.0775058839218256E-2</v>
      </c>
      <c r="R35" s="83">
        <v>1.3262821842223585E-2</v>
      </c>
      <c r="S35" s="84">
        <f t="shared" si="6"/>
        <v>2.2124115207127606E-2</v>
      </c>
      <c r="T35" s="85">
        <f>分析係数表!F38</f>
        <v>0.57264957264957261</v>
      </c>
      <c r="U35" s="86">
        <f t="shared" si="7"/>
        <v>1.2669365118611534E-2</v>
      </c>
      <c r="V35" s="87">
        <f>分析係数表!D38</f>
        <v>9.4017094017094016E-2</v>
      </c>
      <c r="W35" s="167">
        <f t="shared" si="8"/>
        <v>0</v>
      </c>
      <c r="X35" s="76">
        <f>分析係数表!E38</f>
        <v>6.4102564102564097E-2</v>
      </c>
      <c r="Y35" s="166">
        <f t="shared" si="9"/>
        <v>0</v>
      </c>
    </row>
    <row r="36" spans="1:25" x14ac:dyDescent="0.2">
      <c r="A36" s="6" t="s">
        <v>24</v>
      </c>
      <c r="B36" s="5" t="s">
        <v>39</v>
      </c>
      <c r="C36" s="90"/>
      <c r="D36" s="76">
        <f>投入係数表!W36</f>
        <v>0</v>
      </c>
      <c r="E36" s="77">
        <f t="shared" si="0"/>
        <v>0</v>
      </c>
      <c r="F36" s="76">
        <f>分析係数表!C39</f>
        <v>1</v>
      </c>
      <c r="G36" s="77">
        <f t="shared" si="1"/>
        <v>0</v>
      </c>
      <c r="H36" s="77">
        <v>2.9766741281517933E-2</v>
      </c>
      <c r="I36" s="77">
        <f t="shared" si="2"/>
        <v>2.9766741281517933E-2</v>
      </c>
      <c r="J36" s="76">
        <f>分析係数表!G39</f>
        <v>0.35423311765241955</v>
      </c>
      <c r="K36" s="78">
        <f t="shared" si="3"/>
        <v>1.0544365566505075E-2</v>
      </c>
      <c r="L36" s="79"/>
      <c r="M36" s="80"/>
      <c r="N36" s="81">
        <f>分析係数表!H39</f>
        <v>4.0664045200166418E-3</v>
      </c>
      <c r="O36" s="82">
        <f t="shared" si="4"/>
        <v>3.7416732178786632E-2</v>
      </c>
      <c r="P36" s="76">
        <f>分析係数表!C39</f>
        <v>1</v>
      </c>
      <c r="Q36" s="82">
        <f t="shared" si="5"/>
        <v>3.7416732178786632E-2</v>
      </c>
      <c r="R36" s="83">
        <v>6.629295385826238E-2</v>
      </c>
      <c r="S36" s="84">
        <f t="shared" si="6"/>
        <v>9.6059695139780313E-2</v>
      </c>
      <c r="T36" s="85">
        <f>分析係数表!F39</f>
        <v>0.70491205686685499</v>
      </c>
      <c r="U36" s="86">
        <f t="shared" si="7"/>
        <v>6.7713637282985573E-2</v>
      </c>
      <c r="V36" s="87">
        <f>分析係数表!D39</f>
        <v>5.4588535496217991E-2</v>
      </c>
      <c r="W36" s="167">
        <f t="shared" si="8"/>
        <v>0</v>
      </c>
      <c r="X36" s="76">
        <f>分析係数表!E39</f>
        <v>6.4886539688325889E-2</v>
      </c>
      <c r="Y36" s="166">
        <f t="shared" si="9"/>
        <v>0</v>
      </c>
    </row>
    <row r="37" spans="1:25" x14ac:dyDescent="0.2">
      <c r="A37" s="6" t="s">
        <v>25</v>
      </c>
      <c r="B37" s="5" t="s">
        <v>40</v>
      </c>
      <c r="C37" s="90"/>
      <c r="D37" s="76">
        <f>投入係数表!W37</f>
        <v>0</v>
      </c>
      <c r="E37" s="77">
        <f t="shared" si="0"/>
        <v>0</v>
      </c>
      <c r="F37" s="76">
        <f>分析係数表!C40</f>
        <v>0.92056168505516545</v>
      </c>
      <c r="G37" s="77">
        <f t="shared" si="1"/>
        <v>0</v>
      </c>
      <c r="H37" s="77">
        <v>1.9334311679071422E-3</v>
      </c>
      <c r="I37" s="77">
        <f t="shared" si="2"/>
        <v>1.9334311679071422E-3</v>
      </c>
      <c r="J37" s="76">
        <f>分析係数表!G40</f>
        <v>0.55393401015228427</v>
      </c>
      <c r="K37" s="78">
        <f t="shared" si="3"/>
        <v>1.0709932801922176E-3</v>
      </c>
      <c r="L37" s="79"/>
      <c r="M37" s="80"/>
      <c r="N37" s="81">
        <f>分析係数表!H40</f>
        <v>3.1632064203561794E-2</v>
      </c>
      <c r="O37" s="82">
        <f t="shared" si="4"/>
        <v>0.29106019057887816</v>
      </c>
      <c r="P37" s="76">
        <f>分析係数表!C40</f>
        <v>0.92056168505516545</v>
      </c>
      <c r="Q37" s="82">
        <f t="shared" si="5"/>
        <v>0.26793885949176965</v>
      </c>
      <c r="R37" s="83">
        <v>0.26821720535837129</v>
      </c>
      <c r="S37" s="84">
        <f t="shared" si="6"/>
        <v>0.27015063652627841</v>
      </c>
      <c r="T37" s="85">
        <f>分析係数表!F40</f>
        <v>0.75190355329949243</v>
      </c>
      <c r="U37" s="86">
        <f t="shared" si="7"/>
        <v>0.20312722353022838</v>
      </c>
      <c r="V37" s="87">
        <f>分析係数表!D40</f>
        <v>8.6747643219724432E-2</v>
      </c>
      <c r="W37" s="167">
        <f t="shared" si="8"/>
        <v>0</v>
      </c>
      <c r="X37" s="76">
        <f>分析係数表!E40</f>
        <v>5.4296591733139957E-2</v>
      </c>
      <c r="Y37" s="166">
        <f t="shared" si="9"/>
        <v>0</v>
      </c>
    </row>
    <row r="38" spans="1:25" x14ac:dyDescent="0.2">
      <c r="A38" s="6" t="s">
        <v>26</v>
      </c>
      <c r="B38" s="5" t="s">
        <v>276</v>
      </c>
      <c r="C38" s="90"/>
      <c r="D38" s="76">
        <f>投入係数表!W38</f>
        <v>0</v>
      </c>
      <c r="E38" s="77">
        <f t="shared" si="0"/>
        <v>0</v>
      </c>
      <c r="F38" s="76">
        <f>分析係数表!C41</f>
        <v>0.63177526518242222</v>
      </c>
      <c r="G38" s="77">
        <f t="shared" si="1"/>
        <v>0</v>
      </c>
      <c r="H38" s="77">
        <v>2.6285750750196544E-4</v>
      </c>
      <c r="I38" s="77">
        <f t="shared" si="2"/>
        <v>2.6285750750196544E-4</v>
      </c>
      <c r="J38" s="76">
        <f>分析係数表!G41</f>
        <v>0.4574653574378269</v>
      </c>
      <c r="K38" s="78">
        <f t="shared" si="3"/>
        <v>1.2024820362460289E-4</v>
      </c>
      <c r="L38" s="79"/>
      <c r="M38" s="80"/>
      <c r="N38" s="81">
        <f>分析係数表!H41</f>
        <v>5.3681907855005165E-2</v>
      </c>
      <c r="O38" s="82">
        <f t="shared" si="4"/>
        <v>0.49395025978596213</v>
      </c>
      <c r="P38" s="76">
        <f>分析係数表!C41</f>
        <v>0.63177526518242222</v>
      </c>
      <c r="Q38" s="82">
        <f t="shared" si="5"/>
        <v>0.31206555636320255</v>
      </c>
      <c r="R38" s="83">
        <v>0.31626403118226804</v>
      </c>
      <c r="S38" s="84">
        <f t="shared" si="6"/>
        <v>0.31652688868977003</v>
      </c>
      <c r="T38" s="85">
        <f>分析係数表!F41</f>
        <v>0.56134715976874372</v>
      </c>
      <c r="U38" s="86">
        <f t="shared" si="7"/>
        <v>0.17768146995643969</v>
      </c>
      <c r="V38" s="87">
        <f>分析係数表!D41</f>
        <v>0.18619803615674038</v>
      </c>
      <c r="W38" s="167">
        <f t="shared" si="8"/>
        <v>0</v>
      </c>
      <c r="X38" s="76">
        <f>分析係数表!E41</f>
        <v>0.17261631641736258</v>
      </c>
      <c r="Y38" s="166">
        <f t="shared" si="9"/>
        <v>0</v>
      </c>
    </row>
    <row r="39" spans="1:25" x14ac:dyDescent="0.2">
      <c r="A39" s="6" t="s">
        <v>51</v>
      </c>
      <c r="B39" s="5" t="s">
        <v>367</v>
      </c>
      <c r="C39" s="90"/>
      <c r="D39" s="76">
        <f>投入係数表!W39</f>
        <v>0</v>
      </c>
      <c r="E39" s="77">
        <f>$C$25*D39</f>
        <v>0</v>
      </c>
      <c r="F39" s="76">
        <f>分析係数表!C42</f>
        <v>1</v>
      </c>
      <c r="G39" s="77">
        <f>E39*F39</f>
        <v>0</v>
      </c>
      <c r="H39" s="77">
        <v>5.9545815066420283E-3</v>
      </c>
      <c r="I39" s="77">
        <f>C39+H39</f>
        <v>5.9545815066420283E-3</v>
      </c>
      <c r="J39" s="76">
        <f>分析係数表!G42</f>
        <v>0.48523748395378691</v>
      </c>
      <c r="K39" s="78">
        <f>I39*J39</f>
        <v>2.8893861482807274E-3</v>
      </c>
      <c r="L39" s="79"/>
      <c r="M39" s="80"/>
      <c r="N39" s="81">
        <f>分析係数表!H42</f>
        <v>1.4319648920322628E-2</v>
      </c>
      <c r="O39" s="82">
        <f t="shared" si="4"/>
        <v>0.13176123179790539</v>
      </c>
      <c r="P39" s="76">
        <f>分析係数表!C42</f>
        <v>1</v>
      </c>
      <c r="Q39" s="82">
        <f>O39*P39</f>
        <v>0.13176123179790539</v>
      </c>
      <c r="R39" s="83">
        <v>0.13732161515530622</v>
      </c>
      <c r="S39" s="84">
        <f>I39+R39</f>
        <v>0.14327619666194824</v>
      </c>
      <c r="T39" s="85">
        <f>分析係数表!F42</f>
        <v>0.55905006418485237</v>
      </c>
      <c r="U39" s="86">
        <f>S39*T39</f>
        <v>8.0098566940023694E-2</v>
      </c>
      <c r="V39" s="87">
        <f>分析係数表!D42</f>
        <v>0.23876765083440307</v>
      </c>
      <c r="W39" s="167">
        <f>ROUND(S39*V39,0)</f>
        <v>0</v>
      </c>
      <c r="X39" s="76">
        <f>分析係数表!E42</f>
        <v>0.20410783055198972</v>
      </c>
      <c r="Y39" s="166">
        <f>ROUND(S39*X39,0)</f>
        <v>0</v>
      </c>
    </row>
    <row r="40" spans="1:25" x14ac:dyDescent="0.2">
      <c r="A40" s="6" t="s">
        <v>194</v>
      </c>
      <c r="B40" s="5" t="s">
        <v>41</v>
      </c>
      <c r="C40" s="90"/>
      <c r="D40" s="76">
        <f>投入係数表!W40</f>
        <v>2.2237665045170257E-2</v>
      </c>
      <c r="E40" s="77">
        <f>$C$25*D40</f>
        <v>2.2237665045170258</v>
      </c>
      <c r="F40" s="76">
        <f>分析係数表!C43</f>
        <v>0.2976353666895134</v>
      </c>
      <c r="G40" s="77">
        <f>E40*F40</f>
        <v>0.66187155900378247</v>
      </c>
      <c r="H40" s="77">
        <v>0.79934996462316732</v>
      </c>
      <c r="I40" s="77">
        <f>C40+H40</f>
        <v>0.79934996462316732</v>
      </c>
      <c r="J40" s="76">
        <f>分析係数表!G43</f>
        <v>0.36251604621309369</v>
      </c>
      <c r="K40" s="78">
        <f>I40*J40</f>
        <v>0.28977718871576691</v>
      </c>
      <c r="L40" s="79"/>
      <c r="M40" s="80"/>
      <c r="N40" s="81">
        <f>分析係数表!H43</f>
        <v>3.8812019379168734E-2</v>
      </c>
      <c r="O40" s="82">
        <f t="shared" si="4"/>
        <v>0.3571260378252506</v>
      </c>
      <c r="P40" s="76">
        <f>分析係数表!C43</f>
        <v>0.2976353666895134</v>
      </c>
      <c r="Q40" s="82">
        <f>O40*P40</f>
        <v>0.1062933392224915</v>
      </c>
      <c r="R40" s="83">
        <v>0.18021143892897556</v>
      </c>
      <c r="S40" s="84">
        <f>I40+R40</f>
        <v>0.97956140355214294</v>
      </c>
      <c r="T40" s="85">
        <f>分析係数表!F43</f>
        <v>0.59563543003851094</v>
      </c>
      <c r="U40" s="86">
        <f>S40*T40</f>
        <v>0.58346147785390801</v>
      </c>
      <c r="V40" s="87">
        <f>分析係数表!D43</f>
        <v>0.26110397946084724</v>
      </c>
      <c r="W40" s="167">
        <f>ROUND(S40*V40,0)</f>
        <v>0</v>
      </c>
      <c r="X40" s="76">
        <f>分析係数表!E43</f>
        <v>0.20154043645699615</v>
      </c>
      <c r="Y40" s="166">
        <f>ROUND(S40*X40,0)</f>
        <v>0</v>
      </c>
    </row>
    <row r="41" spans="1:25" x14ac:dyDescent="0.2">
      <c r="A41" s="6" t="s">
        <v>340</v>
      </c>
      <c r="B41" s="5" t="s">
        <v>42</v>
      </c>
      <c r="C41" s="90"/>
      <c r="D41" s="76">
        <f>投入係数表!W41</f>
        <v>0</v>
      </c>
      <c r="E41" s="77">
        <f>$C$25*D41</f>
        <v>0</v>
      </c>
      <c r="F41" s="76">
        <f>分析係数表!C44</f>
        <v>0.4644187601490114</v>
      </c>
      <c r="G41" s="77">
        <f>E41*F41</f>
        <v>0</v>
      </c>
      <c r="H41" s="77">
        <v>1.1874854338576558E-3</v>
      </c>
      <c r="I41" s="77">
        <f>C41+H41</f>
        <v>1.1874854338576558E-3</v>
      </c>
      <c r="J41" s="76">
        <f>分析係数表!G44</f>
        <v>0.2664037682111951</v>
      </c>
      <c r="K41" s="78">
        <f>I41*J41</f>
        <v>3.1635059427558541E-4</v>
      </c>
      <c r="L41" s="79"/>
      <c r="M41" s="80"/>
      <c r="N41" s="81">
        <f>分析係数表!H44</f>
        <v>0.11619448955215868</v>
      </c>
      <c r="O41" s="82">
        <f t="shared" si="4"/>
        <v>1.0691553373067151</v>
      </c>
      <c r="P41" s="76">
        <f>分析係数表!C44</f>
        <v>0.4644187601490114</v>
      </c>
      <c r="Q41" s="82">
        <f>O41*P41</f>
        <v>0.49653579615868271</v>
      </c>
      <c r="R41" s="83">
        <v>0.50391125378821033</v>
      </c>
      <c r="S41" s="84">
        <f>I41+R41</f>
        <v>0.50509873922206794</v>
      </c>
      <c r="T41" s="85">
        <f>分析係数表!F44</f>
        <v>0.52053894183371674</v>
      </c>
      <c r="U41" s="86">
        <f>S41*T41</f>
        <v>0.2629235632361997</v>
      </c>
      <c r="V41" s="87">
        <f>分析係数表!D44</f>
        <v>0.21141417460839085</v>
      </c>
      <c r="W41" s="167">
        <f>ROUND(S41*V41,0)</f>
        <v>0</v>
      </c>
      <c r="X41" s="76">
        <f>分析係数表!E44</f>
        <v>0.12487676634899771</v>
      </c>
      <c r="Y41" s="166">
        <f>ROUND(S41*X41,0)</f>
        <v>0</v>
      </c>
    </row>
    <row r="42" spans="1:25" x14ac:dyDescent="0.2">
      <c r="A42" s="6" t="s">
        <v>341</v>
      </c>
      <c r="B42" s="5" t="s">
        <v>278</v>
      </c>
      <c r="C42" s="90"/>
      <c r="D42" s="76">
        <f>投入係数表!W42</f>
        <v>6.9492703266157052E-4</v>
      </c>
      <c r="E42" s="77">
        <f>$C$25*D42</f>
        <v>6.9492703266157058E-2</v>
      </c>
      <c r="F42" s="76">
        <f>分析係数表!C45</f>
        <v>1</v>
      </c>
      <c r="G42" s="77">
        <f>E42*F42</f>
        <v>6.9492703266157058E-2</v>
      </c>
      <c r="H42" s="77">
        <v>7.694210203745766E-2</v>
      </c>
      <c r="I42" s="77">
        <f>C42+H42</f>
        <v>7.694210203745766E-2</v>
      </c>
      <c r="J42" s="76">
        <f>分析係数表!G45</f>
        <v>0</v>
      </c>
      <c r="K42" s="78">
        <f>I42*J42</f>
        <v>0</v>
      </c>
      <c r="L42" s="79"/>
      <c r="M42" s="80"/>
      <c r="N42" s="81">
        <f>分析係数表!H45</f>
        <v>0</v>
      </c>
      <c r="O42" s="82">
        <f t="shared" si="4"/>
        <v>0</v>
      </c>
      <c r="P42" s="76">
        <f>分析係数表!C45</f>
        <v>1</v>
      </c>
      <c r="Q42" s="82">
        <f>O42*P42</f>
        <v>0</v>
      </c>
      <c r="R42" s="83">
        <v>4.6193345854851561E-3</v>
      </c>
      <c r="S42" s="84">
        <f>I42+R42</f>
        <v>8.1561436622942823E-2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投入係数表!W43</f>
        <v>2.0847810979847115E-3</v>
      </c>
      <c r="E43" s="77">
        <f>$C$25*D43</f>
        <v>0.20847810979847115</v>
      </c>
      <c r="F43" s="76">
        <f>分析係数表!C46</f>
        <v>0.61950882047734346</v>
      </c>
      <c r="G43" s="77">
        <f>E43*F43</f>
        <v>0.12915402789659697</v>
      </c>
      <c r="H43" s="77">
        <v>0.15715088411860201</v>
      </c>
      <c r="I43" s="77">
        <f>C43+H43</f>
        <v>0.15715088411860201</v>
      </c>
      <c r="J43" s="76">
        <f>分析係数表!G46</f>
        <v>9.4707520891364905E-3</v>
      </c>
      <c r="K43" s="78">
        <f>I43*J43</f>
        <v>1.4883370640758964E-3</v>
      </c>
      <c r="L43" s="79"/>
      <c r="M43" s="80"/>
      <c r="N43" s="81">
        <f>分析係数表!H46</f>
        <v>2.3767664702803538E-2</v>
      </c>
      <c r="O43" s="82">
        <f t="shared" si="4"/>
        <v>0.21869647752023474</v>
      </c>
      <c r="P43" s="76">
        <f>分析係数表!C46</f>
        <v>0.61950882047734346</v>
      </c>
      <c r="Q43" s="82">
        <f>O43*P43</f>
        <v>0.13548439683111049</v>
      </c>
      <c r="R43" s="83">
        <v>0.15244946445487928</v>
      </c>
      <c r="S43" s="84">
        <f>I43+R43</f>
        <v>0.30960034857348129</v>
      </c>
      <c r="T43" s="85">
        <f>分析係数表!F46</f>
        <v>0.31364902506963788</v>
      </c>
      <c r="U43" s="86">
        <f>S43*T43</f>
        <v>9.710584749129246E-2</v>
      </c>
      <c r="V43" s="87">
        <f>分析係数表!D46</f>
        <v>1.6713091922005571E-3</v>
      </c>
      <c r="W43" s="167">
        <f>ROUND(S43*V43,0)</f>
        <v>0</v>
      </c>
      <c r="X43" s="76">
        <f>分析係数表!E46</f>
        <v>5.5710306406685237E-3</v>
      </c>
      <c r="Y43" s="166">
        <f>ROUND(S43*X43,0)</f>
        <v>0</v>
      </c>
    </row>
    <row r="44" spans="1:25" x14ac:dyDescent="0.2">
      <c r="A44" s="192">
        <v>40</v>
      </c>
      <c r="B44" s="14" t="s">
        <v>150</v>
      </c>
      <c r="C44" s="197">
        <f>SUM(C5:C43)</f>
        <v>100</v>
      </c>
      <c r="D44" s="92">
        <f>投入係数表!W44</f>
        <v>0.77970813064628219</v>
      </c>
      <c r="E44" s="91">
        <f>SUM(E5:E43)</f>
        <v>77.97081306462826</v>
      </c>
      <c r="F44" s="92">
        <f>分析係数表!C47</f>
        <v>0.46349450395854752</v>
      </c>
      <c r="G44" s="91">
        <f>SUM(G5:G43)</f>
        <v>8.4925643399179052</v>
      </c>
      <c r="H44" s="91">
        <f>SUM(H5:H43)</f>
        <v>9.4919723087596637</v>
      </c>
      <c r="I44" s="91">
        <f>SUM(I5:I43)</f>
        <v>109.49197230875969</v>
      </c>
      <c r="J44" s="92">
        <f>分析係数表!G47</f>
        <v>0.28295025107418337</v>
      </c>
      <c r="K44" s="93">
        <f>SUM(K5:K43)</f>
        <v>14.675325242197527</v>
      </c>
      <c r="L44" s="94">
        <f>最終需要_まとめ!$L$33</f>
        <v>0.627</v>
      </c>
      <c r="M44" s="91">
        <f>K44*L44</f>
        <v>9.2014289268578491</v>
      </c>
      <c r="N44" s="95">
        <f>分析係数表!H47</f>
        <v>1</v>
      </c>
      <c r="O44" s="96">
        <f>SUM(O5:O43)</f>
        <v>9.2014289268578491</v>
      </c>
      <c r="P44" s="92">
        <f>分析係数表!C47</f>
        <v>0.46349450395854752</v>
      </c>
      <c r="Q44" s="96">
        <f>SUM(Q5:Q43)</f>
        <v>3.7749376541774571</v>
      </c>
      <c r="R44" s="91">
        <f>SUM(R5:R43)</f>
        <v>4.2642232147532404</v>
      </c>
      <c r="S44" s="97">
        <f>SUM(S5:S43)</f>
        <v>113.75619552351291</v>
      </c>
      <c r="T44" s="98">
        <f>分析係数表!F47</f>
        <v>0.52862763369053167</v>
      </c>
      <c r="U44" s="99">
        <f>SUM(U5:U43)</f>
        <v>27.821119279636783</v>
      </c>
      <c r="V44" s="100">
        <f>分析係数表!D47</f>
        <v>0.12002381322151473</v>
      </c>
      <c r="W44" s="164">
        <f>SUM(W5:W43)</f>
        <v>13</v>
      </c>
      <c r="X44" s="92">
        <f>分析係数表!E47</f>
        <v>9.1234404928301496E-2</v>
      </c>
      <c r="Y44" s="165">
        <f>SUM(Y5:Y43)</f>
        <v>13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294</v>
      </c>
      <c r="S2" s="3" t="s">
        <v>152</v>
      </c>
      <c r="U2" s="64" t="s">
        <v>209</v>
      </c>
      <c r="W2" s="3" t="s">
        <v>130</v>
      </c>
      <c r="Y2" s="3" t="s">
        <v>153</v>
      </c>
    </row>
    <row r="3" spans="1:25" ht="44" x14ac:dyDescent="0.2">
      <c r="B3" s="65"/>
      <c r="C3" s="66" t="s">
        <v>227</v>
      </c>
      <c r="D3" s="66" t="s">
        <v>234</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投入係数表!X5</f>
        <v>8.2155139472678638E-3</v>
      </c>
      <c r="E5" s="77">
        <f t="shared" ref="E5:E38" si="0">$C$26*D5</f>
        <v>0.8215513947267864</v>
      </c>
      <c r="F5" s="76">
        <f>分析係数表!C8</f>
        <v>0.24593128390596741</v>
      </c>
      <c r="G5" s="77">
        <f t="shared" ref="G5:G38" si="1">E5*F5</f>
        <v>0.20204518929989682</v>
      </c>
      <c r="H5" s="77">
        <f t="array" ref="H5:H43">MMULT(逆行列係数!C5:AO43,'22'!G5:G43)</f>
        <v>0.24740410125756307</v>
      </c>
      <c r="I5" s="77">
        <f t="shared" ref="I5:I38" si="2">C5+H5</f>
        <v>0.24740410125756307</v>
      </c>
      <c r="J5" s="76">
        <f>分析係数表!G8</f>
        <v>0.11987270155586988</v>
      </c>
      <c r="K5" s="78">
        <f t="shared" ref="K5:K38" si="3">I5*J5</f>
        <v>2.9656997993746069E-2</v>
      </c>
      <c r="L5" s="79" t="s">
        <v>183</v>
      </c>
      <c r="M5" s="80" t="s">
        <v>183</v>
      </c>
      <c r="N5" s="81">
        <f>分析係数表!H8</f>
        <v>1.2776294069491229E-2</v>
      </c>
      <c r="O5" s="82">
        <f t="shared" ref="O5:O43" si="4">$M$44*N5</f>
        <v>0.24507331509463395</v>
      </c>
      <c r="P5" s="76">
        <f>分析係数表!C8</f>
        <v>0.24593128390596741</v>
      </c>
      <c r="Q5" s="82">
        <f t="shared" ref="Q5:Q38" si="5">O5*P5</f>
        <v>6.0271195032315032E-2</v>
      </c>
      <c r="R5" s="83">
        <f t="array" ref="R5:R43">MMULT(逆行列係数!C5:AO43,'22'!Q5:Q43)</f>
        <v>9.1366949788489582E-2</v>
      </c>
      <c r="S5" s="84">
        <f t="shared" ref="S5:S38" si="6">I5+R5</f>
        <v>0.33877105104605265</v>
      </c>
      <c r="T5" s="85">
        <f>分析係数表!F8</f>
        <v>0.45261669024045259</v>
      </c>
      <c r="U5" s="86">
        <f t="shared" ref="U5:U38" si="7">S5*T5</f>
        <v>0.15333343187374376</v>
      </c>
      <c r="V5" s="87">
        <f>分析係数表!D8</f>
        <v>0.25884016973125884</v>
      </c>
      <c r="W5" s="88">
        <f t="shared" ref="W5:W38" si="8">ROUND(S5*V5,0)</f>
        <v>0</v>
      </c>
      <c r="X5" s="76">
        <f>分析係数表!E8</f>
        <v>0.1623055162659123</v>
      </c>
      <c r="Y5" s="89">
        <f t="shared" ref="Y5:Y38" si="9">ROUND(S5*X5,0)</f>
        <v>0</v>
      </c>
    </row>
    <row r="6" spans="1:25" x14ac:dyDescent="0.2">
      <c r="A6" s="6" t="s">
        <v>219</v>
      </c>
      <c r="B6" s="5" t="s">
        <v>265</v>
      </c>
      <c r="C6" s="90"/>
      <c r="D6" s="76">
        <f>投入係数表!X6</f>
        <v>1.5284677111196026E-3</v>
      </c>
      <c r="E6" s="77">
        <f t="shared" si="0"/>
        <v>0.15284677111196027</v>
      </c>
      <c r="F6" s="76">
        <f>分析係数表!C9</f>
        <v>0.93252427184466025</v>
      </c>
      <c r="G6" s="77">
        <f t="shared" si="1"/>
        <v>0.14253332393498819</v>
      </c>
      <c r="H6" s="77">
        <v>0.50914414870184876</v>
      </c>
      <c r="I6" s="77">
        <f t="shared" si="2"/>
        <v>0.50914414870184876</v>
      </c>
      <c r="J6" s="76">
        <f>分析係数表!G9</f>
        <v>0.24685990338164251</v>
      </c>
      <c r="K6" s="78">
        <f t="shared" si="3"/>
        <v>0.12568727535586702</v>
      </c>
      <c r="L6" s="79"/>
      <c r="M6" s="80"/>
      <c r="N6" s="81">
        <f>分析係数表!H9</f>
        <v>6.7102384818756454E-4</v>
      </c>
      <c r="O6" s="82">
        <f t="shared" si="4"/>
        <v>1.2871497641524891E-2</v>
      </c>
      <c r="P6" s="76">
        <f>分析係数表!C9</f>
        <v>0.93252427184466025</v>
      </c>
      <c r="Q6" s="82">
        <f t="shared" si="5"/>
        <v>1.2002983965713261E-2</v>
      </c>
      <c r="R6" s="83">
        <v>2.5124624127364714E-2</v>
      </c>
      <c r="S6" s="84">
        <f t="shared" si="6"/>
        <v>0.53426877282921348</v>
      </c>
      <c r="T6" s="85">
        <f>分析係数表!F9</f>
        <v>0.67294685990338166</v>
      </c>
      <c r="U6" s="86">
        <f t="shared" si="7"/>
        <v>0.35953449301985235</v>
      </c>
      <c r="V6" s="87">
        <f>分析係数表!D9</f>
        <v>0.15314009661835748</v>
      </c>
      <c r="W6" s="88">
        <f t="shared" si="8"/>
        <v>0</v>
      </c>
      <c r="X6" s="76">
        <f>分析係数表!E9</f>
        <v>0.11884057971014493</v>
      </c>
      <c r="Y6" s="89">
        <f t="shared" si="9"/>
        <v>0</v>
      </c>
    </row>
    <row r="7" spans="1:25" x14ac:dyDescent="0.2">
      <c r="A7" s="6" t="s">
        <v>220</v>
      </c>
      <c r="B7" s="5" t="s">
        <v>266</v>
      </c>
      <c r="C7" s="90"/>
      <c r="D7" s="76">
        <f>投入係数表!X7</f>
        <v>7.4512800917080624E-3</v>
      </c>
      <c r="E7" s="77">
        <f t="shared" si="0"/>
        <v>0.74512800917080624</v>
      </c>
      <c r="F7" s="76">
        <f>分析係数表!C10</f>
        <v>7.456140350877194E-2</v>
      </c>
      <c r="G7" s="77">
        <f t="shared" si="1"/>
        <v>5.5557790157472399E-2</v>
      </c>
      <c r="H7" s="77">
        <v>5.9984187880803917E-2</v>
      </c>
      <c r="I7" s="77">
        <f t="shared" si="2"/>
        <v>5.9984187880803917E-2</v>
      </c>
      <c r="J7" s="76">
        <f>分析係数表!G10</f>
        <v>0.17857142857142858</v>
      </c>
      <c r="K7" s="78">
        <f t="shared" si="3"/>
        <v>1.0711462121572129E-2</v>
      </c>
      <c r="L7" s="79"/>
      <c r="M7" s="80"/>
      <c r="N7" s="81">
        <f>分析係数表!H10</f>
        <v>1.3017862654838752E-3</v>
      </c>
      <c r="O7" s="82">
        <f t="shared" si="4"/>
        <v>2.4970705424558291E-2</v>
      </c>
      <c r="P7" s="76">
        <f>分析係数表!C10</f>
        <v>7.456140350877194E-2</v>
      </c>
      <c r="Q7" s="82">
        <f t="shared" si="5"/>
        <v>1.861850843059171E-3</v>
      </c>
      <c r="R7" s="83">
        <v>3.5497315681058436E-3</v>
      </c>
      <c r="S7" s="84">
        <f t="shared" si="6"/>
        <v>6.3533919448909765E-2</v>
      </c>
      <c r="T7" s="85">
        <f>分析係数表!F10</f>
        <v>0.52380952380952384</v>
      </c>
      <c r="U7" s="86">
        <f t="shared" si="7"/>
        <v>3.3279672092286071E-2</v>
      </c>
      <c r="V7" s="87">
        <f>分析係数表!D10</f>
        <v>0.10714285714285714</v>
      </c>
      <c r="W7" s="88">
        <f t="shared" si="8"/>
        <v>0</v>
      </c>
      <c r="X7" s="76">
        <f>分析係数表!E10</f>
        <v>0.13095238095238096</v>
      </c>
      <c r="Y7" s="89">
        <f t="shared" si="9"/>
        <v>0</v>
      </c>
    </row>
    <row r="8" spans="1:25" x14ac:dyDescent="0.2">
      <c r="A8" s="6" t="s">
        <v>221</v>
      </c>
      <c r="B8" s="5" t="s">
        <v>27</v>
      </c>
      <c r="C8" s="90"/>
      <c r="D8" s="76">
        <f>投入係数表!X8</f>
        <v>7.6423385555980129E-4</v>
      </c>
      <c r="E8" s="77">
        <f t="shared" si="0"/>
        <v>7.6423385555980133E-2</v>
      </c>
      <c r="F8" s="76">
        <f>分析係数表!C11</f>
        <v>4.5351473922902175E-3</v>
      </c>
      <c r="G8" s="77">
        <f t="shared" si="1"/>
        <v>3.4659131771419316E-4</v>
      </c>
      <c r="H8" s="77">
        <v>5.8634921337247725E-4</v>
      </c>
      <c r="I8" s="77">
        <f t="shared" si="2"/>
        <v>5.8634921337247725E-4</v>
      </c>
      <c r="J8" s="76">
        <f>分析係数表!G11</f>
        <v>0.75</v>
      </c>
      <c r="K8" s="78">
        <f t="shared" si="3"/>
        <v>4.3976191002935796E-4</v>
      </c>
      <c r="L8" s="79"/>
      <c r="M8" s="80"/>
      <c r="N8" s="81">
        <f>分析係数表!H11</f>
        <v>-2.6840953927502582E-5</v>
      </c>
      <c r="O8" s="82">
        <f t="shared" si="4"/>
        <v>-5.1485990566099563E-4</v>
      </c>
      <c r="P8" s="76">
        <f>分析係数表!C11</f>
        <v>4.5351473922902175E-3</v>
      </c>
      <c r="Q8" s="82">
        <f t="shared" si="5"/>
        <v>-2.3349655585532517E-6</v>
      </c>
      <c r="R8" s="83">
        <v>6.6514557985890193E-5</v>
      </c>
      <c r="S8" s="84">
        <f t="shared" si="6"/>
        <v>6.5286377135836742E-4</v>
      </c>
      <c r="T8" s="85">
        <f>分析係数表!F11</f>
        <v>1</v>
      </c>
      <c r="U8" s="86">
        <f t="shared" si="7"/>
        <v>6.5286377135836742E-4</v>
      </c>
      <c r="V8" s="87">
        <f>分析係数表!D11</f>
        <v>0.25</v>
      </c>
      <c r="W8" s="88">
        <f t="shared" si="8"/>
        <v>0</v>
      </c>
      <c r="X8" s="76">
        <f>分析係数表!E11</f>
        <v>0</v>
      </c>
      <c r="Y8" s="89">
        <f t="shared" si="9"/>
        <v>0</v>
      </c>
    </row>
    <row r="9" spans="1:25" x14ac:dyDescent="0.2">
      <c r="A9" s="6" t="s">
        <v>222</v>
      </c>
      <c r="B9" s="5" t="s">
        <v>190</v>
      </c>
      <c r="C9" s="90"/>
      <c r="D9" s="76">
        <f>投入係数表!X9</f>
        <v>2.1780664883454336E-2</v>
      </c>
      <c r="E9" s="77">
        <f t="shared" si="0"/>
        <v>2.1780664883454337</v>
      </c>
      <c r="F9" s="76">
        <f>分析係数表!C12</f>
        <v>0.20853365384615385</v>
      </c>
      <c r="G9" s="77">
        <f t="shared" si="1"/>
        <v>0.4542001631345346</v>
      </c>
      <c r="H9" s="77">
        <v>0.51206494284202586</v>
      </c>
      <c r="I9" s="77">
        <f t="shared" si="2"/>
        <v>0.51206494284202586</v>
      </c>
      <c r="J9" s="76">
        <f>分析係数表!G12</f>
        <v>0.14315275640685521</v>
      </c>
      <c r="K9" s="78">
        <f t="shared" si="3"/>
        <v>7.3303508027154768E-2</v>
      </c>
      <c r="L9" s="79"/>
      <c r="M9" s="80"/>
      <c r="N9" s="81">
        <f>分析係数表!H12</f>
        <v>9.7526606095580642E-2</v>
      </c>
      <c r="O9" s="82">
        <f t="shared" si="4"/>
        <v>1.870743467219228</v>
      </c>
      <c r="P9" s="76">
        <f>分析係数表!C12</f>
        <v>0.20853365384615385</v>
      </c>
      <c r="Q9" s="82">
        <f t="shared" si="5"/>
        <v>0.39011297062804817</v>
      </c>
      <c r="R9" s="83">
        <v>0.44319926851127983</v>
      </c>
      <c r="S9" s="84">
        <f t="shared" si="6"/>
        <v>0.95526421135330564</v>
      </c>
      <c r="T9" s="85">
        <f>分析係数表!F12</f>
        <v>0.2958030455775455</v>
      </c>
      <c r="U9" s="86">
        <f t="shared" si="7"/>
        <v>0.28257006304953991</v>
      </c>
      <c r="V9" s="87">
        <f>分析係数表!D12</f>
        <v>0.10691356714596488</v>
      </c>
      <c r="W9" s="88">
        <f t="shared" si="8"/>
        <v>0</v>
      </c>
      <c r="X9" s="76">
        <f>分析係数表!E12</f>
        <v>8.866132540987956E-2</v>
      </c>
      <c r="Y9" s="89">
        <f t="shared" si="9"/>
        <v>0</v>
      </c>
    </row>
    <row r="10" spans="1:25" x14ac:dyDescent="0.2">
      <c r="A10" s="6" t="s">
        <v>223</v>
      </c>
      <c r="B10" s="5" t="s">
        <v>28</v>
      </c>
      <c r="C10" s="90"/>
      <c r="D10" s="76">
        <f>投入係数表!X10</f>
        <v>1.3756209400076424E-2</v>
      </c>
      <c r="E10" s="77">
        <f t="shared" si="0"/>
        <v>1.3756209400076425</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0.28394523797203913</v>
      </c>
      <c r="P10" s="76">
        <f>分析係数表!C13</f>
        <v>0</v>
      </c>
      <c r="Q10" s="82">
        <f t="shared" si="5"/>
        <v>0</v>
      </c>
      <c r="R10" s="83">
        <v>0</v>
      </c>
      <c r="S10" s="84">
        <f t="shared" si="6"/>
        <v>0</v>
      </c>
      <c r="T10" s="85">
        <f>分析係数表!F13</f>
        <v>0.38461538461538464</v>
      </c>
      <c r="U10" s="86">
        <f t="shared" si="7"/>
        <v>0</v>
      </c>
      <c r="V10" s="87">
        <f>分析係数表!D13</f>
        <v>0.16965226554267651</v>
      </c>
      <c r="W10" s="88">
        <f t="shared" si="8"/>
        <v>0</v>
      </c>
      <c r="X10" s="76">
        <f>分析係数表!E13</f>
        <v>0.13909378292939936</v>
      </c>
      <c r="Y10" s="89">
        <f t="shared" si="9"/>
        <v>0</v>
      </c>
    </row>
    <row r="11" spans="1:25" x14ac:dyDescent="0.2">
      <c r="A11" s="6" t="s">
        <v>224</v>
      </c>
      <c r="B11" s="5" t="s">
        <v>267</v>
      </c>
      <c r="C11" s="90"/>
      <c r="D11" s="76">
        <f>投入係数表!X11</f>
        <v>3.4963698891860913E-2</v>
      </c>
      <c r="E11" s="77">
        <f t="shared" si="0"/>
        <v>3.4963698891860915</v>
      </c>
      <c r="F11" s="76">
        <f>分析係数表!C14</f>
        <v>0.56789069171648165</v>
      </c>
      <c r="G11" s="77">
        <f t="shared" si="1"/>
        <v>1.9855559148665678</v>
      </c>
      <c r="H11" s="77">
        <v>2.4266856174241171</v>
      </c>
      <c r="I11" s="77">
        <f t="shared" si="2"/>
        <v>2.4266856174241171</v>
      </c>
      <c r="J11" s="76">
        <f>分析係数表!G14</f>
        <v>0.17200100806451613</v>
      </c>
      <c r="K11" s="78">
        <f t="shared" si="3"/>
        <v>0.41739237245261085</v>
      </c>
      <c r="L11" s="79"/>
      <c r="M11" s="80"/>
      <c r="N11" s="81">
        <f>分析係数表!H14</f>
        <v>1.2346838806651188E-3</v>
      </c>
      <c r="O11" s="82">
        <f t="shared" si="4"/>
        <v>2.3683555660405801E-2</v>
      </c>
      <c r="P11" s="76">
        <f>分析係数表!C14</f>
        <v>0.56789069171648165</v>
      </c>
      <c r="Q11" s="82">
        <f t="shared" si="5"/>
        <v>1.3449670806293645E-2</v>
      </c>
      <c r="R11" s="83">
        <v>7.0387085098310098E-2</v>
      </c>
      <c r="S11" s="84">
        <f t="shared" si="6"/>
        <v>2.4970727025224271</v>
      </c>
      <c r="T11" s="85">
        <f>分析係数表!F14</f>
        <v>0.39616935483870969</v>
      </c>
      <c r="U11" s="86">
        <f t="shared" si="7"/>
        <v>0.98926368154366318</v>
      </c>
      <c r="V11" s="87">
        <f>分析係数表!D14</f>
        <v>7.7998991935483875E-2</v>
      </c>
      <c r="W11" s="88">
        <f t="shared" si="8"/>
        <v>0</v>
      </c>
      <c r="X11" s="76">
        <f>分析係数表!E14</f>
        <v>6.9052419354838704E-2</v>
      </c>
      <c r="Y11" s="89">
        <f t="shared" si="9"/>
        <v>0</v>
      </c>
    </row>
    <row r="12" spans="1:25" x14ac:dyDescent="0.2">
      <c r="A12" s="6" t="s">
        <v>225</v>
      </c>
      <c r="B12" s="5" t="s">
        <v>29</v>
      </c>
      <c r="C12" s="90"/>
      <c r="D12" s="76">
        <f>投入係数表!X12</f>
        <v>3.2479938861291552E-2</v>
      </c>
      <c r="E12" s="77">
        <f t="shared" si="0"/>
        <v>3.2479938861291551</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0.17299292830209456</v>
      </c>
      <c r="P12" s="76">
        <f>分析係数表!C15</f>
        <v>0</v>
      </c>
      <c r="Q12" s="82">
        <f t="shared" si="5"/>
        <v>0</v>
      </c>
      <c r="R12" s="83">
        <v>0</v>
      </c>
      <c r="S12" s="84">
        <f t="shared" si="6"/>
        <v>0</v>
      </c>
      <c r="T12" s="85">
        <f>分析係数表!F15</f>
        <v>0.30406147091108671</v>
      </c>
      <c r="U12" s="86">
        <f t="shared" si="7"/>
        <v>0</v>
      </c>
      <c r="V12" s="87">
        <f>分析係数表!D15</f>
        <v>4.2810098792535674E-2</v>
      </c>
      <c r="W12" s="88">
        <f t="shared" si="8"/>
        <v>0</v>
      </c>
      <c r="X12" s="76">
        <f>分析係数表!E15</f>
        <v>3.4028540065861687E-2</v>
      </c>
      <c r="Y12" s="89">
        <f t="shared" si="9"/>
        <v>0</v>
      </c>
    </row>
    <row r="13" spans="1:25" x14ac:dyDescent="0.2">
      <c r="A13" s="6" t="s">
        <v>226</v>
      </c>
      <c r="B13" s="5" t="s">
        <v>30</v>
      </c>
      <c r="C13" s="90"/>
      <c r="D13" s="76">
        <f>投入係数表!X13</f>
        <v>2.1016431027894534E-3</v>
      </c>
      <c r="E13" s="77">
        <f t="shared" si="0"/>
        <v>0.21016431027894533</v>
      </c>
      <c r="F13" s="76">
        <f>分析係数表!C16</f>
        <v>4.7619047619047672E-2</v>
      </c>
      <c r="G13" s="77">
        <f t="shared" si="1"/>
        <v>1.0007824298997409E-2</v>
      </c>
      <c r="H13" s="77">
        <v>1.9584831803196843E-2</v>
      </c>
      <c r="I13" s="77">
        <f t="shared" si="2"/>
        <v>1.9584831803196843E-2</v>
      </c>
      <c r="J13" s="76">
        <f>分析係数表!G16</f>
        <v>3.2520325203252036E-2</v>
      </c>
      <c r="K13" s="78">
        <f t="shared" si="3"/>
        <v>6.3690509929095426E-4</v>
      </c>
      <c r="L13" s="79"/>
      <c r="M13" s="80"/>
      <c r="N13" s="81">
        <f>分析係数表!H16</f>
        <v>1.7741870546079206E-2</v>
      </c>
      <c r="O13" s="82">
        <f t="shared" si="4"/>
        <v>0.34032239764191813</v>
      </c>
      <c r="P13" s="76">
        <f>分析係数表!C16</f>
        <v>4.7619047619047672E-2</v>
      </c>
      <c r="Q13" s="82">
        <f t="shared" si="5"/>
        <v>1.6205828459138975E-2</v>
      </c>
      <c r="R13" s="83">
        <v>1.832982211776555E-2</v>
      </c>
      <c r="S13" s="84">
        <f t="shared" si="6"/>
        <v>3.7914653920962396E-2</v>
      </c>
      <c r="T13" s="85">
        <f>分析係数表!F16</f>
        <v>0.28455284552845528</v>
      </c>
      <c r="U13" s="86">
        <f t="shared" si="7"/>
        <v>1.0788722660436454E-2</v>
      </c>
      <c r="V13" s="87">
        <f>分析係数表!D16</f>
        <v>8.943089430894309E-2</v>
      </c>
      <c r="W13" s="88">
        <f t="shared" si="8"/>
        <v>0</v>
      </c>
      <c r="X13" s="76">
        <f>分析係数表!E16</f>
        <v>6.5040650406504072E-2</v>
      </c>
      <c r="Y13" s="89">
        <f t="shared" si="9"/>
        <v>0</v>
      </c>
    </row>
    <row r="14" spans="1:25" x14ac:dyDescent="0.2">
      <c r="A14" s="6" t="s">
        <v>2</v>
      </c>
      <c r="B14" s="5" t="s">
        <v>364</v>
      </c>
      <c r="C14" s="90"/>
      <c r="D14" s="76">
        <f>投入係数表!X14</f>
        <v>7.6423385555980133E-2</v>
      </c>
      <c r="E14" s="77">
        <f t="shared" si="0"/>
        <v>7.6423385555980134</v>
      </c>
      <c r="F14" s="76">
        <f>分析係数表!C17</f>
        <v>0.10486608826857791</v>
      </c>
      <c r="G14" s="77">
        <f t="shared" si="1"/>
        <v>0.80142214954969748</v>
      </c>
      <c r="H14" s="77">
        <v>0.87669626520226163</v>
      </c>
      <c r="I14" s="77">
        <f t="shared" si="2"/>
        <v>0.87669626520226163</v>
      </c>
      <c r="J14" s="76">
        <f>分析係数表!G17</f>
        <v>0.21282973621103118</v>
      </c>
      <c r="K14" s="78">
        <f t="shared" si="3"/>
        <v>0.18658703486019357</v>
      </c>
      <c r="L14" s="79"/>
      <c r="M14" s="80"/>
      <c r="N14" s="81">
        <f>分析係数表!H17</f>
        <v>2.9793458859527868E-3</v>
      </c>
      <c r="O14" s="82">
        <f t="shared" si="4"/>
        <v>5.7149449528370526E-2</v>
      </c>
      <c r="P14" s="76">
        <f>分析係数表!C17</f>
        <v>0.10486608826857791</v>
      </c>
      <c r="Q14" s="82">
        <f t="shared" si="5"/>
        <v>5.9930392187427413E-3</v>
      </c>
      <c r="R14" s="83">
        <v>1.3214986055108702E-2</v>
      </c>
      <c r="S14" s="84">
        <f t="shared" si="6"/>
        <v>0.88991125125737036</v>
      </c>
      <c r="T14" s="85">
        <f>分析係数表!F17</f>
        <v>0.32553956834532372</v>
      </c>
      <c r="U14" s="86">
        <f t="shared" si="7"/>
        <v>0.28970132459997128</v>
      </c>
      <c r="V14" s="87">
        <f>分析係数表!D17</f>
        <v>0.14268585131894485</v>
      </c>
      <c r="W14" s="88">
        <f t="shared" si="8"/>
        <v>0</v>
      </c>
      <c r="X14" s="76">
        <f>分析係数表!E17</f>
        <v>0.13908872901678657</v>
      </c>
      <c r="Y14" s="89">
        <f t="shared" si="9"/>
        <v>0</v>
      </c>
    </row>
    <row r="15" spans="1:25" x14ac:dyDescent="0.2">
      <c r="A15" s="6" t="s">
        <v>3</v>
      </c>
      <c r="B15" s="5" t="s">
        <v>31</v>
      </c>
      <c r="C15" s="90"/>
      <c r="D15" s="76">
        <f>投入係数表!X15</f>
        <v>7.0691631639281617E-3</v>
      </c>
      <c r="E15" s="77">
        <f t="shared" si="0"/>
        <v>0.70691631639281616</v>
      </c>
      <c r="F15" s="76">
        <f>分析係数表!C18</f>
        <v>0.13600000000000001</v>
      </c>
      <c r="G15" s="77">
        <f t="shared" si="1"/>
        <v>9.6140619029423002E-2</v>
      </c>
      <c r="H15" s="77">
        <v>0.10601951817459956</v>
      </c>
      <c r="I15" s="77">
        <f t="shared" si="2"/>
        <v>0.10601951817459956</v>
      </c>
      <c r="J15" s="76">
        <f>分析係数表!G18</f>
        <v>0.21499013806706113</v>
      </c>
      <c r="K15" s="78">
        <f t="shared" si="3"/>
        <v>2.2793150850160458E-2</v>
      </c>
      <c r="L15" s="79"/>
      <c r="M15" s="80"/>
      <c r="N15" s="81">
        <f>分析係数表!H18</f>
        <v>4.6971669373129519E-4</v>
      </c>
      <c r="O15" s="82">
        <f t="shared" si="4"/>
        <v>9.0100483490674239E-3</v>
      </c>
      <c r="P15" s="76">
        <f>分析係数表!C18</f>
        <v>0.13600000000000001</v>
      </c>
      <c r="Q15" s="82">
        <f t="shared" si="5"/>
        <v>1.2253665754731696E-3</v>
      </c>
      <c r="R15" s="83">
        <v>2.9749630481531999E-3</v>
      </c>
      <c r="S15" s="84">
        <f t="shared" si="6"/>
        <v>0.10899448122275276</v>
      </c>
      <c r="T15" s="85">
        <f>分析係数表!F18</f>
        <v>0.45759368836291914</v>
      </c>
      <c r="U15" s="86">
        <f t="shared" si="7"/>
        <v>4.9875186673922371E-2</v>
      </c>
      <c r="V15" s="87">
        <f>分析係数表!D18</f>
        <v>7.3964497041420121E-2</v>
      </c>
      <c r="W15" s="88">
        <f t="shared" si="8"/>
        <v>0</v>
      </c>
      <c r="X15" s="76">
        <f>分析係数表!E18</f>
        <v>5.0295857988165681E-2</v>
      </c>
      <c r="Y15" s="89">
        <f t="shared" si="9"/>
        <v>0</v>
      </c>
    </row>
    <row r="16" spans="1:25" x14ac:dyDescent="0.2">
      <c r="A16" s="6" t="s">
        <v>4</v>
      </c>
      <c r="B16" s="5" t="s">
        <v>32</v>
      </c>
      <c r="C16" s="90"/>
      <c r="D16" s="76">
        <f>投入係数表!X16</f>
        <v>4.9675200611387083E-3</v>
      </c>
      <c r="E16" s="77">
        <f t="shared" si="0"/>
        <v>0.49675200611387083</v>
      </c>
      <c r="F16" s="76">
        <f>分析係数表!C19</f>
        <v>5.7963709677419373E-2</v>
      </c>
      <c r="G16" s="77">
        <f t="shared" si="1"/>
        <v>2.8793589064060061E-2</v>
      </c>
      <c r="H16" s="77">
        <v>3.7578767365154517E-2</v>
      </c>
      <c r="I16" s="77">
        <f t="shared" si="2"/>
        <v>3.7578767365154517E-2</v>
      </c>
      <c r="J16" s="76">
        <f>分析係数表!G19</f>
        <v>5.6640625E-2</v>
      </c>
      <c r="K16" s="78">
        <f t="shared" si="3"/>
        <v>2.1284848702919552E-3</v>
      </c>
      <c r="L16" s="79"/>
      <c r="M16" s="80"/>
      <c r="N16" s="81">
        <f>分析係数表!H19</f>
        <v>-1.2078429267376162E-4</v>
      </c>
      <c r="O16" s="82">
        <f t="shared" si="4"/>
        <v>-2.3168695754744806E-3</v>
      </c>
      <c r="P16" s="76">
        <f>分析係数表!C19</f>
        <v>5.7963709677419373E-2</v>
      </c>
      <c r="Q16" s="82">
        <f t="shared" si="5"/>
        <v>-1.3429435543324867E-4</v>
      </c>
      <c r="R16" s="83">
        <v>6.1284741449927206E-4</v>
      </c>
      <c r="S16" s="84">
        <f t="shared" si="6"/>
        <v>3.8191614779653792E-2</v>
      </c>
      <c r="T16" s="85">
        <f>分析係数表!F19</f>
        <v>0.23828125</v>
      </c>
      <c r="U16" s="86">
        <f t="shared" si="7"/>
        <v>9.1003457092143792E-3</v>
      </c>
      <c r="V16" s="87">
        <f>分析係数表!D19</f>
        <v>2.1484375E-2</v>
      </c>
      <c r="W16" s="88">
        <f t="shared" si="8"/>
        <v>0</v>
      </c>
      <c r="X16" s="76">
        <f>分析係数表!E19</f>
        <v>3.90625E-3</v>
      </c>
      <c r="Y16" s="89">
        <f t="shared" si="9"/>
        <v>0</v>
      </c>
    </row>
    <row r="17" spans="1:25" x14ac:dyDescent="0.2">
      <c r="A17" s="6" t="s">
        <v>5</v>
      </c>
      <c r="B17" s="5" t="s">
        <v>33</v>
      </c>
      <c r="C17" s="90"/>
      <c r="D17" s="76">
        <f>投入係数表!X17</f>
        <v>1.795949560565533E-2</v>
      </c>
      <c r="E17" s="77">
        <f t="shared" si="0"/>
        <v>1.7959495605655331</v>
      </c>
      <c r="F17" s="76">
        <f>分析係数表!C20</f>
        <v>5.8436815193571912E-2</v>
      </c>
      <c r="G17" s="77">
        <f t="shared" si="1"/>
        <v>0.10494957256774474</v>
      </c>
      <c r="H17" s="77">
        <v>0.11558152799557662</v>
      </c>
      <c r="I17" s="77">
        <f t="shared" si="2"/>
        <v>0.11558152799557662</v>
      </c>
      <c r="J17" s="76">
        <f>分析係数表!G20</f>
        <v>0.10123456790123457</v>
      </c>
      <c r="K17" s="78">
        <f t="shared" si="3"/>
        <v>1.1700846043996646E-2</v>
      </c>
      <c r="L17" s="79"/>
      <c r="M17" s="80"/>
      <c r="N17" s="81">
        <f>分析係数表!H20</f>
        <v>5.905009864050568E-4</v>
      </c>
      <c r="O17" s="82">
        <f t="shared" si="4"/>
        <v>1.1326917924541905E-2</v>
      </c>
      <c r="P17" s="76">
        <f>分析係数表!C20</f>
        <v>5.8436815193571912E-2</v>
      </c>
      <c r="Q17" s="82">
        <f t="shared" si="5"/>
        <v>6.6190900946921244E-4</v>
      </c>
      <c r="R17" s="83">
        <v>1.6717136459524621E-3</v>
      </c>
      <c r="S17" s="84">
        <f t="shared" si="6"/>
        <v>0.11725324164152909</v>
      </c>
      <c r="T17" s="85">
        <f>分析係数表!F20</f>
        <v>0.22469135802469137</v>
      </c>
      <c r="U17" s="86">
        <f t="shared" si="7"/>
        <v>2.6345790097232463E-2</v>
      </c>
      <c r="V17" s="87">
        <f>分析係数表!D20</f>
        <v>8.1481481481481488E-2</v>
      </c>
      <c r="W17" s="88">
        <f t="shared" si="8"/>
        <v>0</v>
      </c>
      <c r="X17" s="76">
        <f>分析係数表!E20</f>
        <v>7.9012345679012344E-2</v>
      </c>
      <c r="Y17" s="89">
        <f t="shared" si="9"/>
        <v>0</v>
      </c>
    </row>
    <row r="18" spans="1:25" x14ac:dyDescent="0.2">
      <c r="A18" s="6" t="s">
        <v>6</v>
      </c>
      <c r="B18" s="5" t="s">
        <v>34</v>
      </c>
      <c r="C18" s="90"/>
      <c r="D18" s="76">
        <f>投入係数表!X18</f>
        <v>2.0061138708444785E-2</v>
      </c>
      <c r="E18" s="77">
        <f t="shared" si="0"/>
        <v>2.0061138708444783</v>
      </c>
      <c r="F18" s="76">
        <f>分析係数表!C21</f>
        <v>0.13836239575435938</v>
      </c>
      <c r="G18" s="77">
        <f t="shared" si="1"/>
        <v>0.27757072132609351</v>
      </c>
      <c r="H18" s="77">
        <v>0.30580282829496502</v>
      </c>
      <c r="I18" s="77">
        <f t="shared" si="2"/>
        <v>0.30580282829496502</v>
      </c>
      <c r="J18" s="76">
        <f>分析係数表!G21</f>
        <v>0.28436555891238668</v>
      </c>
      <c r="K18" s="78">
        <f t="shared" si="3"/>
        <v>8.6959792185086343E-2</v>
      </c>
      <c r="L18" s="79"/>
      <c r="M18" s="80"/>
      <c r="N18" s="81">
        <f>分析係数表!H21</f>
        <v>9.7969481835384425E-4</v>
      </c>
      <c r="O18" s="82">
        <f t="shared" si="4"/>
        <v>1.8792386556626343E-2</v>
      </c>
      <c r="P18" s="76">
        <f>分析係数表!C21</f>
        <v>0.13836239575435938</v>
      </c>
      <c r="Q18" s="82">
        <f t="shared" si="5"/>
        <v>2.6001596259168369E-3</v>
      </c>
      <c r="R18" s="83">
        <v>6.1552948147233569E-3</v>
      </c>
      <c r="S18" s="84">
        <f t="shared" si="6"/>
        <v>0.3119581231096884</v>
      </c>
      <c r="T18" s="85">
        <f>分析係数表!F21</f>
        <v>0.42484894259818728</v>
      </c>
      <c r="U18" s="86">
        <f t="shared" si="7"/>
        <v>0.13253507873806625</v>
      </c>
      <c r="V18" s="87">
        <f>分析係数表!D21</f>
        <v>8.0060422960725075E-2</v>
      </c>
      <c r="W18" s="88">
        <f t="shared" si="8"/>
        <v>0</v>
      </c>
      <c r="X18" s="76">
        <f>分析係数表!E21</f>
        <v>6.9108761329305129E-2</v>
      </c>
      <c r="Y18" s="89">
        <f t="shared" si="9"/>
        <v>0</v>
      </c>
    </row>
    <row r="19" spans="1:25" x14ac:dyDescent="0.2">
      <c r="A19" s="6" t="s">
        <v>7</v>
      </c>
      <c r="B19" s="5" t="s">
        <v>268</v>
      </c>
      <c r="C19" s="90"/>
      <c r="D19" s="76">
        <f>投入係数表!X19</f>
        <v>7.6423385555980129E-4</v>
      </c>
      <c r="E19" s="77">
        <f t="shared" si="0"/>
        <v>7.6423385555980133E-2</v>
      </c>
      <c r="F19" s="76">
        <f>分析係数表!C22</f>
        <v>4.2718446601941795E-2</v>
      </c>
      <c r="G19" s="77">
        <f t="shared" si="1"/>
        <v>3.2646883150127472E-3</v>
      </c>
      <c r="H19" s="77">
        <v>4.4568827786373028E-3</v>
      </c>
      <c r="I19" s="77">
        <f t="shared" si="2"/>
        <v>4.4568827786373028E-3</v>
      </c>
      <c r="J19" s="76">
        <f>分析係数表!G22</f>
        <v>0.195578231292517</v>
      </c>
      <c r="K19" s="78">
        <f t="shared" si="3"/>
        <v>8.7166925092396221E-4</v>
      </c>
      <c r="L19" s="79"/>
      <c r="M19" s="80"/>
      <c r="N19" s="81">
        <f>分析係数表!H22</f>
        <v>4.0261430891253877E-5</v>
      </c>
      <c r="O19" s="82">
        <f t="shared" si="4"/>
        <v>7.7228985849149361E-4</v>
      </c>
      <c r="P19" s="76">
        <f>分析係数表!C22</f>
        <v>4.2718446601941795E-2</v>
      </c>
      <c r="Q19" s="82">
        <f t="shared" si="5"/>
        <v>3.2991023081190052E-5</v>
      </c>
      <c r="R19" s="83">
        <v>4.5158504069736232E-4</v>
      </c>
      <c r="S19" s="84">
        <f t="shared" si="6"/>
        <v>4.9084678193346649E-3</v>
      </c>
      <c r="T19" s="85">
        <f>分析係数表!F22</f>
        <v>0.41411564625850339</v>
      </c>
      <c r="U19" s="86">
        <f t="shared" si="7"/>
        <v>2.0326733231428415E-3</v>
      </c>
      <c r="V19" s="87">
        <f>分析係数表!D22</f>
        <v>4.1666666666666664E-2</v>
      </c>
      <c r="W19" s="88">
        <f t="shared" si="8"/>
        <v>0</v>
      </c>
      <c r="X19" s="76">
        <f>分析係数表!E22</f>
        <v>3.5714285714285712E-2</v>
      </c>
      <c r="Y19" s="89">
        <f t="shared" si="9"/>
        <v>0</v>
      </c>
    </row>
    <row r="20" spans="1:25" x14ac:dyDescent="0.2">
      <c r="A20" s="6" t="s">
        <v>8</v>
      </c>
      <c r="B20" s="5" t="s">
        <v>269</v>
      </c>
      <c r="C20" s="90"/>
      <c r="D20" s="76">
        <f>投入係数表!X20</f>
        <v>1.9105846388995032E-4</v>
      </c>
      <c r="E20" s="77">
        <f t="shared" si="0"/>
        <v>1.9105846388995033E-2</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5.1485990566099563E-4</v>
      </c>
      <c r="P20" s="76">
        <f>分析係数表!C23</f>
        <v>0</v>
      </c>
      <c r="Q20" s="82">
        <f t="shared" si="5"/>
        <v>0</v>
      </c>
      <c r="R20" s="83">
        <v>0</v>
      </c>
      <c r="S20" s="84">
        <f t="shared" si="6"/>
        <v>0</v>
      </c>
      <c r="T20" s="85">
        <f>分析係数表!F23</f>
        <v>0.43803056027164688</v>
      </c>
      <c r="U20" s="86">
        <f t="shared" si="7"/>
        <v>0</v>
      </c>
      <c r="V20" s="87">
        <f>分析係数表!D23</f>
        <v>9.3378607809847206E-2</v>
      </c>
      <c r="W20" s="88">
        <f t="shared" si="8"/>
        <v>0</v>
      </c>
      <c r="X20" s="76">
        <f>分析係数表!E23</f>
        <v>9.3378607809847206E-2</v>
      </c>
      <c r="Y20" s="89">
        <f t="shared" si="9"/>
        <v>0</v>
      </c>
    </row>
    <row r="21" spans="1:25" x14ac:dyDescent="0.2">
      <c r="A21" s="6" t="s">
        <v>9</v>
      </c>
      <c r="B21" s="5" t="s">
        <v>270</v>
      </c>
      <c r="C21" s="90"/>
      <c r="D21" s="76">
        <f>投入係数表!X21</f>
        <v>1.9105846388995032E-4</v>
      </c>
      <c r="E21" s="77">
        <f t="shared" si="0"/>
        <v>1.9105846388995033E-2</v>
      </c>
      <c r="F21" s="76">
        <f>分析係数表!C24</f>
        <v>0.46503178928247046</v>
      </c>
      <c r="G21" s="77">
        <f t="shared" si="1"/>
        <v>8.8848259320303876E-3</v>
      </c>
      <c r="H21" s="77">
        <v>1.7199893230253019E-2</v>
      </c>
      <c r="I21" s="77">
        <f t="shared" si="2"/>
        <v>1.7199893230253019E-2</v>
      </c>
      <c r="J21" s="76">
        <f>分析係数表!G24</f>
        <v>0.20803782505910165</v>
      </c>
      <c r="K21" s="78">
        <f t="shared" si="3"/>
        <v>3.5782283788706043E-3</v>
      </c>
      <c r="L21" s="79"/>
      <c r="M21" s="80"/>
      <c r="N21" s="81">
        <f>分析係数表!H24</f>
        <v>3.7577335498503619E-4</v>
      </c>
      <c r="O21" s="82">
        <f t="shared" si="4"/>
        <v>7.2080386792539404E-3</v>
      </c>
      <c r="P21" s="76">
        <f>分析係数表!C24</f>
        <v>0.46503178928247046</v>
      </c>
      <c r="Q21" s="82">
        <f t="shared" si="5"/>
        <v>3.3519671242307151E-3</v>
      </c>
      <c r="R21" s="83">
        <v>1.1336943372488065E-2</v>
      </c>
      <c r="S21" s="84">
        <f t="shared" si="6"/>
        <v>2.8536836602741082E-2</v>
      </c>
      <c r="T21" s="85">
        <f>分析係数表!F24</f>
        <v>0.39125295508274233</v>
      </c>
      <c r="U21" s="86">
        <f t="shared" si="7"/>
        <v>1.1165121649535814E-2</v>
      </c>
      <c r="V21" s="87">
        <f>分析係数表!D24</f>
        <v>8.1560283687943269E-2</v>
      </c>
      <c r="W21" s="88">
        <f t="shared" si="8"/>
        <v>0</v>
      </c>
      <c r="X21" s="76">
        <f>分析係数表!E24</f>
        <v>8.0378250591016553E-2</v>
      </c>
      <c r="Y21" s="89">
        <f t="shared" si="9"/>
        <v>0</v>
      </c>
    </row>
    <row r="22" spans="1:25" x14ac:dyDescent="0.2">
      <c r="A22" s="6" t="s">
        <v>10</v>
      </c>
      <c r="B22" s="5" t="s">
        <v>271</v>
      </c>
      <c r="C22" s="90"/>
      <c r="D22" s="76">
        <f>投入係数表!X22</f>
        <v>1.0317157050057318E-2</v>
      </c>
      <c r="E22" s="77">
        <f t="shared" si="0"/>
        <v>1.0317157050057317</v>
      </c>
      <c r="F22" s="76">
        <f>分析係数表!C25</f>
        <v>9.2250922509224953E-3</v>
      </c>
      <c r="G22" s="77">
        <f t="shared" si="1"/>
        <v>9.5176725554034156E-3</v>
      </c>
      <c r="H22" s="77">
        <v>1.0461761886867907E-2</v>
      </c>
      <c r="I22" s="77">
        <f t="shared" si="2"/>
        <v>1.0461761886867907E-2</v>
      </c>
      <c r="J22" s="76">
        <f>分析係数表!G25</f>
        <v>0.19617224880382775</v>
      </c>
      <c r="K22" s="78">
        <f t="shared" si="3"/>
        <v>2.0523073557970535E-3</v>
      </c>
      <c r="L22" s="79"/>
      <c r="M22" s="80"/>
      <c r="N22" s="81">
        <f>分析係数表!H25</f>
        <v>5.5023955551380293E-4</v>
      </c>
      <c r="O22" s="82">
        <f t="shared" si="4"/>
        <v>1.0554628066050412E-2</v>
      </c>
      <c r="P22" s="76">
        <f>分析係数表!C25</f>
        <v>9.2250922509224953E-3</v>
      </c>
      <c r="Q22" s="82">
        <f t="shared" si="5"/>
        <v>9.736741758349074E-5</v>
      </c>
      <c r="R22" s="83">
        <v>4.1806726023300175E-4</v>
      </c>
      <c r="S22" s="84">
        <f t="shared" si="6"/>
        <v>1.0879829147100908E-2</v>
      </c>
      <c r="T22" s="85">
        <f>分析係数表!F25</f>
        <v>0.34928229665071769</v>
      </c>
      <c r="U22" s="86">
        <f t="shared" si="7"/>
        <v>3.8001317116668244E-3</v>
      </c>
      <c r="V22" s="87">
        <f>分析係数表!D25</f>
        <v>6.2200956937799042E-2</v>
      </c>
      <c r="W22" s="88">
        <f t="shared" si="8"/>
        <v>0</v>
      </c>
      <c r="X22" s="76">
        <f>分析係数表!E25</f>
        <v>3.8277511961722487E-2</v>
      </c>
      <c r="Y22" s="89">
        <f t="shared" si="9"/>
        <v>0</v>
      </c>
    </row>
    <row r="23" spans="1:25" x14ac:dyDescent="0.2">
      <c r="A23" s="6" t="s">
        <v>11</v>
      </c>
      <c r="B23" s="5" t="s">
        <v>35</v>
      </c>
      <c r="C23" s="90"/>
      <c r="D23" s="76">
        <f>投入係数表!X23</f>
        <v>2.1016431027894534E-3</v>
      </c>
      <c r="E23" s="77">
        <f t="shared" si="0"/>
        <v>0.21016431027894533</v>
      </c>
      <c r="F23" s="76">
        <f>分析係数表!C26</f>
        <v>0.48980322003577814</v>
      </c>
      <c r="G23" s="77">
        <f t="shared" si="1"/>
        <v>0.10293915591122581</v>
      </c>
      <c r="H23" s="77">
        <v>0.12335246107745991</v>
      </c>
      <c r="I23" s="77">
        <f t="shared" si="2"/>
        <v>0.12335246107745991</v>
      </c>
      <c r="J23" s="76">
        <f>分析係数表!G26</f>
        <v>0.19635890767230169</v>
      </c>
      <c r="K23" s="78">
        <f t="shared" si="3"/>
        <v>2.4221354515860136E-2</v>
      </c>
      <c r="L23" s="79"/>
      <c r="M23" s="80"/>
      <c r="N23" s="81">
        <f>分析係数表!H26</f>
        <v>1.1729496866318629E-2</v>
      </c>
      <c r="O23" s="82">
        <f t="shared" si="4"/>
        <v>0.22499377877385512</v>
      </c>
      <c r="P23" s="76">
        <f>分析係数表!C26</f>
        <v>0.48980322003577814</v>
      </c>
      <c r="Q23" s="82">
        <f t="shared" si="5"/>
        <v>0.11020267733145175</v>
      </c>
      <c r="R23" s="83">
        <v>0.1209174949750509</v>
      </c>
      <c r="S23" s="84">
        <f t="shared" si="6"/>
        <v>0.24426995605251081</v>
      </c>
      <c r="T23" s="85">
        <f>分析係数表!F26</f>
        <v>0.33511053315994799</v>
      </c>
      <c r="U23" s="86">
        <f t="shared" si="7"/>
        <v>8.1857435207713963E-2</v>
      </c>
      <c r="V23" s="87">
        <f>分析係数表!D26</f>
        <v>7.3862158647594281E-2</v>
      </c>
      <c r="W23" s="88">
        <f t="shared" si="8"/>
        <v>0</v>
      </c>
      <c r="X23" s="76">
        <f>分析係数表!E26</f>
        <v>7.8673602080624183E-2</v>
      </c>
      <c r="Y23" s="89">
        <f t="shared" si="9"/>
        <v>0</v>
      </c>
    </row>
    <row r="24" spans="1:25" x14ac:dyDescent="0.2">
      <c r="A24" s="6" t="s">
        <v>12</v>
      </c>
      <c r="B24" s="5" t="s">
        <v>365</v>
      </c>
      <c r="C24" s="90"/>
      <c r="D24" s="76">
        <f>投入係数表!X24</f>
        <v>0</v>
      </c>
      <c r="E24" s="77">
        <f t="shared" si="0"/>
        <v>0</v>
      </c>
      <c r="F24" s="76">
        <f>分析係数表!C27</f>
        <v>1.6403046280023426E-2</v>
      </c>
      <c r="G24" s="77">
        <f t="shared" si="1"/>
        <v>0</v>
      </c>
      <c r="H24" s="77">
        <v>4.2881287344866961E-5</v>
      </c>
      <c r="I24" s="77">
        <f t="shared" si="2"/>
        <v>4.2881287344866961E-5</v>
      </c>
      <c r="J24" s="76">
        <f>分析係数表!G27</f>
        <v>0.18421052631578946</v>
      </c>
      <c r="K24" s="78">
        <f t="shared" si="3"/>
        <v>7.899184510896545E-6</v>
      </c>
      <c r="L24" s="79"/>
      <c r="M24" s="80"/>
      <c r="N24" s="81">
        <f>分析係数表!H27</f>
        <v>1.1420825896152349E-2</v>
      </c>
      <c r="O24" s="82">
        <f t="shared" si="4"/>
        <v>0.21907288985875367</v>
      </c>
      <c r="P24" s="76">
        <f>分析係数表!C27</f>
        <v>1.6403046280023426E-2</v>
      </c>
      <c r="Q24" s="82">
        <f t="shared" si="5"/>
        <v>3.5934627510516111E-3</v>
      </c>
      <c r="R24" s="83">
        <v>3.6212224939476895E-3</v>
      </c>
      <c r="S24" s="84">
        <f t="shared" si="6"/>
        <v>3.6641037812925564E-3</v>
      </c>
      <c r="T24" s="85">
        <f>分析係数表!F27</f>
        <v>0.35526315789473684</v>
      </c>
      <c r="U24" s="86">
        <f t="shared" si="7"/>
        <v>1.3017210801960397E-3</v>
      </c>
      <c r="V24" s="87">
        <f>分析係数表!D27</f>
        <v>0</v>
      </c>
      <c r="W24" s="88">
        <f t="shared" si="8"/>
        <v>0</v>
      </c>
      <c r="X24" s="76">
        <f>分析係数表!E27</f>
        <v>0</v>
      </c>
      <c r="Y24" s="89">
        <f t="shared" si="9"/>
        <v>0</v>
      </c>
    </row>
    <row r="25" spans="1:25" x14ac:dyDescent="0.2">
      <c r="A25" s="6" t="s">
        <v>13</v>
      </c>
      <c r="B25" s="5" t="s">
        <v>191</v>
      </c>
      <c r="C25" s="90"/>
      <c r="D25" s="76">
        <f>投入係数表!X25</f>
        <v>0</v>
      </c>
      <c r="E25" s="77">
        <f t="shared" si="0"/>
        <v>0</v>
      </c>
      <c r="F25" s="76">
        <f>分析係数表!C28</f>
        <v>5.7942340305257245E-2</v>
      </c>
      <c r="G25" s="77">
        <f t="shared" si="1"/>
        <v>0</v>
      </c>
      <c r="H25" s="77">
        <v>4.0795202338737872E-3</v>
      </c>
      <c r="I25" s="77">
        <f t="shared" si="2"/>
        <v>4.0795202338737872E-3</v>
      </c>
      <c r="J25" s="76">
        <f>分析係数表!G28</f>
        <v>0.12508686587908269</v>
      </c>
      <c r="K25" s="78">
        <f t="shared" si="3"/>
        <v>5.102944003455744E-4</v>
      </c>
      <c r="L25" s="79"/>
      <c r="M25" s="80"/>
      <c r="N25" s="81">
        <f>分析係数表!H28</f>
        <v>2.2586662729993424E-2</v>
      </c>
      <c r="O25" s="82">
        <f t="shared" si="4"/>
        <v>0.43325461061372789</v>
      </c>
      <c r="P25" s="76">
        <f>分析係数表!C28</f>
        <v>5.7942340305257245E-2</v>
      </c>
      <c r="Q25" s="82">
        <f t="shared" si="5"/>
        <v>2.5103786087002339E-2</v>
      </c>
      <c r="R25" s="83">
        <v>2.7077862114844479E-2</v>
      </c>
      <c r="S25" s="84">
        <f t="shared" si="6"/>
        <v>3.1157382348718267E-2</v>
      </c>
      <c r="T25" s="85">
        <f>分析係数表!F28</f>
        <v>0.21334259902710215</v>
      </c>
      <c r="U25" s="86">
        <f t="shared" si="7"/>
        <v>6.647196929156711E-3</v>
      </c>
      <c r="V25" s="87">
        <f>分析係数表!D28</f>
        <v>0.12091730368311328</v>
      </c>
      <c r="W25" s="88">
        <f t="shared" si="8"/>
        <v>0</v>
      </c>
      <c r="X25" s="76">
        <f>分析係数表!E28</f>
        <v>0.12161223071577484</v>
      </c>
      <c r="Y25" s="89">
        <f t="shared" si="9"/>
        <v>0</v>
      </c>
    </row>
    <row r="26" spans="1:25" x14ac:dyDescent="0.2">
      <c r="A26" s="6" t="s">
        <v>14</v>
      </c>
      <c r="B26" s="5" t="s">
        <v>50</v>
      </c>
      <c r="C26" s="75">
        <f>最終需要_まとめ!C27</f>
        <v>100</v>
      </c>
      <c r="D26" s="76">
        <f>投入係数表!X26</f>
        <v>9.3427588842185702E-2</v>
      </c>
      <c r="E26" s="77">
        <f t="shared" si="0"/>
        <v>9.3427588842185703</v>
      </c>
      <c r="F26" s="76">
        <f>分析係数表!C29</f>
        <v>0.49478563151796062</v>
      </c>
      <c r="G26" s="77">
        <f t="shared" si="1"/>
        <v>4.6226628546481221</v>
      </c>
      <c r="H26" s="77">
        <v>4.910218002607678</v>
      </c>
      <c r="I26" s="77">
        <f t="shared" si="2"/>
        <v>104.91021800260768</v>
      </c>
      <c r="J26" s="76">
        <f>分析係数表!G29</f>
        <v>0.24894917844860528</v>
      </c>
      <c r="K26" s="78">
        <f t="shared" si="3"/>
        <v>26.117312582613263</v>
      </c>
      <c r="L26" s="79"/>
      <c r="M26" s="80"/>
      <c r="N26" s="81">
        <f>分析係数表!H29</f>
        <v>1.0347187739052245E-2</v>
      </c>
      <c r="O26" s="82">
        <f t="shared" si="4"/>
        <v>0.19847849363231385</v>
      </c>
      <c r="P26" s="76">
        <f>分析係数表!C29</f>
        <v>0.49478563151796062</v>
      </c>
      <c r="Q26" s="82">
        <f t="shared" si="5"/>
        <v>9.8204306814597936E-2</v>
      </c>
      <c r="R26" s="83">
        <v>0.14224420555686956</v>
      </c>
      <c r="S26" s="84">
        <f t="shared" si="6"/>
        <v>105.05246220816454</v>
      </c>
      <c r="T26" s="85">
        <f>分析係数表!F29</f>
        <v>0.37141765380206343</v>
      </c>
      <c r="U26" s="86">
        <f t="shared" si="7"/>
        <v>39.018339039486406</v>
      </c>
      <c r="V26" s="87">
        <f>分析係数表!D29</f>
        <v>7.241115781429118E-2</v>
      </c>
      <c r="W26" s="88">
        <f t="shared" si="8"/>
        <v>8</v>
      </c>
      <c r="X26" s="76">
        <f>分析係数表!E29</f>
        <v>5.0630492930836837E-2</v>
      </c>
      <c r="Y26" s="89">
        <f t="shared" si="9"/>
        <v>5</v>
      </c>
    </row>
    <row r="27" spans="1:25" x14ac:dyDescent="0.2">
      <c r="A27" s="6" t="s">
        <v>15</v>
      </c>
      <c r="B27" s="5" t="s">
        <v>36</v>
      </c>
      <c r="C27" s="90"/>
      <c r="D27" s="76">
        <f>投入係数表!X27</f>
        <v>1.1463507833397019E-3</v>
      </c>
      <c r="E27" s="77">
        <f t="shared" si="0"/>
        <v>0.11463507833397019</v>
      </c>
      <c r="F27" s="76">
        <f>分析係数表!C30</f>
        <v>1</v>
      </c>
      <c r="G27" s="77">
        <f t="shared" si="1"/>
        <v>0.11463507833397019</v>
      </c>
      <c r="H27" s="77">
        <v>0.1544299949221736</v>
      </c>
      <c r="I27" s="77">
        <f t="shared" si="2"/>
        <v>0.1544299949221736</v>
      </c>
      <c r="J27" s="76">
        <f>分析係数表!G30</f>
        <v>0.34459690081234212</v>
      </c>
      <c r="K27" s="78">
        <f t="shared" si="3"/>
        <v>5.3216097642646752E-2</v>
      </c>
      <c r="L27" s="79"/>
      <c r="M27" s="80"/>
      <c r="N27" s="81">
        <f>分析係数表!H30</f>
        <v>0</v>
      </c>
      <c r="O27" s="82">
        <f t="shared" si="4"/>
        <v>0</v>
      </c>
      <c r="P27" s="76">
        <f>分析係数表!C30</f>
        <v>1</v>
      </c>
      <c r="Q27" s="82">
        <f t="shared" si="5"/>
        <v>0</v>
      </c>
      <c r="R27" s="83">
        <v>3.8961098203926514E-2</v>
      </c>
      <c r="S27" s="84">
        <f t="shared" si="6"/>
        <v>0.19339109312610012</v>
      </c>
      <c r="T27" s="85">
        <f>分析係数表!F30</f>
        <v>0.44091746876919924</v>
      </c>
      <c r="U27" s="86">
        <f t="shared" si="7"/>
        <v>8.5269511263668551E-2</v>
      </c>
      <c r="V27" s="87">
        <f>分析係数表!D30</f>
        <v>0.12847293330602771</v>
      </c>
      <c r="W27" s="88">
        <f t="shared" si="8"/>
        <v>0</v>
      </c>
      <c r="X27" s="76">
        <f>分析係数表!E30</f>
        <v>7.0107174551163901E-2</v>
      </c>
      <c r="Y27" s="89">
        <f t="shared" si="9"/>
        <v>0</v>
      </c>
    </row>
    <row r="28" spans="1:25" x14ac:dyDescent="0.2">
      <c r="A28" s="6" t="s">
        <v>16</v>
      </c>
      <c r="B28" s="5" t="s">
        <v>192</v>
      </c>
      <c r="C28" s="90"/>
      <c r="D28" s="76">
        <f>投入係数表!X28</f>
        <v>1.2227741688956821E-2</v>
      </c>
      <c r="E28" s="77">
        <f t="shared" si="0"/>
        <v>1.2227741688956821</v>
      </c>
      <c r="F28" s="76">
        <f>分析係数表!C31</f>
        <v>1.9207967749584998E-2</v>
      </c>
      <c r="G28" s="77">
        <f t="shared" si="1"/>
        <v>2.3487006801173861E-2</v>
      </c>
      <c r="H28" s="77">
        <v>2.9021236923506052E-2</v>
      </c>
      <c r="I28" s="77">
        <f t="shared" si="2"/>
        <v>2.9021236923506052E-2</v>
      </c>
      <c r="J28" s="76">
        <f>分析係数表!G31</f>
        <v>6.1728395061728392E-2</v>
      </c>
      <c r="K28" s="78">
        <f t="shared" si="3"/>
        <v>1.7914343779942006E-3</v>
      </c>
      <c r="L28" s="79"/>
      <c r="M28" s="80"/>
      <c r="N28" s="81">
        <f>分析係数表!H31</f>
        <v>2.4076335672969816E-2</v>
      </c>
      <c r="O28" s="82">
        <f t="shared" si="4"/>
        <v>0.4618293353779131</v>
      </c>
      <c r="P28" s="76">
        <f>分析係数表!C31</f>
        <v>1.9207967749584998E-2</v>
      </c>
      <c r="Q28" s="82">
        <f t="shared" si="5"/>
        <v>8.8708029797512286E-3</v>
      </c>
      <c r="R28" s="83">
        <v>1.150402784465859E-2</v>
      </c>
      <c r="S28" s="84">
        <f t="shared" si="6"/>
        <v>4.0525264768164641E-2</v>
      </c>
      <c r="T28" s="85">
        <f>分析係数表!F31</f>
        <v>0.33333333333333331</v>
      </c>
      <c r="U28" s="86">
        <f t="shared" si="7"/>
        <v>1.3508421589388213E-2</v>
      </c>
      <c r="V28" s="87">
        <f>分析係数表!D31</f>
        <v>0.20987654320987653</v>
      </c>
      <c r="W28" s="88">
        <f t="shared" si="8"/>
        <v>0</v>
      </c>
      <c r="X28" s="76">
        <f>分析係数表!E31</f>
        <v>0.18518518518518517</v>
      </c>
      <c r="Y28" s="89">
        <f t="shared" si="9"/>
        <v>0</v>
      </c>
    </row>
    <row r="29" spans="1:25" x14ac:dyDescent="0.2">
      <c r="A29" s="6" t="s">
        <v>17</v>
      </c>
      <c r="B29" s="5" t="s">
        <v>272</v>
      </c>
      <c r="C29" s="90"/>
      <c r="D29" s="76">
        <f>投入係数表!X29</f>
        <v>9.5529231944975165E-4</v>
      </c>
      <c r="E29" s="77">
        <f t="shared" si="0"/>
        <v>9.552923194497516E-2</v>
      </c>
      <c r="F29" s="76">
        <f>分析係数表!C32</f>
        <v>1</v>
      </c>
      <c r="G29" s="77">
        <f t="shared" si="1"/>
        <v>9.552923194497516E-2</v>
      </c>
      <c r="H29" s="77">
        <v>0.12948155063755262</v>
      </c>
      <c r="I29" s="77">
        <f t="shared" si="2"/>
        <v>0.12948155063755262</v>
      </c>
      <c r="J29" s="76">
        <f>分析係数表!G32</f>
        <v>0.14010507880910683</v>
      </c>
      <c r="K29" s="78">
        <f t="shared" si="3"/>
        <v>1.8141022856399666E-2</v>
      </c>
      <c r="L29" s="79"/>
      <c r="M29" s="80"/>
      <c r="N29" s="81">
        <f>分析係数表!H32</f>
        <v>7.0054889750781743E-3</v>
      </c>
      <c r="O29" s="82">
        <f t="shared" si="4"/>
        <v>0.13437843537751987</v>
      </c>
      <c r="P29" s="76">
        <f>分析係数表!C32</f>
        <v>1</v>
      </c>
      <c r="Q29" s="82">
        <f t="shared" si="5"/>
        <v>0.13437843537751987</v>
      </c>
      <c r="R29" s="83">
        <v>0.17760907097639073</v>
      </c>
      <c r="S29" s="84">
        <f t="shared" si="6"/>
        <v>0.30709062161394335</v>
      </c>
      <c r="T29" s="85">
        <f>分析係数表!F32</f>
        <v>0.48248686514886163</v>
      </c>
      <c r="U29" s="86">
        <f t="shared" si="7"/>
        <v>0.14816719133912679</v>
      </c>
      <c r="V29" s="87">
        <f>分析係数表!D32</f>
        <v>1.5761821366024518E-2</v>
      </c>
      <c r="W29" s="88">
        <f t="shared" si="8"/>
        <v>0</v>
      </c>
      <c r="X29" s="76">
        <f>分析係数表!E32</f>
        <v>2.1891418563922942E-2</v>
      </c>
      <c r="Y29" s="89">
        <f t="shared" si="9"/>
        <v>0</v>
      </c>
    </row>
    <row r="30" spans="1:25" x14ac:dyDescent="0.2">
      <c r="A30" s="6" t="s">
        <v>18</v>
      </c>
      <c r="B30" s="5" t="s">
        <v>273</v>
      </c>
      <c r="C30" s="90"/>
      <c r="D30" s="76">
        <f>投入係数表!X30</f>
        <v>1.9105846388995032E-4</v>
      </c>
      <c r="E30" s="77">
        <f t="shared" si="0"/>
        <v>1.9105846388995033E-2</v>
      </c>
      <c r="F30" s="76">
        <f>分析係数表!C33</f>
        <v>0.97338792221084958</v>
      </c>
      <c r="G30" s="77">
        <f t="shared" si="1"/>
        <v>1.8597400118663537E-2</v>
      </c>
      <c r="H30" s="77">
        <v>4.4199980432519236E-2</v>
      </c>
      <c r="I30" s="77">
        <f t="shared" si="2"/>
        <v>4.4199980432519236E-2</v>
      </c>
      <c r="J30" s="76">
        <f>分析係数表!G33</f>
        <v>0.50577124868835255</v>
      </c>
      <c r="K30" s="78">
        <f t="shared" si="3"/>
        <v>2.2355079295356003E-2</v>
      </c>
      <c r="L30" s="79"/>
      <c r="M30" s="80"/>
      <c r="N30" s="81">
        <f>分析係数表!H33</f>
        <v>1.0199562492450981E-3</v>
      </c>
      <c r="O30" s="82">
        <f t="shared" si="4"/>
        <v>1.9564676415117836E-2</v>
      </c>
      <c r="P30" s="76">
        <f>分析係数表!C33</f>
        <v>0.97338792221084958</v>
      </c>
      <c r="Q30" s="82">
        <f t="shared" si="5"/>
        <v>1.9044019724439164E-2</v>
      </c>
      <c r="R30" s="83">
        <v>5.7030858217630681E-2</v>
      </c>
      <c r="S30" s="84">
        <f t="shared" si="6"/>
        <v>0.10123083865014992</v>
      </c>
      <c r="T30" s="85">
        <f>分析係数表!F33</f>
        <v>0.64428121720881426</v>
      </c>
      <c r="U30" s="86">
        <f t="shared" si="7"/>
        <v>6.5221127944587676E-2</v>
      </c>
      <c r="V30" s="87">
        <f>分析係数表!D33</f>
        <v>6.2959076600209857E-2</v>
      </c>
      <c r="W30" s="88">
        <f t="shared" si="8"/>
        <v>0</v>
      </c>
      <c r="X30" s="76">
        <f>分析係数表!E33</f>
        <v>4.7219307450157399E-2</v>
      </c>
      <c r="Y30" s="89">
        <f t="shared" si="9"/>
        <v>0</v>
      </c>
    </row>
    <row r="31" spans="1:25" x14ac:dyDescent="0.2">
      <c r="A31" s="6" t="s">
        <v>19</v>
      </c>
      <c r="B31" s="5" t="s">
        <v>274</v>
      </c>
      <c r="C31" s="90"/>
      <c r="D31" s="76">
        <f>投入係数表!X31</f>
        <v>8.3492548719908286E-2</v>
      </c>
      <c r="E31" s="77">
        <f t="shared" si="0"/>
        <v>8.3492548719908282</v>
      </c>
      <c r="F31" s="76">
        <f>分析係数表!C34</f>
        <v>0.27354580534514794</v>
      </c>
      <c r="G31" s="77">
        <f t="shared" si="1"/>
        <v>2.2839036479906314</v>
      </c>
      <c r="H31" s="77">
        <v>2.5278383646214477</v>
      </c>
      <c r="I31" s="77">
        <f t="shared" si="2"/>
        <v>2.5278383646214477</v>
      </c>
      <c r="J31" s="76">
        <f>分析係数表!G34</f>
        <v>0.42476937758456157</v>
      </c>
      <c r="K31" s="78">
        <f t="shared" si="3"/>
        <v>1.0737483287746283</v>
      </c>
      <c r="L31" s="79"/>
      <c r="M31" s="80"/>
      <c r="N31" s="81">
        <f>分析係数表!H34</f>
        <v>0.17207735562921905</v>
      </c>
      <c r="O31" s="82">
        <f t="shared" si="4"/>
        <v>3.3007668551926432</v>
      </c>
      <c r="P31" s="76">
        <f>分析係数表!C34</f>
        <v>0.27354580534514794</v>
      </c>
      <c r="Q31" s="82">
        <f t="shared" si="5"/>
        <v>0.90291092766024295</v>
      </c>
      <c r="R31" s="83">
        <v>0.97804215695762198</v>
      </c>
      <c r="S31" s="84">
        <f t="shared" si="6"/>
        <v>3.5058805215790696</v>
      </c>
      <c r="T31" s="85">
        <f>分析係数表!F34</f>
        <v>0.70045594316615423</v>
      </c>
      <c r="U31" s="86">
        <f t="shared" si="7"/>
        <v>2.4557148473705159</v>
      </c>
      <c r="V31" s="87">
        <f>分析係数表!D34</f>
        <v>0.30431555508429647</v>
      </c>
      <c r="W31" s="88">
        <f t="shared" si="8"/>
        <v>1</v>
      </c>
      <c r="X31" s="76">
        <f>分析係数表!E34</f>
        <v>0.19870639380765559</v>
      </c>
      <c r="Y31" s="89">
        <f t="shared" si="9"/>
        <v>1</v>
      </c>
    </row>
    <row r="32" spans="1:25" x14ac:dyDescent="0.2">
      <c r="A32" s="6" t="s">
        <v>20</v>
      </c>
      <c r="B32" s="5" t="s">
        <v>37</v>
      </c>
      <c r="C32" s="90"/>
      <c r="D32" s="76">
        <f>投入係数表!X32</f>
        <v>1.6239969430645776E-2</v>
      </c>
      <c r="E32" s="77">
        <f t="shared" si="0"/>
        <v>1.6239969430645775</v>
      </c>
      <c r="F32" s="76">
        <f>分析係数表!C35</f>
        <v>0.43910510987556262</v>
      </c>
      <c r="G32" s="77">
        <f t="shared" si="1"/>
        <v>0.71310535612194914</v>
      </c>
      <c r="H32" s="77">
        <v>0.83366320722467702</v>
      </c>
      <c r="I32" s="77">
        <f t="shared" si="2"/>
        <v>0.83366320722467702</v>
      </c>
      <c r="J32" s="76">
        <f>分析係数表!G35</f>
        <v>0.31421305453517945</v>
      </c>
      <c r="K32" s="78">
        <f t="shared" si="3"/>
        <v>0.26194786279566007</v>
      </c>
      <c r="L32" s="79"/>
      <c r="M32" s="80"/>
      <c r="N32" s="81">
        <f>分析係数表!H35</f>
        <v>6.5760337122381329E-2</v>
      </c>
      <c r="O32" s="82">
        <f t="shared" si="4"/>
        <v>1.2614067688694395</v>
      </c>
      <c r="P32" s="76">
        <f>分析係数表!C35</f>
        <v>0.43910510987556262</v>
      </c>
      <c r="Q32" s="82">
        <f t="shared" si="5"/>
        <v>0.55389015784219364</v>
      </c>
      <c r="R32" s="83">
        <v>0.67712456070447602</v>
      </c>
      <c r="S32" s="84">
        <f t="shared" si="6"/>
        <v>1.510787767929153</v>
      </c>
      <c r="T32" s="85">
        <f>分析係数表!F35</f>
        <v>0.64651031364792311</v>
      </c>
      <c r="U32" s="86">
        <f t="shared" si="7"/>
        <v>0.97673987369932236</v>
      </c>
      <c r="V32" s="87">
        <f>分析係数表!D35</f>
        <v>9.7202599604408024E-2</v>
      </c>
      <c r="W32" s="88">
        <f t="shared" si="8"/>
        <v>0</v>
      </c>
      <c r="X32" s="76">
        <f>分析係数表!E35</f>
        <v>8.3356880474710376E-2</v>
      </c>
      <c r="Y32" s="89">
        <f t="shared" si="9"/>
        <v>0</v>
      </c>
    </row>
    <row r="33" spans="1:25" x14ac:dyDescent="0.2">
      <c r="A33" s="6" t="s">
        <v>21</v>
      </c>
      <c r="B33" s="5" t="s">
        <v>38</v>
      </c>
      <c r="C33" s="90"/>
      <c r="D33" s="76">
        <f>投入係数表!X33</f>
        <v>9.5529231944975165E-4</v>
      </c>
      <c r="E33" s="77">
        <f t="shared" si="0"/>
        <v>9.552923194497516E-2</v>
      </c>
      <c r="F33" s="76">
        <f>分析係数表!C36</f>
        <v>0.81669408606805782</v>
      </c>
      <c r="G33" s="77">
        <f t="shared" si="1"/>
        <v>7.8018158776085006E-2</v>
      </c>
      <c r="H33" s="77">
        <v>0.20385259037162137</v>
      </c>
      <c r="I33" s="77">
        <f t="shared" si="2"/>
        <v>0.20385259037162137</v>
      </c>
      <c r="J33" s="76">
        <f>分析係数表!G36</f>
        <v>6.9340477503742809E-2</v>
      </c>
      <c r="K33" s="78">
        <f t="shared" si="3"/>
        <v>1.413523595674311E-2</v>
      </c>
      <c r="L33" s="79"/>
      <c r="M33" s="80"/>
      <c r="N33" s="81">
        <f>分析係数表!H36</f>
        <v>0.13486237300873674</v>
      </c>
      <c r="O33" s="82">
        <f t="shared" si="4"/>
        <v>2.5869135959936731</v>
      </c>
      <c r="P33" s="76">
        <f>分析係数表!C36</f>
        <v>0.81669408606805782</v>
      </c>
      <c r="Q33" s="82">
        <f t="shared" si="5"/>
        <v>2.1127170350170856</v>
      </c>
      <c r="R33" s="83">
        <v>2.220917738489534</v>
      </c>
      <c r="S33" s="84">
        <f t="shared" si="6"/>
        <v>2.4247703288611553</v>
      </c>
      <c r="T33" s="85">
        <f>分析係数表!F36</f>
        <v>0.82767315420376641</v>
      </c>
      <c r="U33" s="86">
        <f t="shared" si="7"/>
        <v>2.0069173063082162</v>
      </c>
      <c r="V33" s="87">
        <f>分析係数表!D36</f>
        <v>6.0672917815774961E-3</v>
      </c>
      <c r="W33" s="88">
        <f t="shared" si="8"/>
        <v>0</v>
      </c>
      <c r="X33" s="76">
        <f>分析係数表!E36</f>
        <v>1.3395319517768497E-3</v>
      </c>
      <c r="Y33" s="89">
        <f t="shared" si="9"/>
        <v>0</v>
      </c>
    </row>
    <row r="34" spans="1:25" x14ac:dyDescent="0.2">
      <c r="A34" s="6" t="s">
        <v>22</v>
      </c>
      <c r="B34" s="5" t="s">
        <v>377</v>
      </c>
      <c r="C34" s="90"/>
      <c r="D34" s="76">
        <f>投入係数表!X34</f>
        <v>0.10049675200611387</v>
      </c>
      <c r="E34" s="77">
        <f t="shared" si="0"/>
        <v>10.049675200611388</v>
      </c>
      <c r="F34" s="76">
        <f>分析係数表!C37</f>
        <v>0.27674240490171054</v>
      </c>
      <c r="G34" s="77">
        <f t="shared" si="1"/>
        <v>2.7811712834982756</v>
      </c>
      <c r="H34" s="77">
        <v>3.0476409499638208</v>
      </c>
      <c r="I34" s="77">
        <f t="shared" si="2"/>
        <v>3.0476409499638208</v>
      </c>
      <c r="J34" s="76">
        <f>分析係数表!G37</f>
        <v>0.51230251230251234</v>
      </c>
      <c r="K34" s="78">
        <f t="shared" si="3"/>
        <v>1.5613141152624808</v>
      </c>
      <c r="L34" s="79"/>
      <c r="M34" s="80"/>
      <c r="N34" s="81">
        <f>分析係数表!H37</f>
        <v>5.0756243876907386E-2</v>
      </c>
      <c r="O34" s="82">
        <f t="shared" si="4"/>
        <v>0.97360008160494294</v>
      </c>
      <c r="P34" s="76">
        <f>分析係数表!C37</f>
        <v>0.27674240490171054</v>
      </c>
      <c r="Q34" s="82">
        <f t="shared" si="5"/>
        <v>0.26943642799585354</v>
      </c>
      <c r="R34" s="83">
        <v>0.32139410619146347</v>
      </c>
      <c r="S34" s="84">
        <f t="shared" si="6"/>
        <v>3.3690350561552842</v>
      </c>
      <c r="T34" s="85">
        <f>分析係数表!F37</f>
        <v>0.72623672623672619</v>
      </c>
      <c r="U34" s="86">
        <f t="shared" si="7"/>
        <v>2.4467169897589787</v>
      </c>
      <c r="V34" s="87">
        <f>分析係数表!D37</f>
        <v>0.14037814037814036</v>
      </c>
      <c r="W34" s="88">
        <f t="shared" si="8"/>
        <v>0</v>
      </c>
      <c r="X34" s="76">
        <f>分析係数表!E37</f>
        <v>0.12535612535612536</v>
      </c>
      <c r="Y34" s="89">
        <f t="shared" si="9"/>
        <v>0</v>
      </c>
    </row>
    <row r="35" spans="1:25" x14ac:dyDescent="0.2">
      <c r="A35" s="6" t="s">
        <v>23</v>
      </c>
      <c r="B35" s="5" t="s">
        <v>193</v>
      </c>
      <c r="C35" s="90"/>
      <c r="D35" s="76">
        <f>投入係数表!X35</f>
        <v>4.3943446694688576E-3</v>
      </c>
      <c r="E35" s="77">
        <f t="shared" si="0"/>
        <v>0.43943446694688576</v>
      </c>
      <c r="F35" s="76">
        <f>分析係数表!C38</f>
        <v>2.6054411976392688E-2</v>
      </c>
      <c r="G35" s="77">
        <f t="shared" si="1"/>
        <v>1.1449206638460677E-2</v>
      </c>
      <c r="H35" s="77">
        <v>1.8788652502764912E-2</v>
      </c>
      <c r="I35" s="77">
        <f t="shared" si="2"/>
        <v>1.8788652502764912E-2</v>
      </c>
      <c r="J35" s="76">
        <f>分析係数表!G38</f>
        <v>0.25641025641025639</v>
      </c>
      <c r="K35" s="78">
        <f t="shared" si="3"/>
        <v>4.8176032058371565E-3</v>
      </c>
      <c r="L35" s="79"/>
      <c r="M35" s="80"/>
      <c r="N35" s="81">
        <f>分析係数表!H38</f>
        <v>4.4945177351603076E-2</v>
      </c>
      <c r="O35" s="82">
        <f t="shared" si="4"/>
        <v>0.86213291202933728</v>
      </c>
      <c r="P35" s="76">
        <f>分析係数表!C38</f>
        <v>2.6054411976392688E-2</v>
      </c>
      <c r="Q35" s="82">
        <f t="shared" si="5"/>
        <v>2.2462366068419469E-2</v>
      </c>
      <c r="R35" s="83">
        <v>2.7648513457386351E-2</v>
      </c>
      <c r="S35" s="84">
        <f t="shared" si="6"/>
        <v>4.6437165960151267E-2</v>
      </c>
      <c r="T35" s="85">
        <f>分析係数表!F38</f>
        <v>0.57264957264957261</v>
      </c>
      <c r="U35" s="86">
        <f t="shared" si="7"/>
        <v>2.6592223242137902E-2</v>
      </c>
      <c r="V35" s="87">
        <f>分析係数表!D38</f>
        <v>9.4017094017094016E-2</v>
      </c>
      <c r="W35" s="88">
        <f t="shared" si="8"/>
        <v>0</v>
      </c>
      <c r="X35" s="76">
        <f>分析係数表!E38</f>
        <v>6.4102564102564097E-2</v>
      </c>
      <c r="Y35" s="89">
        <f t="shared" si="9"/>
        <v>0</v>
      </c>
    </row>
    <row r="36" spans="1:25" x14ac:dyDescent="0.2">
      <c r="A36" s="6" t="s">
        <v>24</v>
      </c>
      <c r="B36" s="5" t="s">
        <v>39</v>
      </c>
      <c r="C36" s="90"/>
      <c r="D36" s="76">
        <f>投入係数表!X36</f>
        <v>0</v>
      </c>
      <c r="E36" s="77">
        <f t="shared" si="0"/>
        <v>0</v>
      </c>
      <c r="F36" s="76">
        <f>分析係数表!C39</f>
        <v>1</v>
      </c>
      <c r="G36" s="77">
        <f t="shared" si="1"/>
        <v>0</v>
      </c>
      <c r="H36" s="77">
        <v>5.7709007647907762E-2</v>
      </c>
      <c r="I36" s="77">
        <f t="shared" si="2"/>
        <v>5.7709007647907762E-2</v>
      </c>
      <c r="J36" s="76">
        <f>分析係数表!G39</f>
        <v>0.35423311765241955</v>
      </c>
      <c r="K36" s="78">
        <f t="shared" si="3"/>
        <v>2.0442441695745689E-2</v>
      </c>
      <c r="L36" s="79"/>
      <c r="M36" s="80"/>
      <c r="N36" s="81">
        <f>分析係数表!H39</f>
        <v>4.0664045200166418E-3</v>
      </c>
      <c r="O36" s="82">
        <f t="shared" si="4"/>
        <v>7.8001275707640857E-2</v>
      </c>
      <c r="P36" s="76">
        <f>分析係数表!C39</f>
        <v>1</v>
      </c>
      <c r="Q36" s="82">
        <f t="shared" si="5"/>
        <v>7.8001275707640857E-2</v>
      </c>
      <c r="R36" s="83">
        <v>0.13819846550639964</v>
      </c>
      <c r="S36" s="84">
        <f t="shared" si="6"/>
        <v>0.1959074731543074</v>
      </c>
      <c r="T36" s="85">
        <f>分析係数表!F39</f>
        <v>0.70491205686685499</v>
      </c>
      <c r="U36" s="86">
        <f t="shared" si="7"/>
        <v>0.13809753985679099</v>
      </c>
      <c r="V36" s="87">
        <f>分析係数表!D39</f>
        <v>5.4588535496217991E-2</v>
      </c>
      <c r="W36" s="88">
        <f t="shared" si="8"/>
        <v>0</v>
      </c>
      <c r="X36" s="76">
        <f>分析係数表!E39</f>
        <v>6.4886539688325889E-2</v>
      </c>
      <c r="Y36" s="89">
        <f t="shared" si="9"/>
        <v>0</v>
      </c>
    </row>
    <row r="37" spans="1:25" x14ac:dyDescent="0.2">
      <c r="A37" s="6" t="s">
        <v>25</v>
      </c>
      <c r="B37" s="5" t="s">
        <v>40</v>
      </c>
      <c r="C37" s="90"/>
      <c r="D37" s="76">
        <f>投入係数表!X37</f>
        <v>0</v>
      </c>
      <c r="E37" s="77">
        <f t="shared" si="0"/>
        <v>0</v>
      </c>
      <c r="F37" s="76">
        <f>分析係数表!C40</f>
        <v>0.92056168505516545</v>
      </c>
      <c r="G37" s="77">
        <f t="shared" si="1"/>
        <v>0</v>
      </c>
      <c r="H37" s="77">
        <v>1.7719488392263288E-3</v>
      </c>
      <c r="I37" s="77">
        <f t="shared" si="2"/>
        <v>1.7719488392263288E-3</v>
      </c>
      <c r="J37" s="76">
        <f>分析係数表!G40</f>
        <v>0.55393401015228427</v>
      </c>
      <c r="K37" s="78">
        <f t="shared" si="3"/>
        <v>9.8154272629732563E-4</v>
      </c>
      <c r="L37" s="79"/>
      <c r="M37" s="80"/>
      <c r="N37" s="81">
        <f>分析係数表!H40</f>
        <v>3.1632064203561794E-2</v>
      </c>
      <c r="O37" s="82">
        <f t="shared" si="4"/>
        <v>0.60676239882148342</v>
      </c>
      <c r="P37" s="76">
        <f>分析係数表!C40</f>
        <v>0.92056168505516545</v>
      </c>
      <c r="Q37" s="82">
        <f t="shared" si="5"/>
        <v>0.55856221628721914</v>
      </c>
      <c r="R37" s="83">
        <v>0.55914247360576685</v>
      </c>
      <c r="S37" s="84">
        <f t="shared" si="6"/>
        <v>0.56091442244499323</v>
      </c>
      <c r="T37" s="85">
        <f>分析係数表!F40</f>
        <v>0.75190355329949243</v>
      </c>
      <c r="U37" s="86">
        <f t="shared" si="7"/>
        <v>0.42175354733332299</v>
      </c>
      <c r="V37" s="87">
        <f>分析係数表!D40</f>
        <v>8.6747643219724432E-2</v>
      </c>
      <c r="W37" s="88">
        <f t="shared" si="8"/>
        <v>0</v>
      </c>
      <c r="X37" s="76">
        <f>分析係数表!E40</f>
        <v>5.4296591733139957E-2</v>
      </c>
      <c r="Y37" s="89">
        <f t="shared" si="9"/>
        <v>0</v>
      </c>
    </row>
    <row r="38" spans="1:25" x14ac:dyDescent="0.2">
      <c r="A38" s="6" t="s">
        <v>26</v>
      </c>
      <c r="B38" s="5" t="s">
        <v>276</v>
      </c>
      <c r="C38" s="90"/>
      <c r="D38" s="76">
        <f>投入係数表!X38</f>
        <v>0</v>
      </c>
      <c r="E38" s="77">
        <f t="shared" si="0"/>
        <v>0</v>
      </c>
      <c r="F38" s="76">
        <f>分析係数表!C41</f>
        <v>0.63177526518242222</v>
      </c>
      <c r="G38" s="77">
        <f t="shared" si="1"/>
        <v>0</v>
      </c>
      <c r="H38" s="77">
        <v>9.2308267932640414E-4</v>
      </c>
      <c r="I38" s="77">
        <f t="shared" si="2"/>
        <v>9.2308267932640414E-4</v>
      </c>
      <c r="J38" s="76">
        <f>分析係数表!G41</f>
        <v>0.4574653574378269</v>
      </c>
      <c r="K38" s="78">
        <f t="shared" si="3"/>
        <v>4.2227834784272045E-4</v>
      </c>
      <c r="L38" s="79"/>
      <c r="M38" s="80"/>
      <c r="N38" s="81">
        <f>分析係数表!H41</f>
        <v>5.3681907855005165E-2</v>
      </c>
      <c r="O38" s="82">
        <f t="shared" si="4"/>
        <v>1.0297198113219914</v>
      </c>
      <c r="P38" s="76">
        <f>分析係数表!C41</f>
        <v>0.63177526518242222</v>
      </c>
      <c r="Q38" s="82">
        <f t="shared" si="5"/>
        <v>0.65055150686154495</v>
      </c>
      <c r="R38" s="83">
        <v>0.65930391181098569</v>
      </c>
      <c r="S38" s="84">
        <f t="shared" si="6"/>
        <v>0.66022699449031208</v>
      </c>
      <c r="T38" s="85">
        <f>分析係数表!F41</f>
        <v>0.56134715976874372</v>
      </c>
      <c r="U38" s="86">
        <f t="shared" si="7"/>
        <v>0.37061654815979067</v>
      </c>
      <c r="V38" s="87">
        <f>分析係数表!D41</f>
        <v>0.18619803615674038</v>
      </c>
      <c r="W38" s="88">
        <f t="shared" si="8"/>
        <v>0</v>
      </c>
      <c r="X38" s="76">
        <f>分析係数表!E41</f>
        <v>0.17261631641736258</v>
      </c>
      <c r="Y38" s="89">
        <f t="shared" si="9"/>
        <v>0</v>
      </c>
    </row>
    <row r="39" spans="1:25" x14ac:dyDescent="0.2">
      <c r="A39" s="6" t="s">
        <v>51</v>
      </c>
      <c r="B39" s="5" t="s">
        <v>367</v>
      </c>
      <c r="C39" s="90"/>
      <c r="D39" s="76">
        <f>投入係数表!X39</f>
        <v>5.7317539166985094E-4</v>
      </c>
      <c r="E39" s="77">
        <f>$C$26*D39</f>
        <v>5.7317539166985093E-2</v>
      </c>
      <c r="F39" s="76">
        <f>分析係数表!C42</f>
        <v>1</v>
      </c>
      <c r="G39" s="77">
        <f>E39*F39</f>
        <v>5.7317539166985093E-2</v>
      </c>
      <c r="H39" s="77">
        <v>7.4717625503858173E-2</v>
      </c>
      <c r="I39" s="77">
        <f>C39+H39</f>
        <v>7.4717625503858173E-2</v>
      </c>
      <c r="J39" s="76">
        <f>分析係数表!G42</f>
        <v>0.48523748395378691</v>
      </c>
      <c r="K39" s="78">
        <f>I39*J39</f>
        <v>3.6255792606493441E-2</v>
      </c>
      <c r="L39" s="79"/>
      <c r="M39" s="80"/>
      <c r="N39" s="81">
        <f>分析係数表!H42</f>
        <v>1.4319648920322628E-2</v>
      </c>
      <c r="O39" s="82">
        <f t="shared" si="4"/>
        <v>0.27467775967014119</v>
      </c>
      <c r="P39" s="76">
        <f>分析係数表!C42</f>
        <v>1</v>
      </c>
      <c r="Q39" s="82">
        <f>O39*P39</f>
        <v>0.27467775967014119</v>
      </c>
      <c r="R39" s="83">
        <v>0.28626928490618769</v>
      </c>
      <c r="S39" s="84">
        <f>I39+R39</f>
        <v>0.36098691041004588</v>
      </c>
      <c r="T39" s="85">
        <f>分析係数表!F42</f>
        <v>0.55905006418485237</v>
      </c>
      <c r="U39" s="86">
        <f>S39*T39</f>
        <v>0.2018097554346277</v>
      </c>
      <c r="V39" s="87">
        <f>分析係数表!D42</f>
        <v>0.23876765083440307</v>
      </c>
      <c r="W39" s="88">
        <f>ROUND(S39*V39,0)</f>
        <v>0</v>
      </c>
      <c r="X39" s="76">
        <f>分析係数表!E42</f>
        <v>0.20410783055198972</v>
      </c>
      <c r="Y39" s="89">
        <f>ROUND(S39*X39,0)</f>
        <v>0</v>
      </c>
    </row>
    <row r="40" spans="1:25" x14ac:dyDescent="0.2">
      <c r="A40" s="6" t="s">
        <v>194</v>
      </c>
      <c r="B40" s="5" t="s">
        <v>41</v>
      </c>
      <c r="C40" s="90"/>
      <c r="D40" s="76">
        <f>投入係数表!X40</f>
        <v>2.7130301872372947E-2</v>
      </c>
      <c r="E40" s="77">
        <f>$C$26*D40</f>
        <v>2.7130301872372948</v>
      </c>
      <c r="F40" s="76">
        <f>分析係数表!C43</f>
        <v>0.2976353666895134</v>
      </c>
      <c r="G40" s="77">
        <f>E40*F40</f>
        <v>0.80749373461809149</v>
      </c>
      <c r="H40" s="77">
        <v>1.0920593096772322</v>
      </c>
      <c r="I40" s="77">
        <f>C40+H40</f>
        <v>1.0920593096772322</v>
      </c>
      <c r="J40" s="76">
        <f>分析係数表!G43</f>
        <v>0.36251604621309369</v>
      </c>
      <c r="K40" s="78">
        <f>I40*J40</f>
        <v>0.39588902317439068</v>
      </c>
      <c r="L40" s="79"/>
      <c r="M40" s="80"/>
      <c r="N40" s="81">
        <f>分析係数表!H43</f>
        <v>3.8812019379168734E-2</v>
      </c>
      <c r="O40" s="82">
        <f t="shared" si="4"/>
        <v>0.74448742358579978</v>
      </c>
      <c r="P40" s="76">
        <f>分析係数表!C43</f>
        <v>0.2976353666895134</v>
      </c>
      <c r="Q40" s="82">
        <f>O40*P40</f>
        <v>0.22158578731469061</v>
      </c>
      <c r="R40" s="83">
        <v>0.37568011194572315</v>
      </c>
      <c r="S40" s="84">
        <f>I40+R40</f>
        <v>1.4677394216229553</v>
      </c>
      <c r="T40" s="85">
        <f>分析係数表!F43</f>
        <v>0.59563543003851094</v>
      </c>
      <c r="U40" s="86">
        <f>S40*T40</f>
        <v>0.87423760158286434</v>
      </c>
      <c r="V40" s="87">
        <f>分析係数表!D43</f>
        <v>0.26110397946084724</v>
      </c>
      <c r="W40" s="88">
        <f>ROUND(S40*V40,0)</f>
        <v>0</v>
      </c>
      <c r="X40" s="76">
        <f>分析係数表!E43</f>
        <v>0.20154043645699615</v>
      </c>
      <c r="Y40" s="89">
        <f>ROUND(S40*X40,0)</f>
        <v>0</v>
      </c>
    </row>
    <row r="41" spans="1:25" x14ac:dyDescent="0.2">
      <c r="A41" s="6" t="s">
        <v>340</v>
      </c>
      <c r="B41" s="5" t="s">
        <v>42</v>
      </c>
      <c r="C41" s="90"/>
      <c r="D41" s="76">
        <f>投入係数表!X41</f>
        <v>5.7317539166985094E-4</v>
      </c>
      <c r="E41" s="77">
        <f>$C$26*D41</f>
        <v>5.7317539166985093E-2</v>
      </c>
      <c r="F41" s="76">
        <f>分析係数表!C44</f>
        <v>0.4644187601490114</v>
      </c>
      <c r="G41" s="77">
        <f>E41*F41</f>
        <v>2.6619340474723616E-2</v>
      </c>
      <c r="H41" s="77">
        <v>3.0824419523057298E-2</v>
      </c>
      <c r="I41" s="77">
        <f>C41+H41</f>
        <v>3.0824419523057298E-2</v>
      </c>
      <c r="J41" s="76">
        <f>分析係数表!G44</f>
        <v>0.2664037682111951</v>
      </c>
      <c r="K41" s="78">
        <f>I41*J41</f>
        <v>8.2117415138651933E-3</v>
      </c>
      <c r="L41" s="79"/>
      <c r="M41" s="80"/>
      <c r="N41" s="81">
        <f>分析係数表!H44</f>
        <v>0.11619448955215868</v>
      </c>
      <c r="O41" s="82">
        <f t="shared" si="4"/>
        <v>2.2288285316064504</v>
      </c>
      <c r="P41" s="76">
        <f>分析係数表!C44</f>
        <v>0.4644187601490114</v>
      </c>
      <c r="Q41" s="82">
        <f>O41*P41</f>
        <v>1.0351097832334093</v>
      </c>
      <c r="R41" s="83">
        <v>1.0504851265766468</v>
      </c>
      <c r="S41" s="84">
        <f>I41+R41</f>
        <v>1.0813095460997042</v>
      </c>
      <c r="T41" s="85">
        <f>分析係数表!F44</f>
        <v>0.52053894183371674</v>
      </c>
      <c r="U41" s="86">
        <f>S41*T41</f>
        <v>0.5628637269214366</v>
      </c>
      <c r="V41" s="87">
        <f>分析係数表!D44</f>
        <v>0.21141417460839085</v>
      </c>
      <c r="W41" s="88">
        <f>ROUND(S41*V41,0)</f>
        <v>0</v>
      </c>
      <c r="X41" s="76">
        <f>分析係数表!E44</f>
        <v>0.12487676634899771</v>
      </c>
      <c r="Y41" s="89">
        <f>ROUND(S41*X41,0)</f>
        <v>0</v>
      </c>
    </row>
    <row r="42" spans="1:25" x14ac:dyDescent="0.2">
      <c r="A42" s="6" t="s">
        <v>341</v>
      </c>
      <c r="B42" s="5" t="s">
        <v>278</v>
      </c>
      <c r="C42" s="90"/>
      <c r="D42" s="76">
        <f>投入係数表!X42</f>
        <v>5.7317539166985094E-4</v>
      </c>
      <c r="E42" s="77">
        <f>$C$26*D42</f>
        <v>5.7317539166985093E-2</v>
      </c>
      <c r="F42" s="76">
        <f>分析係数表!C45</f>
        <v>1</v>
      </c>
      <c r="G42" s="77">
        <f>E42*F42</f>
        <v>5.7317539166985093E-2</v>
      </c>
      <c r="H42" s="77">
        <v>7.4400698778705823E-2</v>
      </c>
      <c r="I42" s="77">
        <f>C42+H42</f>
        <v>7.4400698778705823E-2</v>
      </c>
      <c r="J42" s="76">
        <f>分析係数表!G45</f>
        <v>0</v>
      </c>
      <c r="K42" s="78">
        <f>I42*J42</f>
        <v>0</v>
      </c>
      <c r="L42" s="79"/>
      <c r="M42" s="80"/>
      <c r="N42" s="81">
        <f>分析係数表!H45</f>
        <v>0</v>
      </c>
      <c r="O42" s="82">
        <f t="shared" si="4"/>
        <v>0</v>
      </c>
      <c r="P42" s="76">
        <f>分析係数表!C45</f>
        <v>1</v>
      </c>
      <c r="Q42" s="82">
        <f>O42*P42</f>
        <v>0</v>
      </c>
      <c r="R42" s="83">
        <v>9.6297557164157725E-3</v>
      </c>
      <c r="S42" s="84">
        <f>I42+R42</f>
        <v>8.4030454495121601E-2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投入係数表!X43</f>
        <v>3.6301108139090562E-3</v>
      </c>
      <c r="E43" s="77">
        <f>$C$26*D43</f>
        <v>0.3630110813909056</v>
      </c>
      <c r="F43" s="76">
        <f>分析係数表!C46</f>
        <v>0.61950882047734346</v>
      </c>
      <c r="G43" s="77">
        <f>E43*F43</f>
        <v>0.22488856685268485</v>
      </c>
      <c r="H43" s="77">
        <v>0.304669613905866</v>
      </c>
      <c r="I43" s="77">
        <f>C43+H43</f>
        <v>0.304669613905866</v>
      </c>
      <c r="J43" s="76">
        <f>分析係数表!G46</f>
        <v>9.4707520891364905E-3</v>
      </c>
      <c r="K43" s="78">
        <f>I43*J43</f>
        <v>2.8854503823953883E-3</v>
      </c>
      <c r="L43" s="79"/>
      <c r="M43" s="80"/>
      <c r="N43" s="81">
        <f>分析係数表!H46</f>
        <v>2.3767664702803538E-2</v>
      </c>
      <c r="O43" s="82">
        <f t="shared" si="4"/>
        <v>0.4559084464628117</v>
      </c>
      <c r="P43" s="76">
        <f>分析係数表!C46</f>
        <v>0.61950882047734346</v>
      </c>
      <c r="Q43" s="82">
        <f>O43*P43</f>
        <v>0.28243930391383454</v>
      </c>
      <c r="R43" s="83">
        <v>0.31780575202579986</v>
      </c>
      <c r="S43" s="84">
        <f>I43+R43</f>
        <v>0.62247536593166586</v>
      </c>
      <c r="T43" s="85">
        <f>分析係数表!F46</f>
        <v>0.31364902506963788</v>
      </c>
      <c r="U43" s="86">
        <f>S43*T43</f>
        <v>0.19523879165433308</v>
      </c>
      <c r="V43" s="87">
        <f>分析係数表!D46</f>
        <v>1.6713091922005571E-3</v>
      </c>
      <c r="W43" s="88">
        <f>ROUND(S43*V43,0)</f>
        <v>0</v>
      </c>
      <c r="X43" s="76">
        <f>分析係数表!E46</f>
        <v>5.5710306406685237E-3</v>
      </c>
      <c r="Y43" s="89">
        <f>ROUND(S43*X43,0)</f>
        <v>0</v>
      </c>
    </row>
    <row r="44" spans="1:25" x14ac:dyDescent="0.2">
      <c r="A44" s="192">
        <v>40</v>
      </c>
      <c r="B44" s="14" t="s">
        <v>150</v>
      </c>
      <c r="C44" s="197">
        <f>SUM(C5:C43)</f>
        <v>100</v>
      </c>
      <c r="D44" s="92">
        <f>投入係数表!X44</f>
        <v>0.60909438288116169</v>
      </c>
      <c r="E44" s="91">
        <f>SUM(E5:E43)</f>
        <v>60.909438288116164</v>
      </c>
      <c r="F44" s="92">
        <f>分析係数表!C47</f>
        <v>0.46349450395854752</v>
      </c>
      <c r="G44" s="91">
        <f>SUM(G5:G43)</f>
        <v>16.199925736412634</v>
      </c>
      <c r="H44" s="91">
        <f>SUM(H5:H43)</f>
        <v>18.912936723412866</v>
      </c>
      <c r="I44" s="91">
        <f>SUM(I5:I43)</f>
        <v>118.91293672341284</v>
      </c>
      <c r="J44" s="92">
        <f>分析係数表!G47</f>
        <v>0.28295025107418337</v>
      </c>
      <c r="K44" s="93">
        <f>SUM(K5:K43)</f>
        <v>30.593106978084347</v>
      </c>
      <c r="L44" s="94">
        <f>最終需要_まとめ!$L$33</f>
        <v>0.627</v>
      </c>
      <c r="M44" s="91">
        <f>K44*L44</f>
        <v>19.181878075258886</v>
      </c>
      <c r="N44" s="95">
        <f>分析係数表!H47</f>
        <v>1</v>
      </c>
      <c r="O44" s="96">
        <f>SUM(O5:O43)</f>
        <v>19.181878075258883</v>
      </c>
      <c r="P44" s="92">
        <f>分析係数表!C47</f>
        <v>0.46349450395854752</v>
      </c>
      <c r="Q44" s="96">
        <f>SUM(Q5:Q43)</f>
        <v>7.869472709046164</v>
      </c>
      <c r="R44" s="91">
        <f>SUM(R5:R43)</f>
        <v>8.8894681946988818</v>
      </c>
      <c r="S44" s="97">
        <f>SUM(S5:S43)</f>
        <v>127.80240491811175</v>
      </c>
      <c r="T44" s="98">
        <f>分析係数表!F47</f>
        <v>0.52862763369053167</v>
      </c>
      <c r="U44" s="99">
        <f>SUM(U5:U43)</f>
        <v>52.451588976676213</v>
      </c>
      <c r="V44" s="100">
        <f>分析係数表!D47</f>
        <v>0.12002381322151473</v>
      </c>
      <c r="W44" s="101">
        <f>SUM(W5:W43)</f>
        <v>9</v>
      </c>
      <c r="X44" s="92">
        <f>分析係数表!E47</f>
        <v>9.1234404928301496E-2</v>
      </c>
      <c r="Y44" s="102">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293</v>
      </c>
      <c r="S2" s="3" t="s">
        <v>152</v>
      </c>
      <c r="U2" s="64" t="s">
        <v>209</v>
      </c>
      <c r="W2" s="3" t="s">
        <v>130</v>
      </c>
      <c r="Y2" s="3" t="s">
        <v>153</v>
      </c>
    </row>
    <row r="3" spans="1:25" ht="44" x14ac:dyDescent="0.2">
      <c r="B3" s="65"/>
      <c r="C3" s="66" t="s">
        <v>227</v>
      </c>
      <c r="D3" s="66" t="s">
        <v>235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投入係数表!Y5</f>
        <v>1.0239606799098914E-3</v>
      </c>
      <c r="E5" s="77">
        <f t="shared" ref="E5:E38" si="0">$C$27*D5</f>
        <v>0.10239606799098913</v>
      </c>
      <c r="F5" s="76">
        <f>分析係数表!C8</f>
        <v>0.24593128390596741</v>
      </c>
      <c r="G5" s="77">
        <f t="shared" ref="G5:G38" si="1">E5*F5</f>
        <v>2.5182396467946691E-2</v>
      </c>
      <c r="H5" s="77">
        <f t="array" ref="H5:H43">MMULT(逆行列係数!C5:AO43,'23'!G5:G43)</f>
        <v>2.7553298611068793E-2</v>
      </c>
      <c r="I5" s="77">
        <f t="shared" ref="I5:I38" si="2">C5+H5</f>
        <v>2.7553298611068793E-2</v>
      </c>
      <c r="J5" s="76">
        <f>分析係数表!G8</f>
        <v>0.11987270155586988</v>
      </c>
      <c r="K5" s="78">
        <f t="shared" ref="K5:K38" si="3">I5*J5</f>
        <v>3.3028883412844134E-3</v>
      </c>
      <c r="L5" s="79" t="s">
        <v>183</v>
      </c>
      <c r="M5" s="80" t="s">
        <v>183</v>
      </c>
      <c r="N5" s="81">
        <f>分析係数表!H8</f>
        <v>1.2776294069491229E-2</v>
      </c>
      <c r="O5" s="82">
        <f t="shared" ref="O5:O43" si="4">$M$44*N5</f>
        <v>0.31109681045645959</v>
      </c>
      <c r="P5" s="76">
        <f>分析係数表!C8</f>
        <v>0.24593128390596741</v>
      </c>
      <c r="Q5" s="82">
        <f t="shared" ref="Q5:Q38" si="5">O5*P5</f>
        <v>7.6508438014608493E-2</v>
      </c>
      <c r="R5" s="83">
        <f t="array" ref="R5:R43">MMULT(逆行列係数!C5:AO43,'23'!Q5:Q43)</f>
        <v>0.11598148353833962</v>
      </c>
      <c r="S5" s="84">
        <f t="shared" ref="S5:S38" si="6">I5+R5</f>
        <v>0.1435347821494084</v>
      </c>
      <c r="T5" s="85">
        <f>分析係数表!F8</f>
        <v>0.45261669024045259</v>
      </c>
      <c r="U5" s="86">
        <f t="shared" ref="U5:U38" si="7">S5*T5</f>
        <v>6.4966238030849624E-2</v>
      </c>
      <c r="V5" s="87">
        <f>分析係数表!D8</f>
        <v>0.25884016973125884</v>
      </c>
      <c r="W5" s="167">
        <f t="shared" ref="W5:W38" si="8">ROUND(S5*V5,0)</f>
        <v>0</v>
      </c>
      <c r="X5" s="76">
        <f>分析係数表!E8</f>
        <v>0.1623055162659123</v>
      </c>
      <c r="Y5" s="166">
        <f t="shared" ref="Y5:Y38" si="9">ROUND(S5*X5,0)</f>
        <v>0</v>
      </c>
    </row>
    <row r="6" spans="1:25" x14ac:dyDescent="0.2">
      <c r="A6" s="6" t="s">
        <v>219</v>
      </c>
      <c r="B6" s="5" t="s">
        <v>265</v>
      </c>
      <c r="C6" s="90"/>
      <c r="D6" s="76">
        <f>投入係数表!Y6</f>
        <v>6.8264045327326103E-5</v>
      </c>
      <c r="E6" s="77">
        <f t="shared" si="0"/>
        <v>6.8264045327326101E-3</v>
      </c>
      <c r="F6" s="76">
        <f>分析係数表!C9</f>
        <v>0.93252427184466025</v>
      </c>
      <c r="G6" s="77">
        <f t="shared" si="1"/>
        <v>6.3657879162035656E-3</v>
      </c>
      <c r="H6" s="77">
        <v>0.47246972886876598</v>
      </c>
      <c r="I6" s="77">
        <f t="shared" si="2"/>
        <v>0.47246972886876598</v>
      </c>
      <c r="J6" s="76">
        <f>分析係数表!G9</f>
        <v>0.24685990338164251</v>
      </c>
      <c r="K6" s="78">
        <f t="shared" si="3"/>
        <v>0.1166338316192944</v>
      </c>
      <c r="L6" s="79"/>
      <c r="M6" s="80"/>
      <c r="N6" s="81">
        <f>分析係数表!H9</f>
        <v>6.7102384818756454E-4</v>
      </c>
      <c r="O6" s="82">
        <f t="shared" si="4"/>
        <v>1.6339118196242623E-2</v>
      </c>
      <c r="P6" s="76">
        <f>分析係数表!C9</f>
        <v>0.93252427184466025</v>
      </c>
      <c r="Q6" s="82">
        <f t="shared" si="5"/>
        <v>1.5236624298534991E-2</v>
      </c>
      <c r="R6" s="83">
        <v>3.1893274169496527E-2</v>
      </c>
      <c r="S6" s="84">
        <f t="shared" si="6"/>
        <v>0.50436300303826254</v>
      </c>
      <c r="T6" s="85">
        <f>分析係数表!F9</f>
        <v>0.67294685990338166</v>
      </c>
      <c r="U6" s="86">
        <f t="shared" si="7"/>
        <v>0.33940949914603852</v>
      </c>
      <c r="V6" s="87">
        <f>分析係数表!D9</f>
        <v>0.15314009661835748</v>
      </c>
      <c r="W6" s="167">
        <f t="shared" si="8"/>
        <v>0</v>
      </c>
      <c r="X6" s="76">
        <f>分析係数表!E9</f>
        <v>0.11884057971014493</v>
      </c>
      <c r="Y6" s="166">
        <f t="shared" si="9"/>
        <v>0</v>
      </c>
    </row>
    <row r="7" spans="1:25" x14ac:dyDescent="0.2">
      <c r="A7" s="6" t="s">
        <v>220</v>
      </c>
      <c r="B7" s="5" t="s">
        <v>266</v>
      </c>
      <c r="C7" s="90"/>
      <c r="D7" s="76">
        <f>投入係数表!Y7</f>
        <v>0</v>
      </c>
      <c r="E7" s="77">
        <f t="shared" si="0"/>
        <v>0</v>
      </c>
      <c r="F7" s="76">
        <f>分析係数表!C10</f>
        <v>7.456140350877194E-2</v>
      </c>
      <c r="G7" s="77">
        <f t="shared" si="1"/>
        <v>0</v>
      </c>
      <c r="H7" s="77">
        <v>1.6714840425710928E-4</v>
      </c>
      <c r="I7" s="77">
        <f t="shared" si="2"/>
        <v>1.6714840425710928E-4</v>
      </c>
      <c r="J7" s="76">
        <f>分析係数表!G10</f>
        <v>0.17857142857142858</v>
      </c>
      <c r="K7" s="78">
        <f t="shared" si="3"/>
        <v>2.9847929331626659E-5</v>
      </c>
      <c r="L7" s="79"/>
      <c r="M7" s="80"/>
      <c r="N7" s="81">
        <f>分析係数表!H10</f>
        <v>1.3017862654838752E-3</v>
      </c>
      <c r="O7" s="82">
        <f t="shared" si="4"/>
        <v>3.1697889300710692E-2</v>
      </c>
      <c r="P7" s="76">
        <f>分析係数表!C10</f>
        <v>7.456140350877194E-2</v>
      </c>
      <c r="Q7" s="82">
        <f t="shared" si="5"/>
        <v>2.3634391145266748E-3</v>
      </c>
      <c r="R7" s="83">
        <v>4.5060400329097854E-3</v>
      </c>
      <c r="S7" s="84">
        <f t="shared" si="6"/>
        <v>4.6731884371668947E-3</v>
      </c>
      <c r="T7" s="85">
        <f>分析係数表!F10</f>
        <v>0.52380952380952384</v>
      </c>
      <c r="U7" s="86">
        <f t="shared" si="7"/>
        <v>2.4478606099445641E-3</v>
      </c>
      <c r="V7" s="87">
        <f>分析係数表!D10</f>
        <v>0.10714285714285714</v>
      </c>
      <c r="W7" s="167">
        <f t="shared" si="8"/>
        <v>0</v>
      </c>
      <c r="X7" s="76">
        <f>分析係数表!E10</f>
        <v>0.13095238095238096</v>
      </c>
      <c r="Y7" s="166">
        <f t="shared" si="9"/>
        <v>0</v>
      </c>
    </row>
    <row r="8" spans="1:25" x14ac:dyDescent="0.2">
      <c r="A8" s="6" t="s">
        <v>221</v>
      </c>
      <c r="B8" s="5" t="s">
        <v>27</v>
      </c>
      <c r="C8" s="90"/>
      <c r="D8" s="76">
        <f>投入係数表!Y8</f>
        <v>6.6898764420779576E-3</v>
      </c>
      <c r="E8" s="77">
        <f t="shared" si="0"/>
        <v>0.66898764420779577</v>
      </c>
      <c r="F8" s="76">
        <f>分析係数表!C11</f>
        <v>4.5351473922902175E-3</v>
      </c>
      <c r="G8" s="77">
        <f t="shared" si="1"/>
        <v>3.0339575701033607E-3</v>
      </c>
      <c r="H8" s="77">
        <v>3.5728042305385975E-3</v>
      </c>
      <c r="I8" s="77">
        <f t="shared" si="2"/>
        <v>3.5728042305385975E-3</v>
      </c>
      <c r="J8" s="76">
        <f>分析係数表!G11</f>
        <v>0.75</v>
      </c>
      <c r="K8" s="78">
        <f t="shared" si="3"/>
        <v>2.6796031729039481E-3</v>
      </c>
      <c r="L8" s="79"/>
      <c r="M8" s="80"/>
      <c r="N8" s="81">
        <f>分析係数表!H11</f>
        <v>-2.6840953927502582E-5</v>
      </c>
      <c r="O8" s="82">
        <f t="shared" si="4"/>
        <v>-6.5356472784970502E-4</v>
      </c>
      <c r="P8" s="76">
        <f>分析係数表!C11</f>
        <v>4.5351473922902175E-3</v>
      </c>
      <c r="Q8" s="82">
        <f t="shared" si="5"/>
        <v>-2.9640123712004554E-6</v>
      </c>
      <c r="R8" s="83">
        <v>8.4433781908656064E-5</v>
      </c>
      <c r="S8" s="84">
        <f t="shared" si="6"/>
        <v>3.6572380124472535E-3</v>
      </c>
      <c r="T8" s="85">
        <f>分析係数表!F11</f>
        <v>1</v>
      </c>
      <c r="U8" s="86">
        <f t="shared" si="7"/>
        <v>3.6572380124472535E-3</v>
      </c>
      <c r="V8" s="87">
        <f>分析係数表!D11</f>
        <v>0.25</v>
      </c>
      <c r="W8" s="167">
        <f t="shared" si="8"/>
        <v>0</v>
      </c>
      <c r="X8" s="76">
        <f>分析係数表!E11</f>
        <v>0</v>
      </c>
      <c r="Y8" s="166">
        <f t="shared" si="9"/>
        <v>0</v>
      </c>
    </row>
    <row r="9" spans="1:25" x14ac:dyDescent="0.2">
      <c r="A9" s="6" t="s">
        <v>222</v>
      </c>
      <c r="B9" s="5" t="s">
        <v>190</v>
      </c>
      <c r="C9" s="90"/>
      <c r="D9" s="76">
        <f>投入係数表!Y9</f>
        <v>0</v>
      </c>
      <c r="E9" s="77">
        <f t="shared" si="0"/>
        <v>0</v>
      </c>
      <c r="F9" s="76">
        <f>分析係数表!C12</f>
        <v>0.20853365384615385</v>
      </c>
      <c r="G9" s="77">
        <f t="shared" si="1"/>
        <v>0</v>
      </c>
      <c r="H9" s="77">
        <v>7.1584164610740434E-3</v>
      </c>
      <c r="I9" s="77">
        <f t="shared" si="2"/>
        <v>7.1584164610740434E-3</v>
      </c>
      <c r="J9" s="76">
        <f>分析係数表!G12</f>
        <v>0.14315275640685521</v>
      </c>
      <c r="K9" s="78">
        <f t="shared" si="3"/>
        <v>1.024747047910955E-3</v>
      </c>
      <c r="L9" s="79"/>
      <c r="M9" s="80"/>
      <c r="N9" s="81">
        <f>分析係数表!H12</f>
        <v>9.7526606095580642E-2</v>
      </c>
      <c r="O9" s="82">
        <f t="shared" si="4"/>
        <v>2.3747274386419033</v>
      </c>
      <c r="P9" s="76">
        <f>分析係数表!C12</f>
        <v>0.20853365384615385</v>
      </c>
      <c r="Q9" s="82">
        <f t="shared" si="5"/>
        <v>0.49521058966871423</v>
      </c>
      <c r="R9" s="83">
        <v>0.56259849742210488</v>
      </c>
      <c r="S9" s="84">
        <f t="shared" si="6"/>
        <v>0.56975691388317895</v>
      </c>
      <c r="T9" s="85">
        <f>分析係数表!F12</f>
        <v>0.2958030455775455</v>
      </c>
      <c r="U9" s="86">
        <f t="shared" si="7"/>
        <v>0.16853583036550765</v>
      </c>
      <c r="V9" s="87">
        <f>分析係数表!D12</f>
        <v>0.10691356714596488</v>
      </c>
      <c r="W9" s="167">
        <f t="shared" si="8"/>
        <v>0</v>
      </c>
      <c r="X9" s="76">
        <f>分析係数表!E12</f>
        <v>8.866132540987956E-2</v>
      </c>
      <c r="Y9" s="166">
        <f t="shared" si="9"/>
        <v>0</v>
      </c>
    </row>
    <row r="10" spans="1:25" x14ac:dyDescent="0.2">
      <c r="A10" s="6" t="s">
        <v>223</v>
      </c>
      <c r="B10" s="5" t="s">
        <v>28</v>
      </c>
      <c r="C10" s="90"/>
      <c r="D10" s="76">
        <f>投入係数表!Y10</f>
        <v>3.3449382210389788E-3</v>
      </c>
      <c r="E10" s="77">
        <f t="shared" si="0"/>
        <v>0.33449382210389789</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0.36044094740911231</v>
      </c>
      <c r="P10" s="76">
        <f>分析係数表!C13</f>
        <v>0</v>
      </c>
      <c r="Q10" s="82">
        <f t="shared" si="5"/>
        <v>0</v>
      </c>
      <c r="R10" s="83">
        <v>0</v>
      </c>
      <c r="S10" s="84">
        <f t="shared" si="6"/>
        <v>0</v>
      </c>
      <c r="T10" s="85">
        <f>分析係数表!F13</f>
        <v>0.38461538461538464</v>
      </c>
      <c r="U10" s="86">
        <f t="shared" si="7"/>
        <v>0</v>
      </c>
      <c r="V10" s="87">
        <f>分析係数表!D13</f>
        <v>0.16965226554267651</v>
      </c>
      <c r="W10" s="167">
        <f t="shared" si="8"/>
        <v>0</v>
      </c>
      <c r="X10" s="76">
        <f>分析係数表!E13</f>
        <v>0.13909378292939936</v>
      </c>
      <c r="Y10" s="166">
        <f t="shared" si="9"/>
        <v>0</v>
      </c>
    </row>
    <row r="11" spans="1:25" x14ac:dyDescent="0.2">
      <c r="A11" s="6" t="s">
        <v>224</v>
      </c>
      <c r="B11" s="5" t="s">
        <v>267</v>
      </c>
      <c r="C11" s="90"/>
      <c r="D11" s="76">
        <f>投入係数表!Y11</f>
        <v>5.0037545224930029E-2</v>
      </c>
      <c r="E11" s="77">
        <f t="shared" si="0"/>
        <v>5.0037545224930025</v>
      </c>
      <c r="F11" s="76">
        <f>分析係数表!C14</f>
        <v>0.56789069171648165</v>
      </c>
      <c r="G11" s="77">
        <f t="shared" si="1"/>
        <v>2.8415856169580245</v>
      </c>
      <c r="H11" s="77">
        <v>3.3351566719437891</v>
      </c>
      <c r="I11" s="77">
        <f t="shared" si="2"/>
        <v>3.3351566719437891</v>
      </c>
      <c r="J11" s="76">
        <f>分析係数表!G14</f>
        <v>0.17200100806451613</v>
      </c>
      <c r="K11" s="78">
        <f t="shared" si="3"/>
        <v>0.57365030962742847</v>
      </c>
      <c r="L11" s="79"/>
      <c r="M11" s="80"/>
      <c r="N11" s="81">
        <f>分析係数表!H14</f>
        <v>1.2346838806651188E-3</v>
      </c>
      <c r="O11" s="82">
        <f t="shared" si="4"/>
        <v>3.006397748108643E-2</v>
      </c>
      <c r="P11" s="76">
        <f>分析係数表!C14</f>
        <v>0.56789069171648165</v>
      </c>
      <c r="Q11" s="82">
        <f t="shared" si="5"/>
        <v>1.7073052967482901E-2</v>
      </c>
      <c r="R11" s="83">
        <v>8.9349579585831937E-2</v>
      </c>
      <c r="S11" s="84">
        <f t="shared" si="6"/>
        <v>3.4245062515296212</v>
      </c>
      <c r="T11" s="85">
        <f>分析係数表!F14</f>
        <v>0.39616935483870969</v>
      </c>
      <c r="U11" s="86">
        <f t="shared" si="7"/>
        <v>1.3566844323096181</v>
      </c>
      <c r="V11" s="87">
        <f>分析係数表!D14</f>
        <v>7.7998991935483875E-2</v>
      </c>
      <c r="W11" s="167">
        <f t="shared" si="8"/>
        <v>0</v>
      </c>
      <c r="X11" s="76">
        <f>分析係数表!E14</f>
        <v>6.9052419354838704E-2</v>
      </c>
      <c r="Y11" s="166">
        <f t="shared" si="9"/>
        <v>0</v>
      </c>
    </row>
    <row r="12" spans="1:25" x14ac:dyDescent="0.2">
      <c r="A12" s="6" t="s">
        <v>225</v>
      </c>
      <c r="B12" s="5" t="s">
        <v>29</v>
      </c>
      <c r="C12" s="90"/>
      <c r="D12" s="76">
        <f>投入係数表!Y12</f>
        <v>5.7341798074953924E-3</v>
      </c>
      <c r="E12" s="77">
        <f t="shared" si="0"/>
        <v>0.5734179807495392</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0.21959774855750089</v>
      </c>
      <c r="P12" s="76">
        <f>分析係数表!C15</f>
        <v>0</v>
      </c>
      <c r="Q12" s="82">
        <f t="shared" si="5"/>
        <v>0</v>
      </c>
      <c r="R12" s="83">
        <v>0</v>
      </c>
      <c r="S12" s="84">
        <f t="shared" si="6"/>
        <v>0</v>
      </c>
      <c r="T12" s="85">
        <f>分析係数表!F15</f>
        <v>0.30406147091108671</v>
      </c>
      <c r="U12" s="86">
        <f t="shared" si="7"/>
        <v>0</v>
      </c>
      <c r="V12" s="87">
        <f>分析係数表!D15</f>
        <v>4.2810098792535674E-2</v>
      </c>
      <c r="W12" s="167">
        <f t="shared" si="8"/>
        <v>0</v>
      </c>
      <c r="X12" s="76">
        <f>分析係数表!E15</f>
        <v>3.4028540065861687E-2</v>
      </c>
      <c r="Y12" s="166">
        <f t="shared" si="9"/>
        <v>0</v>
      </c>
    </row>
    <row r="13" spans="1:25" x14ac:dyDescent="0.2">
      <c r="A13" s="6" t="s">
        <v>226</v>
      </c>
      <c r="B13" s="5" t="s">
        <v>30</v>
      </c>
      <c r="C13" s="90"/>
      <c r="D13" s="76">
        <f>投入係数表!Y13</f>
        <v>1.2833640521537307E-2</v>
      </c>
      <c r="E13" s="77">
        <f t="shared" si="0"/>
        <v>1.2833640521537306</v>
      </c>
      <c r="F13" s="76">
        <f>分析係数表!C16</f>
        <v>4.7619047619047672E-2</v>
      </c>
      <c r="G13" s="77">
        <f t="shared" si="1"/>
        <v>6.1112573912082475E-2</v>
      </c>
      <c r="H13" s="77">
        <v>6.6864224626693863E-2</v>
      </c>
      <c r="I13" s="77">
        <f t="shared" si="2"/>
        <v>6.6864224626693863E-2</v>
      </c>
      <c r="J13" s="76">
        <f>分析係数表!G16</f>
        <v>3.2520325203252036E-2</v>
      </c>
      <c r="K13" s="78">
        <f t="shared" si="3"/>
        <v>2.174446329323378E-3</v>
      </c>
      <c r="L13" s="79"/>
      <c r="M13" s="80"/>
      <c r="N13" s="81">
        <f>分析係数表!H16</f>
        <v>1.7741870546079206E-2</v>
      </c>
      <c r="O13" s="82">
        <f t="shared" si="4"/>
        <v>0.43200628510865496</v>
      </c>
      <c r="P13" s="76">
        <f>分析係数表!C16</f>
        <v>4.7619047619047672E-2</v>
      </c>
      <c r="Q13" s="82">
        <f t="shared" si="5"/>
        <v>2.0571727862316924E-2</v>
      </c>
      <c r="R13" s="83">
        <v>2.3267931863039396E-2</v>
      </c>
      <c r="S13" s="84">
        <f t="shared" si="6"/>
        <v>9.0132156489733259E-2</v>
      </c>
      <c r="T13" s="85">
        <f>分析係数表!F16</f>
        <v>0.28455284552845528</v>
      </c>
      <c r="U13" s="86">
        <f t="shared" si="7"/>
        <v>2.5647361602769626E-2</v>
      </c>
      <c r="V13" s="87">
        <f>分析係数表!D16</f>
        <v>8.943089430894309E-2</v>
      </c>
      <c r="W13" s="167">
        <f t="shared" si="8"/>
        <v>0</v>
      </c>
      <c r="X13" s="76">
        <f>分析係数表!E16</f>
        <v>6.5040650406504072E-2</v>
      </c>
      <c r="Y13" s="166">
        <f t="shared" si="9"/>
        <v>0</v>
      </c>
    </row>
    <row r="14" spans="1:25" x14ac:dyDescent="0.2">
      <c r="A14" s="6" t="s">
        <v>2</v>
      </c>
      <c r="B14" s="5" t="s">
        <v>364</v>
      </c>
      <c r="C14" s="90"/>
      <c r="D14" s="76">
        <f>投入係数表!Y14</f>
        <v>1.4335449518738481E-2</v>
      </c>
      <c r="E14" s="77">
        <f t="shared" si="0"/>
        <v>1.4335449518738481</v>
      </c>
      <c r="F14" s="76">
        <f>分析係数表!C17</f>
        <v>0.10486608826857791</v>
      </c>
      <c r="G14" s="77">
        <f t="shared" si="1"/>
        <v>0.15033025146017723</v>
      </c>
      <c r="H14" s="77">
        <v>0.17628515827010718</v>
      </c>
      <c r="I14" s="77">
        <f t="shared" si="2"/>
        <v>0.17628515827010718</v>
      </c>
      <c r="J14" s="76">
        <f>分析係数表!G17</f>
        <v>0.21282973621103118</v>
      </c>
      <c r="K14" s="78">
        <f t="shared" si="3"/>
        <v>3.7518723732546791E-2</v>
      </c>
      <c r="L14" s="79"/>
      <c r="M14" s="80"/>
      <c r="N14" s="81">
        <f>分析係数表!H17</f>
        <v>2.9793458859527868E-3</v>
      </c>
      <c r="O14" s="82">
        <f t="shared" si="4"/>
        <v>7.2545684791317261E-2</v>
      </c>
      <c r="P14" s="76">
        <f>分析係数表!C17</f>
        <v>0.10486608826857791</v>
      </c>
      <c r="Q14" s="82">
        <f t="shared" si="5"/>
        <v>7.6075821848307053E-3</v>
      </c>
      <c r="R14" s="83">
        <v>1.6775143431602947E-2</v>
      </c>
      <c r="S14" s="84">
        <f t="shared" si="6"/>
        <v>0.19306030170171012</v>
      </c>
      <c r="T14" s="85">
        <f>分析係数表!F17</f>
        <v>0.32553956834532372</v>
      </c>
      <c r="U14" s="86">
        <f t="shared" si="7"/>
        <v>6.2848767280592674E-2</v>
      </c>
      <c r="V14" s="87">
        <f>分析係数表!D17</f>
        <v>0.14268585131894485</v>
      </c>
      <c r="W14" s="167">
        <f t="shared" si="8"/>
        <v>0</v>
      </c>
      <c r="X14" s="76">
        <f>分析係数表!E17</f>
        <v>0.13908872901678657</v>
      </c>
      <c r="Y14" s="166">
        <f t="shared" si="9"/>
        <v>0</v>
      </c>
    </row>
    <row r="15" spans="1:25" x14ac:dyDescent="0.2">
      <c r="A15" s="6" t="s">
        <v>3</v>
      </c>
      <c r="B15" s="5" t="s">
        <v>31</v>
      </c>
      <c r="C15" s="90"/>
      <c r="D15" s="76">
        <f>投入係数表!Y15</f>
        <v>5.7068741893644616E-2</v>
      </c>
      <c r="E15" s="77">
        <f t="shared" si="0"/>
        <v>5.7068741893644619</v>
      </c>
      <c r="F15" s="76">
        <f>分析係数表!C18</f>
        <v>0.13600000000000001</v>
      </c>
      <c r="G15" s="77">
        <f t="shared" si="1"/>
        <v>0.77613488975356693</v>
      </c>
      <c r="H15" s="77">
        <v>0.79094338376888773</v>
      </c>
      <c r="I15" s="77">
        <f t="shared" si="2"/>
        <v>0.79094338376888773</v>
      </c>
      <c r="J15" s="76">
        <f>分析係数表!G18</f>
        <v>0.21499013806706113</v>
      </c>
      <c r="K15" s="78">
        <f t="shared" si="3"/>
        <v>0.17004502727970169</v>
      </c>
      <c r="L15" s="79"/>
      <c r="M15" s="80"/>
      <c r="N15" s="81">
        <f>分析係数表!H18</f>
        <v>4.6971669373129519E-4</v>
      </c>
      <c r="O15" s="82">
        <f t="shared" si="4"/>
        <v>1.1437382737369836E-2</v>
      </c>
      <c r="P15" s="76">
        <f>分析係数表!C18</f>
        <v>0.13600000000000001</v>
      </c>
      <c r="Q15" s="82">
        <f t="shared" si="5"/>
        <v>1.5554840522822978E-3</v>
      </c>
      <c r="R15" s="83">
        <v>3.7764271281388161E-3</v>
      </c>
      <c r="S15" s="84">
        <f t="shared" si="6"/>
        <v>0.79471981089702659</v>
      </c>
      <c r="T15" s="85">
        <f>分析係数表!F18</f>
        <v>0.45759368836291914</v>
      </c>
      <c r="U15" s="86">
        <f t="shared" si="7"/>
        <v>0.36365876948345199</v>
      </c>
      <c r="V15" s="87">
        <f>分析係数表!D18</f>
        <v>7.3964497041420121E-2</v>
      </c>
      <c r="W15" s="167">
        <f t="shared" si="8"/>
        <v>0</v>
      </c>
      <c r="X15" s="76">
        <f>分析係数表!E18</f>
        <v>5.0295857988165681E-2</v>
      </c>
      <c r="Y15" s="166">
        <f t="shared" si="9"/>
        <v>0</v>
      </c>
    </row>
    <row r="16" spans="1:25" x14ac:dyDescent="0.2">
      <c r="A16" s="6" t="s">
        <v>4</v>
      </c>
      <c r="B16" s="5" t="s">
        <v>32</v>
      </c>
      <c r="C16" s="90"/>
      <c r="D16" s="76">
        <f>投入係数表!Y16</f>
        <v>2.4848112499146698E-2</v>
      </c>
      <c r="E16" s="77">
        <f t="shared" si="0"/>
        <v>2.48481124991467</v>
      </c>
      <c r="F16" s="76">
        <f>分析係数表!C19</f>
        <v>5.7963709677419373E-2</v>
      </c>
      <c r="G16" s="77">
        <f t="shared" si="1"/>
        <v>0.14402887789323948</v>
      </c>
      <c r="H16" s="77">
        <v>0.17324135914130664</v>
      </c>
      <c r="I16" s="77">
        <f t="shared" si="2"/>
        <v>0.17324135914130664</v>
      </c>
      <c r="J16" s="76">
        <f>分析係数表!G19</f>
        <v>5.6640625E-2</v>
      </c>
      <c r="K16" s="78">
        <f t="shared" si="3"/>
        <v>9.8124988576130719E-3</v>
      </c>
      <c r="L16" s="79"/>
      <c r="M16" s="80"/>
      <c r="N16" s="81">
        <f>分析係数表!H19</f>
        <v>-1.2078429267376162E-4</v>
      </c>
      <c r="O16" s="82">
        <f t="shared" si="4"/>
        <v>-2.9410412753236724E-3</v>
      </c>
      <c r="P16" s="76">
        <f>分析係数表!C19</f>
        <v>5.7963709677419373E-2</v>
      </c>
      <c r="Q16" s="82">
        <f t="shared" si="5"/>
        <v>-1.7047366263216857E-4</v>
      </c>
      <c r="R16" s="83">
        <v>7.7795036915214908E-4</v>
      </c>
      <c r="S16" s="84">
        <f t="shared" si="6"/>
        <v>0.1740193095104588</v>
      </c>
      <c r="T16" s="85">
        <f>分析係数表!F19</f>
        <v>0.23828125</v>
      </c>
      <c r="U16" s="86">
        <f t="shared" si="7"/>
        <v>4.146553859428901E-2</v>
      </c>
      <c r="V16" s="87">
        <f>分析係数表!D19</f>
        <v>2.1484375E-2</v>
      </c>
      <c r="W16" s="167">
        <f t="shared" si="8"/>
        <v>0</v>
      </c>
      <c r="X16" s="76">
        <f>分析係数表!E19</f>
        <v>3.90625E-3</v>
      </c>
      <c r="Y16" s="166">
        <f t="shared" si="9"/>
        <v>0</v>
      </c>
    </row>
    <row r="17" spans="1:25" x14ac:dyDescent="0.2">
      <c r="A17" s="6" t="s">
        <v>5</v>
      </c>
      <c r="B17" s="5" t="s">
        <v>33</v>
      </c>
      <c r="C17" s="90"/>
      <c r="D17" s="76">
        <f>投入係数表!Y17</f>
        <v>9.5569663458256529E-3</v>
      </c>
      <c r="E17" s="77">
        <f t="shared" si="0"/>
        <v>0.95569663458256526</v>
      </c>
      <c r="F17" s="76">
        <f>分析係数表!C20</f>
        <v>5.8436815193571912E-2</v>
      </c>
      <c r="G17" s="77">
        <f t="shared" si="1"/>
        <v>5.5847867616219994E-2</v>
      </c>
      <c r="H17" s="77">
        <v>6.699281309550266E-2</v>
      </c>
      <c r="I17" s="77">
        <f t="shared" si="2"/>
        <v>6.699281309550266E-2</v>
      </c>
      <c r="J17" s="76">
        <f>分析係数表!G20</f>
        <v>0.10123456790123457</v>
      </c>
      <c r="K17" s="78">
        <f t="shared" si="3"/>
        <v>6.7819884862113803E-3</v>
      </c>
      <c r="L17" s="79"/>
      <c r="M17" s="80"/>
      <c r="N17" s="81">
        <f>分析係数表!H20</f>
        <v>5.905009864050568E-4</v>
      </c>
      <c r="O17" s="82">
        <f t="shared" si="4"/>
        <v>1.4378424012693508E-2</v>
      </c>
      <c r="P17" s="76">
        <f>分析係数表!C20</f>
        <v>5.8436815193571912E-2</v>
      </c>
      <c r="Q17" s="82">
        <f t="shared" si="5"/>
        <v>8.4022930680458722E-4</v>
      </c>
      <c r="R17" s="83">
        <v>2.1220783790823136E-3</v>
      </c>
      <c r="S17" s="84">
        <f t="shared" si="6"/>
        <v>6.9114891474584966E-2</v>
      </c>
      <c r="T17" s="85">
        <f>分析係数表!F20</f>
        <v>0.22469135802469137</v>
      </c>
      <c r="U17" s="86">
        <f t="shared" si="7"/>
        <v>1.552951882515366E-2</v>
      </c>
      <c r="V17" s="87">
        <f>分析係数表!D20</f>
        <v>8.1481481481481488E-2</v>
      </c>
      <c r="W17" s="167">
        <f t="shared" si="8"/>
        <v>0</v>
      </c>
      <c r="X17" s="76">
        <f>分析係数表!E20</f>
        <v>7.9012345679012344E-2</v>
      </c>
      <c r="Y17" s="166">
        <f t="shared" si="9"/>
        <v>0</v>
      </c>
    </row>
    <row r="18" spans="1:25" x14ac:dyDescent="0.2">
      <c r="A18" s="6" t="s">
        <v>6</v>
      </c>
      <c r="B18" s="5" t="s">
        <v>34</v>
      </c>
      <c r="C18" s="90"/>
      <c r="D18" s="76">
        <f>投入係数表!Y18</f>
        <v>0.10198648371902519</v>
      </c>
      <c r="E18" s="77">
        <f t="shared" si="0"/>
        <v>10.198648371902518</v>
      </c>
      <c r="F18" s="76">
        <f>分析係数表!C21</f>
        <v>0.13836239575435938</v>
      </c>
      <c r="G18" s="77">
        <f t="shared" si="1"/>
        <v>1.4111094221927292</v>
      </c>
      <c r="H18" s="77">
        <v>1.4414236545364385</v>
      </c>
      <c r="I18" s="77">
        <f t="shared" si="2"/>
        <v>1.4414236545364385</v>
      </c>
      <c r="J18" s="76">
        <f>分析係数表!G21</f>
        <v>0.28436555891238668</v>
      </c>
      <c r="K18" s="78">
        <f t="shared" si="3"/>
        <v>0.40989124315178932</v>
      </c>
      <c r="L18" s="79"/>
      <c r="M18" s="80"/>
      <c r="N18" s="81">
        <f>分析係数表!H21</f>
        <v>9.7969481835384425E-4</v>
      </c>
      <c r="O18" s="82">
        <f t="shared" si="4"/>
        <v>2.3855112566514233E-2</v>
      </c>
      <c r="P18" s="76">
        <f>分析係数表!C21</f>
        <v>0.13836239575435938</v>
      </c>
      <c r="Q18" s="82">
        <f t="shared" si="5"/>
        <v>3.3006505256928339E-3</v>
      </c>
      <c r="R18" s="83">
        <v>7.8135499311305819E-3</v>
      </c>
      <c r="S18" s="84">
        <f t="shared" si="6"/>
        <v>1.449237204467569</v>
      </c>
      <c r="T18" s="85">
        <f>分析係数表!F21</f>
        <v>0.42484894259818728</v>
      </c>
      <c r="U18" s="86">
        <f t="shared" si="7"/>
        <v>0.61570689389199962</v>
      </c>
      <c r="V18" s="87">
        <f>分析係数表!D21</f>
        <v>8.0060422960725075E-2</v>
      </c>
      <c r="W18" s="167">
        <f t="shared" si="8"/>
        <v>0</v>
      </c>
      <c r="X18" s="76">
        <f>分析係数表!E21</f>
        <v>6.9108761329305129E-2</v>
      </c>
      <c r="Y18" s="166">
        <f t="shared" si="9"/>
        <v>0</v>
      </c>
    </row>
    <row r="19" spans="1:25" x14ac:dyDescent="0.2">
      <c r="A19" s="6" t="s">
        <v>7</v>
      </c>
      <c r="B19" s="5" t="s">
        <v>268</v>
      </c>
      <c r="C19" s="90"/>
      <c r="D19" s="76">
        <f>投入係数表!Y19</f>
        <v>6.8946685780599355E-3</v>
      </c>
      <c r="E19" s="77">
        <f t="shared" si="0"/>
        <v>0.68946685780599359</v>
      </c>
      <c r="F19" s="76">
        <f>分析係数表!C22</f>
        <v>4.2718446601941795E-2</v>
      </c>
      <c r="G19" s="77">
        <f t="shared" si="1"/>
        <v>2.9452953148993932E-2</v>
      </c>
      <c r="H19" s="77">
        <v>3.2239360726177856E-2</v>
      </c>
      <c r="I19" s="77">
        <f t="shared" si="2"/>
        <v>3.2239360726177856E-2</v>
      </c>
      <c r="J19" s="76">
        <f>分析係数表!G22</f>
        <v>0.195578231292517</v>
      </c>
      <c r="K19" s="78">
        <f t="shared" si="3"/>
        <v>6.3053171488273016E-3</v>
      </c>
      <c r="L19" s="79"/>
      <c r="M19" s="80"/>
      <c r="N19" s="81">
        <f>分析係数表!H22</f>
        <v>4.0261430891253877E-5</v>
      </c>
      <c r="O19" s="82">
        <f t="shared" si="4"/>
        <v>9.8034709177455747E-4</v>
      </c>
      <c r="P19" s="76">
        <f>分析係数表!C22</f>
        <v>4.2718446601941795E-2</v>
      </c>
      <c r="Q19" s="82">
        <f t="shared" si="5"/>
        <v>4.1878904891340367E-5</v>
      </c>
      <c r="R19" s="83">
        <v>5.7324342210228658E-4</v>
      </c>
      <c r="S19" s="84">
        <f t="shared" si="6"/>
        <v>3.281260414828014E-2</v>
      </c>
      <c r="T19" s="85">
        <f>分析係数表!F22</f>
        <v>0.41411564625850339</v>
      </c>
      <c r="U19" s="86">
        <f t="shared" si="7"/>
        <v>1.3588212772289479E-2</v>
      </c>
      <c r="V19" s="87">
        <f>分析係数表!D22</f>
        <v>4.1666666666666664E-2</v>
      </c>
      <c r="W19" s="167">
        <f t="shared" si="8"/>
        <v>0</v>
      </c>
      <c r="X19" s="76">
        <f>分析係数表!E22</f>
        <v>3.5714285714285712E-2</v>
      </c>
      <c r="Y19" s="166">
        <f t="shared" si="9"/>
        <v>0</v>
      </c>
    </row>
    <row r="20" spans="1:25" x14ac:dyDescent="0.2">
      <c r="A20" s="6" t="s">
        <v>8</v>
      </c>
      <c r="B20" s="5" t="s">
        <v>269</v>
      </c>
      <c r="C20" s="90"/>
      <c r="D20" s="76">
        <f>投入係数表!Y20</f>
        <v>6.8264045327326103E-5</v>
      </c>
      <c r="E20" s="77">
        <f t="shared" si="0"/>
        <v>6.8264045327326101E-3</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6.5356472784970502E-4</v>
      </c>
      <c r="P20" s="76">
        <f>分析係数表!C23</f>
        <v>0</v>
      </c>
      <c r="Q20" s="82">
        <f t="shared" si="5"/>
        <v>0</v>
      </c>
      <c r="R20" s="83">
        <v>0</v>
      </c>
      <c r="S20" s="84">
        <f t="shared" si="6"/>
        <v>0</v>
      </c>
      <c r="T20" s="85">
        <f>分析係数表!F23</f>
        <v>0.43803056027164688</v>
      </c>
      <c r="U20" s="86">
        <f t="shared" si="7"/>
        <v>0</v>
      </c>
      <c r="V20" s="87">
        <f>分析係数表!D23</f>
        <v>9.3378607809847206E-2</v>
      </c>
      <c r="W20" s="167">
        <f t="shared" si="8"/>
        <v>0</v>
      </c>
      <c r="X20" s="76">
        <f>分析係数表!E23</f>
        <v>9.3378607809847206E-2</v>
      </c>
      <c r="Y20" s="166">
        <f t="shared" si="9"/>
        <v>0</v>
      </c>
    </row>
    <row r="21" spans="1:25" x14ac:dyDescent="0.2">
      <c r="A21" s="6" t="s">
        <v>9</v>
      </c>
      <c r="B21" s="5" t="s">
        <v>270</v>
      </c>
      <c r="C21" s="90"/>
      <c r="D21" s="76">
        <f>投入係数表!Y21</f>
        <v>2.0479213598197828E-4</v>
      </c>
      <c r="E21" s="77">
        <f t="shared" si="0"/>
        <v>2.0479213598197828E-2</v>
      </c>
      <c r="F21" s="76">
        <f>分析係数表!C24</f>
        <v>0.46503178928247046</v>
      </c>
      <c r="G21" s="77">
        <f t="shared" si="1"/>
        <v>9.5234853426678368E-3</v>
      </c>
      <c r="H21" s="77">
        <v>2.6419649658442606E-2</v>
      </c>
      <c r="I21" s="77">
        <f t="shared" si="2"/>
        <v>2.6419649658442606E-2</v>
      </c>
      <c r="J21" s="76">
        <f>分析係数表!G24</f>
        <v>0.20803782505910165</v>
      </c>
      <c r="K21" s="78">
        <f t="shared" si="3"/>
        <v>5.4962864537658378E-3</v>
      </c>
      <c r="L21" s="79"/>
      <c r="M21" s="80"/>
      <c r="N21" s="81">
        <f>分析係数表!H24</f>
        <v>3.7577335498503619E-4</v>
      </c>
      <c r="O21" s="82">
        <f t="shared" si="4"/>
        <v>9.1499061898958709E-3</v>
      </c>
      <c r="P21" s="76">
        <f>分析係数表!C24</f>
        <v>0.46503178928247046</v>
      </c>
      <c r="Q21" s="82">
        <f t="shared" si="5"/>
        <v>4.2549972472540288E-3</v>
      </c>
      <c r="R21" s="83">
        <v>1.4391150346763148E-2</v>
      </c>
      <c r="S21" s="84">
        <f t="shared" si="6"/>
        <v>4.0810800005205754E-2</v>
      </c>
      <c r="T21" s="85">
        <f>分析係数表!F24</f>
        <v>0.39125295508274233</v>
      </c>
      <c r="U21" s="86">
        <f t="shared" si="7"/>
        <v>1.5967346101327547E-2</v>
      </c>
      <c r="V21" s="87">
        <f>分析係数表!D24</f>
        <v>8.1560283687943269E-2</v>
      </c>
      <c r="W21" s="167">
        <f t="shared" si="8"/>
        <v>0</v>
      </c>
      <c r="X21" s="76">
        <f>分析係数表!E24</f>
        <v>8.0378250591016553E-2</v>
      </c>
      <c r="Y21" s="166">
        <f t="shared" si="9"/>
        <v>0</v>
      </c>
    </row>
    <row r="22" spans="1:25" x14ac:dyDescent="0.2">
      <c r="A22" s="6" t="s">
        <v>10</v>
      </c>
      <c r="B22" s="5" t="s">
        <v>271</v>
      </c>
      <c r="C22" s="90"/>
      <c r="D22" s="76">
        <f>投入係数表!Y22</f>
        <v>3.4132022663663046E-4</v>
      </c>
      <c r="E22" s="77">
        <f t="shared" si="0"/>
        <v>3.4132022663663046E-2</v>
      </c>
      <c r="F22" s="76">
        <f>分析係数表!C25</f>
        <v>9.2250922509224953E-3</v>
      </c>
      <c r="G22" s="77">
        <f t="shared" si="1"/>
        <v>3.1487105778286897E-4</v>
      </c>
      <c r="H22" s="77">
        <v>1.7836470292220364E-3</v>
      </c>
      <c r="I22" s="77">
        <f t="shared" si="2"/>
        <v>1.7836470292220364E-3</v>
      </c>
      <c r="J22" s="76">
        <f>分析係数表!G25</f>
        <v>0.19617224880382775</v>
      </c>
      <c r="K22" s="78">
        <f t="shared" si="3"/>
        <v>3.4990204879475353E-4</v>
      </c>
      <c r="L22" s="79"/>
      <c r="M22" s="80"/>
      <c r="N22" s="81">
        <f>分析係数表!H25</f>
        <v>5.5023955551380293E-4</v>
      </c>
      <c r="O22" s="82">
        <f t="shared" si="4"/>
        <v>1.3398076920918952E-2</v>
      </c>
      <c r="P22" s="76">
        <f>分析係数表!C25</f>
        <v>9.2250922509224953E-3</v>
      </c>
      <c r="Q22" s="82">
        <f t="shared" si="5"/>
        <v>1.2359849558043296E-4</v>
      </c>
      <c r="R22" s="83">
        <v>5.3069584978901376E-4</v>
      </c>
      <c r="S22" s="84">
        <f t="shared" si="6"/>
        <v>2.3143428790110502E-3</v>
      </c>
      <c r="T22" s="85">
        <f>分析係数表!F25</f>
        <v>0.34928229665071769</v>
      </c>
      <c r="U22" s="86">
        <f t="shared" si="7"/>
        <v>8.0835899601821367E-4</v>
      </c>
      <c r="V22" s="87">
        <f>分析係数表!D25</f>
        <v>6.2200956937799042E-2</v>
      </c>
      <c r="W22" s="167">
        <f t="shared" si="8"/>
        <v>0</v>
      </c>
      <c r="X22" s="76">
        <f>分析係数表!E25</f>
        <v>3.8277511961722487E-2</v>
      </c>
      <c r="Y22" s="166">
        <f t="shared" si="9"/>
        <v>0</v>
      </c>
    </row>
    <row r="23" spans="1:25" x14ac:dyDescent="0.2">
      <c r="A23" s="6" t="s">
        <v>11</v>
      </c>
      <c r="B23" s="5" t="s">
        <v>35</v>
      </c>
      <c r="C23" s="90"/>
      <c r="D23" s="76">
        <f>投入係数表!Y23</f>
        <v>8.4647416205884361E-3</v>
      </c>
      <c r="E23" s="77">
        <f t="shared" si="0"/>
        <v>0.84647416205884363</v>
      </c>
      <c r="F23" s="76">
        <f>分析係数表!C26</f>
        <v>0.48980322003577814</v>
      </c>
      <c r="G23" s="77">
        <f t="shared" si="1"/>
        <v>0.4146057702535087</v>
      </c>
      <c r="H23" s="77">
        <v>0.46312885323326514</v>
      </c>
      <c r="I23" s="77">
        <f t="shared" si="2"/>
        <v>0.46312885323326514</v>
      </c>
      <c r="J23" s="76">
        <f>分析係数表!G26</f>
        <v>0.19635890767230169</v>
      </c>
      <c r="K23" s="78">
        <f t="shared" si="3"/>
        <v>9.0939475732409666E-2</v>
      </c>
      <c r="L23" s="79"/>
      <c r="M23" s="80"/>
      <c r="N23" s="81">
        <f>分析係数表!H26</f>
        <v>1.1729496866318629E-2</v>
      </c>
      <c r="O23" s="82">
        <f t="shared" si="4"/>
        <v>0.28560778607032106</v>
      </c>
      <c r="P23" s="76">
        <f>分析係数表!C26</f>
        <v>0.48980322003577814</v>
      </c>
      <c r="Q23" s="82">
        <f t="shared" si="5"/>
        <v>0.13989161328453292</v>
      </c>
      <c r="R23" s="83">
        <v>0.15349303534167993</v>
      </c>
      <c r="S23" s="84">
        <f t="shared" si="6"/>
        <v>0.61662188857494504</v>
      </c>
      <c r="T23" s="85">
        <f>分析係数表!F26</f>
        <v>0.33511053315994799</v>
      </c>
      <c r="U23" s="86">
        <f t="shared" si="7"/>
        <v>0.20663648983844388</v>
      </c>
      <c r="V23" s="87">
        <f>分析係数表!D26</f>
        <v>7.3862158647594281E-2</v>
      </c>
      <c r="W23" s="167">
        <f t="shared" si="8"/>
        <v>0</v>
      </c>
      <c r="X23" s="76">
        <f>分析係数表!E26</f>
        <v>7.8673602080624183E-2</v>
      </c>
      <c r="Y23" s="166">
        <f t="shared" si="9"/>
        <v>0</v>
      </c>
    </row>
    <row r="24" spans="1:25" x14ac:dyDescent="0.2">
      <c r="A24" s="6" t="s">
        <v>12</v>
      </c>
      <c r="B24" s="5" t="s">
        <v>365</v>
      </c>
      <c r="C24" s="90"/>
      <c r="D24" s="76">
        <f>投入係数表!Y24</f>
        <v>1.7066011331831525E-3</v>
      </c>
      <c r="E24" s="77">
        <f t="shared" si="0"/>
        <v>0.17066011331831527</v>
      </c>
      <c r="F24" s="76">
        <f>分析係数表!C27</f>
        <v>1.6403046280023426E-2</v>
      </c>
      <c r="G24" s="77">
        <f t="shared" si="1"/>
        <v>2.7993457369143676E-3</v>
      </c>
      <c r="H24" s="77">
        <v>2.8863543838417503E-3</v>
      </c>
      <c r="I24" s="77">
        <f t="shared" si="2"/>
        <v>2.8863543838417503E-3</v>
      </c>
      <c r="J24" s="76">
        <f>分析係数表!G27</f>
        <v>0.18421052631578946</v>
      </c>
      <c r="K24" s="78">
        <f t="shared" si="3"/>
        <v>5.3169686018137504E-4</v>
      </c>
      <c r="L24" s="79"/>
      <c r="M24" s="80"/>
      <c r="N24" s="81">
        <f>分析係数表!H27</f>
        <v>1.1420825896152349E-2</v>
      </c>
      <c r="O24" s="82">
        <f t="shared" si="4"/>
        <v>0.2780917917000495</v>
      </c>
      <c r="P24" s="76">
        <f>分析係数表!C27</f>
        <v>1.6403046280023426E-2</v>
      </c>
      <c r="Q24" s="82">
        <f t="shared" si="5"/>
        <v>4.561552529350546E-3</v>
      </c>
      <c r="R24" s="83">
        <v>4.5967908312877712E-3</v>
      </c>
      <c r="S24" s="84">
        <f t="shared" si="6"/>
        <v>7.4831452151295219E-3</v>
      </c>
      <c r="T24" s="85">
        <f>分析係数表!F27</f>
        <v>0.35526315789473684</v>
      </c>
      <c r="U24" s="86">
        <f t="shared" si="7"/>
        <v>2.658485800111804E-3</v>
      </c>
      <c r="V24" s="87">
        <f>分析係数表!D27</f>
        <v>0</v>
      </c>
      <c r="W24" s="167">
        <f t="shared" si="8"/>
        <v>0</v>
      </c>
      <c r="X24" s="76">
        <f>分析係数表!E27</f>
        <v>0</v>
      </c>
      <c r="Y24" s="166">
        <f t="shared" si="9"/>
        <v>0</v>
      </c>
    </row>
    <row r="25" spans="1:25" x14ac:dyDescent="0.2">
      <c r="A25" s="6" t="s">
        <v>13</v>
      </c>
      <c r="B25" s="5" t="s">
        <v>191</v>
      </c>
      <c r="C25" s="90"/>
      <c r="D25" s="76">
        <f>投入係数表!Y25</f>
        <v>0</v>
      </c>
      <c r="E25" s="77">
        <f t="shared" si="0"/>
        <v>0</v>
      </c>
      <c r="F25" s="76">
        <f>分析係数表!C28</f>
        <v>5.7942340305257245E-2</v>
      </c>
      <c r="G25" s="77">
        <f t="shared" si="1"/>
        <v>0</v>
      </c>
      <c r="H25" s="77">
        <v>9.9141267735935058E-3</v>
      </c>
      <c r="I25" s="77">
        <f t="shared" si="2"/>
        <v>9.9141267735935058E-3</v>
      </c>
      <c r="J25" s="76">
        <f>分析係数表!G28</f>
        <v>0.12508686587908269</v>
      </c>
      <c r="K25" s="78">
        <f t="shared" si="3"/>
        <v>1.2401270460367137E-3</v>
      </c>
      <c r="L25" s="79"/>
      <c r="M25" s="80"/>
      <c r="N25" s="81">
        <f>分析係数表!H28</f>
        <v>2.2586662729993424E-2</v>
      </c>
      <c r="O25" s="82">
        <f t="shared" si="4"/>
        <v>0.5499747184855267</v>
      </c>
      <c r="P25" s="76">
        <f>分析係数表!C28</f>
        <v>5.7942340305257245E-2</v>
      </c>
      <c r="Q25" s="82">
        <f t="shared" si="5"/>
        <v>3.1866822297776438E-2</v>
      </c>
      <c r="R25" s="83">
        <v>3.4372720402688864E-2</v>
      </c>
      <c r="S25" s="84">
        <f t="shared" si="6"/>
        <v>4.4286847176282368E-2</v>
      </c>
      <c r="T25" s="85">
        <f>分析係数表!F28</f>
        <v>0.21334259902710215</v>
      </c>
      <c r="U25" s="86">
        <f t="shared" si="7"/>
        <v>9.4482710793041599E-3</v>
      </c>
      <c r="V25" s="87">
        <f>分析係数表!D28</f>
        <v>0.12091730368311328</v>
      </c>
      <c r="W25" s="167">
        <f t="shared" si="8"/>
        <v>0</v>
      </c>
      <c r="X25" s="76">
        <f>分析係数表!E28</f>
        <v>0.12161223071577484</v>
      </c>
      <c r="Y25" s="166">
        <f t="shared" si="9"/>
        <v>0</v>
      </c>
    </row>
    <row r="26" spans="1:25" x14ac:dyDescent="0.2">
      <c r="A26" s="6" t="s">
        <v>14</v>
      </c>
      <c r="B26" s="5" t="s">
        <v>50</v>
      </c>
      <c r="C26" s="90"/>
      <c r="D26" s="76">
        <f>投入係数表!Y26</f>
        <v>3.3449382210389788E-3</v>
      </c>
      <c r="E26" s="77">
        <f t="shared" si="0"/>
        <v>0.33449382210389789</v>
      </c>
      <c r="F26" s="76">
        <f>分析係数表!C29</f>
        <v>0.49478563151796062</v>
      </c>
      <c r="G26" s="77">
        <f t="shared" si="1"/>
        <v>0.16550273700853349</v>
      </c>
      <c r="H26" s="77">
        <v>0.25604452696260271</v>
      </c>
      <c r="I26" s="77">
        <f t="shared" si="2"/>
        <v>0.25604452696260271</v>
      </c>
      <c r="J26" s="76">
        <f>分析係数表!G29</f>
        <v>0.24894917844860528</v>
      </c>
      <c r="K26" s="78">
        <f t="shared" si="3"/>
        <v>6.3742074633601709E-2</v>
      </c>
      <c r="L26" s="79"/>
      <c r="M26" s="80"/>
      <c r="N26" s="81">
        <f>分析係数表!H29</f>
        <v>1.0347187739052245E-2</v>
      </c>
      <c r="O26" s="82">
        <f t="shared" si="4"/>
        <v>0.25194920258606129</v>
      </c>
      <c r="P26" s="76">
        <f>分析係数表!C29</f>
        <v>0.49478563151796062</v>
      </c>
      <c r="Q26" s="82">
        <f t="shared" si="5"/>
        <v>0.12466084531199094</v>
      </c>
      <c r="R26" s="83">
        <v>0.18056522652238791</v>
      </c>
      <c r="S26" s="84">
        <f t="shared" si="6"/>
        <v>0.43660975348499065</v>
      </c>
      <c r="T26" s="85">
        <f>分析係数表!F29</f>
        <v>0.37141765380206343</v>
      </c>
      <c r="U26" s="86">
        <f t="shared" si="7"/>
        <v>0.1621645702664925</v>
      </c>
      <c r="V26" s="87">
        <f>分析係数表!D29</f>
        <v>7.241115781429118E-2</v>
      </c>
      <c r="W26" s="167">
        <f t="shared" si="8"/>
        <v>0</v>
      </c>
      <c r="X26" s="76">
        <f>分析係数表!E29</f>
        <v>5.0630492930836837E-2</v>
      </c>
      <c r="Y26" s="166">
        <f t="shared" si="9"/>
        <v>0</v>
      </c>
    </row>
    <row r="27" spans="1:25" x14ac:dyDescent="0.2">
      <c r="A27" s="6" t="s">
        <v>15</v>
      </c>
      <c r="B27" s="5" t="s">
        <v>36</v>
      </c>
      <c r="C27" s="75">
        <f>最終需要_まとめ!C28</f>
        <v>100</v>
      </c>
      <c r="D27" s="76">
        <f>投入係数表!Y27</f>
        <v>6.8264045327326092E-4</v>
      </c>
      <c r="E27" s="77">
        <f t="shared" si="0"/>
        <v>6.8264045327326092E-2</v>
      </c>
      <c r="F27" s="76">
        <f>分析係数表!C30</f>
        <v>1</v>
      </c>
      <c r="G27" s="77">
        <f t="shared" si="1"/>
        <v>6.8264045327326092E-2</v>
      </c>
      <c r="H27" s="77">
        <v>0.10828774177447978</v>
      </c>
      <c r="I27" s="77">
        <f t="shared" si="2"/>
        <v>100.10828774177448</v>
      </c>
      <c r="J27" s="76">
        <f>分析係数表!G30</f>
        <v>0.34459690081234212</v>
      </c>
      <c r="K27" s="78">
        <f t="shared" si="3"/>
        <v>34.497005701445666</v>
      </c>
      <c r="L27" s="79"/>
      <c r="M27" s="80"/>
      <c r="N27" s="81">
        <f>分析係数表!H30</f>
        <v>0</v>
      </c>
      <c r="O27" s="82">
        <f t="shared" si="4"/>
        <v>0</v>
      </c>
      <c r="P27" s="76">
        <f>分析係数表!C30</f>
        <v>1</v>
      </c>
      <c r="Q27" s="82">
        <f t="shared" si="5"/>
        <v>0</v>
      </c>
      <c r="R27" s="83">
        <v>4.9457336382959904E-2</v>
      </c>
      <c r="S27" s="84">
        <f t="shared" si="6"/>
        <v>100.15774507815743</v>
      </c>
      <c r="T27" s="85">
        <f>分析係数表!F30</f>
        <v>0.44091746876919924</v>
      </c>
      <c r="U27" s="86">
        <f t="shared" si="7"/>
        <v>44.161299437491898</v>
      </c>
      <c r="V27" s="87">
        <f>分析係数表!D30</f>
        <v>0.12847293330602771</v>
      </c>
      <c r="W27" s="167">
        <f t="shared" si="8"/>
        <v>13</v>
      </c>
      <c r="X27" s="76">
        <f>分析係数表!E30</f>
        <v>7.0107174551163901E-2</v>
      </c>
      <c r="Y27" s="166">
        <f t="shared" si="9"/>
        <v>7</v>
      </c>
    </row>
    <row r="28" spans="1:25" x14ac:dyDescent="0.2">
      <c r="A28" s="6" t="s">
        <v>16</v>
      </c>
      <c r="B28" s="5" t="s">
        <v>192</v>
      </c>
      <c r="C28" s="90"/>
      <c r="D28" s="76">
        <f>投入係数表!Y28</f>
        <v>3.2084101303843267E-3</v>
      </c>
      <c r="E28" s="77">
        <f t="shared" si="0"/>
        <v>0.32084101303843265</v>
      </c>
      <c r="F28" s="76">
        <f>分析係数表!C31</f>
        <v>1.9207967749584998E-2</v>
      </c>
      <c r="G28" s="77">
        <f t="shared" si="1"/>
        <v>6.1627038311863943E-3</v>
      </c>
      <c r="H28" s="77">
        <v>1.155132108151955E-2</v>
      </c>
      <c r="I28" s="77">
        <f t="shared" si="2"/>
        <v>1.155132108151955E-2</v>
      </c>
      <c r="J28" s="76">
        <f>分析係数表!G31</f>
        <v>6.1728395061728392E-2</v>
      </c>
      <c r="K28" s="78">
        <f t="shared" si="3"/>
        <v>7.1304451120491046E-4</v>
      </c>
      <c r="L28" s="79"/>
      <c r="M28" s="80"/>
      <c r="N28" s="81">
        <f>分析係数表!H31</f>
        <v>2.4076335672969816E-2</v>
      </c>
      <c r="O28" s="82">
        <f t="shared" si="4"/>
        <v>0.58624756088118535</v>
      </c>
      <c r="P28" s="76">
        <f>分析係数表!C31</f>
        <v>1.9207967749584998E-2</v>
      </c>
      <c r="Q28" s="82">
        <f t="shared" si="5"/>
        <v>1.1260624242678676E-2</v>
      </c>
      <c r="R28" s="83">
        <v>1.4603247883163549E-2</v>
      </c>
      <c r="S28" s="84">
        <f t="shared" si="6"/>
        <v>2.61545689646831E-2</v>
      </c>
      <c r="T28" s="85">
        <f>分析係数表!F31</f>
        <v>0.33333333333333331</v>
      </c>
      <c r="U28" s="86">
        <f t="shared" si="7"/>
        <v>8.7181896548943656E-3</v>
      </c>
      <c r="V28" s="87">
        <f>分析係数表!D31</f>
        <v>0.20987654320987653</v>
      </c>
      <c r="W28" s="167">
        <f t="shared" si="8"/>
        <v>0</v>
      </c>
      <c r="X28" s="76">
        <f>分析係数表!E31</f>
        <v>0.18518518518518517</v>
      </c>
      <c r="Y28" s="166">
        <f t="shared" si="9"/>
        <v>0</v>
      </c>
    </row>
    <row r="29" spans="1:25" x14ac:dyDescent="0.2">
      <c r="A29" s="6" t="s">
        <v>17</v>
      </c>
      <c r="B29" s="5" t="s">
        <v>272</v>
      </c>
      <c r="C29" s="90"/>
      <c r="D29" s="76">
        <f>投入係数表!Y29</f>
        <v>7.5090449860058708E-4</v>
      </c>
      <c r="E29" s="77">
        <f t="shared" si="0"/>
        <v>7.5090449860058708E-2</v>
      </c>
      <c r="F29" s="76">
        <f>分析係数表!C32</f>
        <v>1</v>
      </c>
      <c r="G29" s="77">
        <f t="shared" si="1"/>
        <v>7.5090449860058708E-2</v>
      </c>
      <c r="H29" s="77">
        <v>0.10378054420125471</v>
      </c>
      <c r="I29" s="77">
        <f t="shared" si="2"/>
        <v>0.10378054420125471</v>
      </c>
      <c r="J29" s="76">
        <f>分析係数表!G32</f>
        <v>0.14010507880910683</v>
      </c>
      <c r="K29" s="78">
        <f t="shared" si="3"/>
        <v>1.4540181324168787E-2</v>
      </c>
      <c r="L29" s="79"/>
      <c r="M29" s="80"/>
      <c r="N29" s="81">
        <f>分析係数表!H32</f>
        <v>7.0054889750781743E-3</v>
      </c>
      <c r="O29" s="82">
        <f t="shared" si="4"/>
        <v>0.170580393968773</v>
      </c>
      <c r="P29" s="76">
        <f>分析係数表!C32</f>
        <v>1</v>
      </c>
      <c r="Q29" s="82">
        <f t="shared" si="5"/>
        <v>0.170580393968773</v>
      </c>
      <c r="R29" s="83">
        <v>0.22545749408724561</v>
      </c>
      <c r="S29" s="84">
        <f t="shared" si="6"/>
        <v>0.32923803828850029</v>
      </c>
      <c r="T29" s="85">
        <f>分析係数表!F32</f>
        <v>0.48248686514886163</v>
      </c>
      <c r="U29" s="86">
        <f t="shared" si="7"/>
        <v>0.15885302898157938</v>
      </c>
      <c r="V29" s="87">
        <f>分析係数表!D32</f>
        <v>1.5761821366024518E-2</v>
      </c>
      <c r="W29" s="167">
        <f t="shared" si="8"/>
        <v>0</v>
      </c>
      <c r="X29" s="76">
        <f>分析係数表!E32</f>
        <v>2.1891418563922942E-2</v>
      </c>
      <c r="Y29" s="166">
        <f t="shared" si="9"/>
        <v>0</v>
      </c>
    </row>
    <row r="30" spans="1:25" x14ac:dyDescent="0.2">
      <c r="A30" s="6" t="s">
        <v>18</v>
      </c>
      <c r="B30" s="5" t="s">
        <v>273</v>
      </c>
      <c r="C30" s="90"/>
      <c r="D30" s="76">
        <f>投入係数表!Y30</f>
        <v>1.9796573144924569E-3</v>
      </c>
      <c r="E30" s="77">
        <f t="shared" si="0"/>
        <v>0.1979657314492457</v>
      </c>
      <c r="F30" s="76">
        <f>分析係数表!C33</f>
        <v>0.97338792221084958</v>
      </c>
      <c r="G30" s="77">
        <f t="shared" si="1"/>
        <v>0.1926974520043323</v>
      </c>
      <c r="H30" s="77">
        <v>0.22160094182501372</v>
      </c>
      <c r="I30" s="77">
        <f t="shared" si="2"/>
        <v>0.22160094182501372</v>
      </c>
      <c r="J30" s="76">
        <f>分析係数表!G33</f>
        <v>0.50577124868835255</v>
      </c>
      <c r="K30" s="78">
        <f t="shared" si="3"/>
        <v>0.11207938505735215</v>
      </c>
      <c r="L30" s="79"/>
      <c r="M30" s="80"/>
      <c r="N30" s="81">
        <f>分析係数表!H33</f>
        <v>1.0199562492450981E-3</v>
      </c>
      <c r="O30" s="82">
        <f t="shared" si="4"/>
        <v>2.4835459658288789E-2</v>
      </c>
      <c r="P30" s="76">
        <f>分析係数表!C33</f>
        <v>0.97338792221084958</v>
      </c>
      <c r="Q30" s="82">
        <f t="shared" si="5"/>
        <v>2.4174536473933101E-2</v>
      </c>
      <c r="R30" s="83">
        <v>7.2395144621308249E-2</v>
      </c>
      <c r="S30" s="84">
        <f t="shared" si="6"/>
        <v>0.29399608644632197</v>
      </c>
      <c r="T30" s="85">
        <f>分析係数表!F33</f>
        <v>0.64428121720881426</v>
      </c>
      <c r="U30" s="86">
        <f t="shared" si="7"/>
        <v>0.1894161564302641</v>
      </c>
      <c r="V30" s="87">
        <f>分析係数表!D33</f>
        <v>6.2959076600209857E-2</v>
      </c>
      <c r="W30" s="167">
        <f t="shared" si="8"/>
        <v>0</v>
      </c>
      <c r="X30" s="76">
        <f>分析係数表!E33</f>
        <v>4.7219307450157399E-2</v>
      </c>
      <c r="Y30" s="166">
        <f t="shared" si="9"/>
        <v>0</v>
      </c>
    </row>
    <row r="31" spans="1:25" x14ac:dyDescent="0.2">
      <c r="A31" s="6" t="s">
        <v>19</v>
      </c>
      <c r="B31" s="5" t="s">
        <v>274</v>
      </c>
      <c r="C31" s="90"/>
      <c r="D31" s="76">
        <f>投入係数表!Y31</f>
        <v>5.8980135162809748E-2</v>
      </c>
      <c r="E31" s="77">
        <f t="shared" si="0"/>
        <v>5.898013516280975</v>
      </c>
      <c r="F31" s="76">
        <f>分析係数表!C34</f>
        <v>0.27354580534514794</v>
      </c>
      <c r="G31" s="77">
        <f t="shared" si="1"/>
        <v>1.6133768572476472</v>
      </c>
      <c r="H31" s="77">
        <v>1.7854479792168119</v>
      </c>
      <c r="I31" s="77">
        <f t="shared" si="2"/>
        <v>1.7854479792168119</v>
      </c>
      <c r="J31" s="76">
        <f>分析係数表!G34</f>
        <v>0.42476937758456157</v>
      </c>
      <c r="K31" s="78">
        <f t="shared" si="3"/>
        <v>0.75840362684153839</v>
      </c>
      <c r="L31" s="79"/>
      <c r="M31" s="80"/>
      <c r="N31" s="81">
        <f>分析係数表!H34</f>
        <v>0.17207735562921905</v>
      </c>
      <c r="O31" s="82">
        <f t="shared" si="4"/>
        <v>4.1900034702444584</v>
      </c>
      <c r="P31" s="76">
        <f>分析係数表!C34</f>
        <v>0.27354580534514794</v>
      </c>
      <c r="Q31" s="82">
        <f t="shared" si="5"/>
        <v>1.1461578736669851</v>
      </c>
      <c r="R31" s="83">
        <v>1.2415296843068422</v>
      </c>
      <c r="S31" s="84">
        <f t="shared" si="6"/>
        <v>3.0269776635236543</v>
      </c>
      <c r="T31" s="85">
        <f>分析係数表!F34</f>
        <v>0.70045594316615423</v>
      </c>
      <c r="U31" s="86">
        <f t="shared" si="7"/>
        <v>2.1202644942463431</v>
      </c>
      <c r="V31" s="87">
        <f>分析係数表!D34</f>
        <v>0.30431555508429647</v>
      </c>
      <c r="W31" s="167">
        <f t="shared" si="8"/>
        <v>1</v>
      </c>
      <c r="X31" s="76">
        <f>分析係数表!E34</f>
        <v>0.19870639380765559</v>
      </c>
      <c r="Y31" s="166">
        <f t="shared" si="9"/>
        <v>1</v>
      </c>
    </row>
    <row r="32" spans="1:25" x14ac:dyDescent="0.2">
      <c r="A32" s="6" t="s">
        <v>20</v>
      </c>
      <c r="B32" s="5" t="s">
        <v>37</v>
      </c>
      <c r="C32" s="90"/>
      <c r="D32" s="76">
        <f>投入係数表!Y32</f>
        <v>1.2560584340228002E-2</v>
      </c>
      <c r="E32" s="77">
        <f t="shared" si="0"/>
        <v>1.2560584340228003</v>
      </c>
      <c r="F32" s="76">
        <f>分析係数表!C35</f>
        <v>0.43910510987556262</v>
      </c>
      <c r="G32" s="77">
        <f t="shared" si="1"/>
        <v>0.55154167668170884</v>
      </c>
      <c r="H32" s="77">
        <v>0.64434392126417017</v>
      </c>
      <c r="I32" s="77">
        <f t="shared" si="2"/>
        <v>0.64434392126417017</v>
      </c>
      <c r="J32" s="76">
        <f>分析係数表!G35</f>
        <v>0.31421305453517945</v>
      </c>
      <c r="K32" s="78">
        <f t="shared" si="3"/>
        <v>0.20246127167159009</v>
      </c>
      <c r="L32" s="79"/>
      <c r="M32" s="80"/>
      <c r="N32" s="81">
        <f>分析係数表!H35</f>
        <v>6.5760337122381329E-2</v>
      </c>
      <c r="O32" s="82">
        <f t="shared" si="4"/>
        <v>1.6012335832317772</v>
      </c>
      <c r="P32" s="76">
        <f>分析係数表!C35</f>
        <v>0.43910510987556262</v>
      </c>
      <c r="Q32" s="82">
        <f t="shared" si="5"/>
        <v>0.70310984850143032</v>
      </c>
      <c r="R32" s="83">
        <v>0.85954397375149438</v>
      </c>
      <c r="S32" s="84">
        <f t="shared" si="6"/>
        <v>1.5038878950156644</v>
      </c>
      <c r="T32" s="85">
        <f>分析係数表!F35</f>
        <v>0.64651031364792311</v>
      </c>
      <c r="U32" s="86">
        <f t="shared" si="7"/>
        <v>0.97227903469789212</v>
      </c>
      <c r="V32" s="87">
        <f>分析係数表!D35</f>
        <v>9.7202599604408024E-2</v>
      </c>
      <c r="W32" s="167">
        <f t="shared" si="8"/>
        <v>0</v>
      </c>
      <c r="X32" s="76">
        <f>分析係数表!E35</f>
        <v>8.3356880474710376E-2</v>
      </c>
      <c r="Y32" s="166">
        <f t="shared" si="9"/>
        <v>0</v>
      </c>
    </row>
    <row r="33" spans="1:25" x14ac:dyDescent="0.2">
      <c r="A33" s="6" t="s">
        <v>21</v>
      </c>
      <c r="B33" s="5" t="s">
        <v>38</v>
      </c>
      <c r="C33" s="90"/>
      <c r="D33" s="76">
        <f>投入係数表!Y33</f>
        <v>3.4814663116936309E-3</v>
      </c>
      <c r="E33" s="77">
        <f t="shared" si="0"/>
        <v>0.34814663116936306</v>
      </c>
      <c r="F33" s="76">
        <f>分析係数表!C36</f>
        <v>0.81669408606805782</v>
      </c>
      <c r="G33" s="77">
        <f t="shared" si="1"/>
        <v>0.2843292947605362</v>
      </c>
      <c r="H33" s="77">
        <v>0.39389887505752941</v>
      </c>
      <c r="I33" s="77">
        <f t="shared" si="2"/>
        <v>0.39389887505752941</v>
      </c>
      <c r="J33" s="76">
        <f>分析係数表!G36</f>
        <v>6.9340477503742809E-2</v>
      </c>
      <c r="K33" s="78">
        <f t="shared" si="3"/>
        <v>2.7313136084676216E-2</v>
      </c>
      <c r="L33" s="79"/>
      <c r="M33" s="80"/>
      <c r="N33" s="81">
        <f>分析係数表!H36</f>
        <v>0.13486237300873674</v>
      </c>
      <c r="O33" s="82">
        <f t="shared" si="4"/>
        <v>3.283835975080843</v>
      </c>
      <c r="P33" s="76">
        <f>分析係数表!C36</f>
        <v>0.81669408606805782</v>
      </c>
      <c r="Q33" s="82">
        <f t="shared" si="5"/>
        <v>2.6818894204660584</v>
      </c>
      <c r="R33" s="83">
        <v>2.8192397220540788</v>
      </c>
      <c r="S33" s="84">
        <f t="shared" si="6"/>
        <v>3.213138597111608</v>
      </c>
      <c r="T33" s="85">
        <f>分析係数表!F36</f>
        <v>0.82767315420376641</v>
      </c>
      <c r="U33" s="86">
        <f t="shared" si="7"/>
        <v>2.6594285575652297</v>
      </c>
      <c r="V33" s="87">
        <f>分析係数表!D36</f>
        <v>6.0672917815774961E-3</v>
      </c>
      <c r="W33" s="167">
        <f t="shared" si="8"/>
        <v>0</v>
      </c>
      <c r="X33" s="76">
        <f>分析係数表!E36</f>
        <v>1.3395319517768497E-3</v>
      </c>
      <c r="Y33" s="166">
        <f t="shared" si="9"/>
        <v>0</v>
      </c>
    </row>
    <row r="34" spans="1:25" x14ac:dyDescent="0.2">
      <c r="A34" s="6" t="s">
        <v>22</v>
      </c>
      <c r="B34" s="5" t="s">
        <v>377</v>
      </c>
      <c r="C34" s="90"/>
      <c r="D34" s="76">
        <f>投入係数表!Y34</f>
        <v>2.6349921496347874E-2</v>
      </c>
      <c r="E34" s="77">
        <f t="shared" si="0"/>
        <v>2.6349921496347872</v>
      </c>
      <c r="F34" s="76">
        <f>分析係数表!C37</f>
        <v>0.27674240490171054</v>
      </c>
      <c r="G34" s="77">
        <f t="shared" si="1"/>
        <v>0.72921406438705894</v>
      </c>
      <c r="H34" s="77">
        <v>0.86080214086484885</v>
      </c>
      <c r="I34" s="77">
        <f t="shared" si="2"/>
        <v>0.86080214086484885</v>
      </c>
      <c r="J34" s="76">
        <f>分析係数表!G37</f>
        <v>0.51230251230251234</v>
      </c>
      <c r="K34" s="78">
        <f t="shared" si="3"/>
        <v>0.44099109936044317</v>
      </c>
      <c r="L34" s="79"/>
      <c r="M34" s="80"/>
      <c r="N34" s="81">
        <f>分析係数表!H37</f>
        <v>5.0756243876907386E-2</v>
      </c>
      <c r="O34" s="82">
        <f t="shared" si="4"/>
        <v>1.2358909003637921</v>
      </c>
      <c r="P34" s="76">
        <f>分析係数表!C37</f>
        <v>0.27674240490171054</v>
      </c>
      <c r="Q34" s="82">
        <f t="shared" si="5"/>
        <v>0.34202341996281616</v>
      </c>
      <c r="R34" s="83">
        <v>0.40797865445717874</v>
      </c>
      <c r="S34" s="84">
        <f t="shared" si="6"/>
        <v>1.2687807953220276</v>
      </c>
      <c r="T34" s="85">
        <f>分析係数表!F37</f>
        <v>0.72623672623672619</v>
      </c>
      <c r="U34" s="86">
        <f t="shared" si="7"/>
        <v>0.92143521110669913</v>
      </c>
      <c r="V34" s="87">
        <f>分析係数表!D37</f>
        <v>0.14037814037814036</v>
      </c>
      <c r="W34" s="167">
        <f t="shared" si="8"/>
        <v>0</v>
      </c>
      <c r="X34" s="76">
        <f>分析係数表!E37</f>
        <v>0.12535612535612536</v>
      </c>
      <c r="Y34" s="166">
        <f t="shared" si="9"/>
        <v>0</v>
      </c>
    </row>
    <row r="35" spans="1:25" x14ac:dyDescent="0.2">
      <c r="A35" s="6" t="s">
        <v>23</v>
      </c>
      <c r="B35" s="5" t="s">
        <v>193</v>
      </c>
      <c r="C35" s="90"/>
      <c r="D35" s="76">
        <f>投入係数表!Y35</f>
        <v>8.4647416205884361E-3</v>
      </c>
      <c r="E35" s="77">
        <f t="shared" si="0"/>
        <v>0.84647416205884363</v>
      </c>
      <c r="F35" s="76">
        <f>分析係数表!C38</f>
        <v>2.6054411976392688E-2</v>
      </c>
      <c r="G35" s="77">
        <f t="shared" si="1"/>
        <v>2.20543865456529E-2</v>
      </c>
      <c r="H35" s="77">
        <v>3.020737211544873E-2</v>
      </c>
      <c r="I35" s="77">
        <f t="shared" si="2"/>
        <v>3.020737211544873E-2</v>
      </c>
      <c r="J35" s="76">
        <f>分析係数表!G38</f>
        <v>0.25641025641025639</v>
      </c>
      <c r="K35" s="78">
        <f t="shared" si="3"/>
        <v>7.7454800296022381E-3</v>
      </c>
      <c r="L35" s="79"/>
      <c r="M35" s="80"/>
      <c r="N35" s="81">
        <f>分析係数表!H38</f>
        <v>4.4945177351603076E-2</v>
      </c>
      <c r="O35" s="82">
        <f t="shared" si="4"/>
        <v>1.0943941367843311</v>
      </c>
      <c r="P35" s="76">
        <f>分析係数表!C38</f>
        <v>2.6054411976392688E-2</v>
      </c>
      <c r="Q35" s="82">
        <f t="shared" si="5"/>
        <v>2.8513795704327612E-2</v>
      </c>
      <c r="R35" s="83">
        <v>3.5097106949950933E-2</v>
      </c>
      <c r="S35" s="84">
        <f t="shared" si="6"/>
        <v>6.5304479065399657E-2</v>
      </c>
      <c r="T35" s="85">
        <f>分析係数表!F38</f>
        <v>0.57264957264957261</v>
      </c>
      <c r="U35" s="86">
        <f t="shared" si="7"/>
        <v>3.7396582028904071E-2</v>
      </c>
      <c r="V35" s="87">
        <f>分析係数表!D38</f>
        <v>9.4017094017094016E-2</v>
      </c>
      <c r="W35" s="167">
        <f t="shared" si="8"/>
        <v>0</v>
      </c>
      <c r="X35" s="76">
        <f>分析係数表!E38</f>
        <v>6.4102564102564097E-2</v>
      </c>
      <c r="Y35" s="166">
        <f t="shared" si="9"/>
        <v>0</v>
      </c>
    </row>
    <row r="36" spans="1:25" x14ac:dyDescent="0.2">
      <c r="A36" s="6" t="s">
        <v>24</v>
      </c>
      <c r="B36" s="5" t="s">
        <v>39</v>
      </c>
      <c r="C36" s="90"/>
      <c r="D36" s="76">
        <f>投入係数表!Y36</f>
        <v>0</v>
      </c>
      <c r="E36" s="77">
        <f t="shared" si="0"/>
        <v>0</v>
      </c>
      <c r="F36" s="76">
        <f>分析係数表!C39</f>
        <v>1</v>
      </c>
      <c r="G36" s="77">
        <f t="shared" si="1"/>
        <v>0</v>
      </c>
      <c r="H36" s="77">
        <v>0.19506961700810793</v>
      </c>
      <c r="I36" s="77">
        <f t="shared" si="2"/>
        <v>0.19506961700810793</v>
      </c>
      <c r="J36" s="76">
        <f>分析係数表!G39</f>
        <v>0.35423311765241955</v>
      </c>
      <c r="K36" s="78">
        <f t="shared" si="3"/>
        <v>6.9100118592045512E-2</v>
      </c>
      <c r="L36" s="79"/>
      <c r="M36" s="80"/>
      <c r="N36" s="81">
        <f>分析係数表!H39</f>
        <v>4.0664045200166418E-3</v>
      </c>
      <c r="O36" s="82">
        <f t="shared" si="4"/>
        <v>9.9015056269230323E-2</v>
      </c>
      <c r="P36" s="76">
        <f>分析係数表!C39</f>
        <v>1</v>
      </c>
      <c r="Q36" s="82">
        <f t="shared" si="5"/>
        <v>9.9015056269230323E-2</v>
      </c>
      <c r="R36" s="83">
        <v>0.17542955181561232</v>
      </c>
      <c r="S36" s="84">
        <f t="shared" si="6"/>
        <v>0.37049916882372025</v>
      </c>
      <c r="T36" s="85">
        <f>分析係数表!F39</f>
        <v>0.70491205686685499</v>
      </c>
      <c r="U36" s="86">
        <f t="shared" si="7"/>
        <v>0.26116933116298879</v>
      </c>
      <c r="V36" s="87">
        <f>分析係数表!D39</f>
        <v>5.4588535496217991E-2</v>
      </c>
      <c r="W36" s="167">
        <f t="shared" si="8"/>
        <v>0</v>
      </c>
      <c r="X36" s="76">
        <f>分析係数表!E39</f>
        <v>6.4886539688325889E-2</v>
      </c>
      <c r="Y36" s="166">
        <f t="shared" si="9"/>
        <v>0</v>
      </c>
    </row>
    <row r="37" spans="1:25" x14ac:dyDescent="0.2">
      <c r="A37" s="6" t="s">
        <v>25</v>
      </c>
      <c r="B37" s="5" t="s">
        <v>40</v>
      </c>
      <c r="C37" s="90"/>
      <c r="D37" s="76">
        <f>投入係数表!Y37</f>
        <v>1.3652809065465221E-4</v>
      </c>
      <c r="E37" s="77">
        <f t="shared" si="0"/>
        <v>1.365280906546522E-2</v>
      </c>
      <c r="F37" s="76">
        <f>分析係数表!C40</f>
        <v>0.92056168505516545</v>
      </c>
      <c r="G37" s="77">
        <f t="shared" si="1"/>
        <v>1.2568252919041102E-2</v>
      </c>
      <c r="H37" s="77">
        <v>1.5006738682804055E-2</v>
      </c>
      <c r="I37" s="77">
        <f t="shared" si="2"/>
        <v>1.5006738682804055E-2</v>
      </c>
      <c r="J37" s="76">
        <f>分析係数表!G40</f>
        <v>0.55393401015228427</v>
      </c>
      <c r="K37" s="78">
        <f t="shared" si="3"/>
        <v>8.3127429378730584E-3</v>
      </c>
      <c r="L37" s="79"/>
      <c r="M37" s="80"/>
      <c r="N37" s="81">
        <f>分析係数表!H40</f>
        <v>3.1632064203561794E-2</v>
      </c>
      <c r="O37" s="82">
        <f t="shared" si="4"/>
        <v>0.77022603177087734</v>
      </c>
      <c r="P37" s="76">
        <f>分析係数表!C40</f>
        <v>0.92056168505516545</v>
      </c>
      <c r="Q37" s="82">
        <f t="shared" si="5"/>
        <v>0.70904057368035223</v>
      </c>
      <c r="R37" s="83">
        <v>0.70977715408272901</v>
      </c>
      <c r="S37" s="84">
        <f t="shared" si="6"/>
        <v>0.72478389276553301</v>
      </c>
      <c r="T37" s="85">
        <f>分析係数表!F40</f>
        <v>0.75190355329949243</v>
      </c>
      <c r="U37" s="86">
        <f t="shared" si="7"/>
        <v>0.54496758434464254</v>
      </c>
      <c r="V37" s="87">
        <f>分析係数表!D40</f>
        <v>8.6747643219724432E-2</v>
      </c>
      <c r="W37" s="167">
        <f t="shared" si="8"/>
        <v>0</v>
      </c>
      <c r="X37" s="76">
        <f>分析係数表!E40</f>
        <v>5.4296591733139957E-2</v>
      </c>
      <c r="Y37" s="166">
        <f t="shared" si="9"/>
        <v>0</v>
      </c>
    </row>
    <row r="38" spans="1:25" x14ac:dyDescent="0.2">
      <c r="A38" s="6" t="s">
        <v>26</v>
      </c>
      <c r="B38" s="5" t="s">
        <v>276</v>
      </c>
      <c r="C38" s="90"/>
      <c r="D38" s="76">
        <f>投入係数表!Y38</f>
        <v>0</v>
      </c>
      <c r="E38" s="77">
        <f t="shared" si="0"/>
        <v>0</v>
      </c>
      <c r="F38" s="76">
        <f>分析係数表!C41</f>
        <v>0.63177526518242222</v>
      </c>
      <c r="G38" s="77">
        <f t="shared" si="1"/>
        <v>0</v>
      </c>
      <c r="H38" s="77">
        <v>1.2792221421202359E-3</v>
      </c>
      <c r="I38" s="77">
        <f t="shared" si="2"/>
        <v>1.2792221421202359E-3</v>
      </c>
      <c r="J38" s="76">
        <f>分析係数表!G41</f>
        <v>0.4574653574378269</v>
      </c>
      <c r="K38" s="78">
        <f t="shared" si="3"/>
        <v>5.8519981448741632E-4</v>
      </c>
      <c r="L38" s="79"/>
      <c r="M38" s="80"/>
      <c r="N38" s="81">
        <f>分析係数表!H41</f>
        <v>5.3681907855005165E-2</v>
      </c>
      <c r="O38" s="82">
        <f t="shared" si="4"/>
        <v>1.30712945569941</v>
      </c>
      <c r="P38" s="76">
        <f>分析係数表!C41</f>
        <v>0.63177526518242222</v>
      </c>
      <c r="Q38" s="82">
        <f t="shared" si="5"/>
        <v>0.82581205850224992</v>
      </c>
      <c r="R38" s="83">
        <v>0.83692238792568374</v>
      </c>
      <c r="S38" s="84">
        <f t="shared" si="6"/>
        <v>0.83820161006780403</v>
      </c>
      <c r="T38" s="85">
        <f>分析係数表!F41</f>
        <v>0.56134715976874372</v>
      </c>
      <c r="U38" s="86">
        <f t="shared" si="7"/>
        <v>0.47052209312514981</v>
      </c>
      <c r="V38" s="87">
        <f>分析係数表!D41</f>
        <v>0.18619803615674038</v>
      </c>
      <c r="W38" s="167">
        <f t="shared" si="8"/>
        <v>0</v>
      </c>
      <c r="X38" s="76">
        <f>分析係数表!E41</f>
        <v>0.17261631641736258</v>
      </c>
      <c r="Y38" s="166">
        <f t="shared" si="9"/>
        <v>0</v>
      </c>
    </row>
    <row r="39" spans="1:25" x14ac:dyDescent="0.2">
      <c r="A39" s="6" t="s">
        <v>51</v>
      </c>
      <c r="B39" s="5" t="s">
        <v>367</v>
      </c>
      <c r="C39" s="90"/>
      <c r="D39" s="76">
        <f>投入係数表!Y39</f>
        <v>6.8264045327326092E-4</v>
      </c>
      <c r="E39" s="77">
        <f>$C$27*D39</f>
        <v>6.8264045327326092E-2</v>
      </c>
      <c r="F39" s="76">
        <f>分析係数表!C42</f>
        <v>1</v>
      </c>
      <c r="G39" s="77">
        <f>E39*F39</f>
        <v>6.8264045327326092E-2</v>
      </c>
      <c r="H39" s="77">
        <v>8.5890331301713654E-2</v>
      </c>
      <c r="I39" s="77">
        <f>C39+H39</f>
        <v>8.5890331301713654E-2</v>
      </c>
      <c r="J39" s="76">
        <f>分析係数表!G42</f>
        <v>0.48523748395378691</v>
      </c>
      <c r="K39" s="78">
        <f>I39*J39</f>
        <v>4.167720825680072E-2</v>
      </c>
      <c r="L39" s="79"/>
      <c r="M39" s="80"/>
      <c r="N39" s="81">
        <f>分析係数表!H42</f>
        <v>1.4319648920322628E-2</v>
      </c>
      <c r="O39" s="82">
        <f t="shared" si="4"/>
        <v>0.34867678230781762</v>
      </c>
      <c r="P39" s="76">
        <f>分析係数表!C42</f>
        <v>1</v>
      </c>
      <c r="Q39" s="82">
        <f>O39*P39</f>
        <v>0.34867678230781762</v>
      </c>
      <c r="R39" s="83">
        <v>0.36339109964533417</v>
      </c>
      <c r="S39" s="84">
        <f>I39+R39</f>
        <v>0.44928143094704781</v>
      </c>
      <c r="T39" s="85">
        <f>分析係数表!F42</f>
        <v>0.55905006418485237</v>
      </c>
      <c r="U39" s="86">
        <f>S39*T39</f>
        <v>0.2511708128080094</v>
      </c>
      <c r="V39" s="87">
        <f>分析係数表!D42</f>
        <v>0.23876765083440307</v>
      </c>
      <c r="W39" s="167">
        <f>ROUND(S39*V39,0)</f>
        <v>0</v>
      </c>
      <c r="X39" s="76">
        <f>分析係数表!E42</f>
        <v>0.20410783055198972</v>
      </c>
      <c r="Y39" s="166">
        <f>ROUND(S39*X39,0)</f>
        <v>0</v>
      </c>
    </row>
    <row r="40" spans="1:25" x14ac:dyDescent="0.2">
      <c r="A40" s="6" t="s">
        <v>194</v>
      </c>
      <c r="B40" s="5" t="s">
        <v>41</v>
      </c>
      <c r="C40" s="90"/>
      <c r="D40" s="76">
        <f>投入係数表!Y40</f>
        <v>9.5569663458256543E-2</v>
      </c>
      <c r="E40" s="77">
        <f>$C$27*D40</f>
        <v>9.5569663458256535</v>
      </c>
      <c r="F40" s="76">
        <f>分析係数表!C43</f>
        <v>0.2976353666895134</v>
      </c>
      <c r="G40" s="77">
        <f>E40*F40</f>
        <v>2.8444911827791572</v>
      </c>
      <c r="H40" s="77">
        <v>3.1413285657197041</v>
      </c>
      <c r="I40" s="77">
        <f>C40+H40</f>
        <v>3.1413285657197041</v>
      </c>
      <c r="J40" s="76">
        <f>分析係数表!G43</f>
        <v>0.36251604621309369</v>
      </c>
      <c r="K40" s="78">
        <f>I40*J40</f>
        <v>1.1387820115009555</v>
      </c>
      <c r="L40" s="79"/>
      <c r="M40" s="80"/>
      <c r="N40" s="81">
        <f>分析係数表!H43</f>
        <v>3.8812019379168734E-2</v>
      </c>
      <c r="O40" s="82">
        <f t="shared" si="4"/>
        <v>0.94505459647067336</v>
      </c>
      <c r="P40" s="76">
        <f>分析係数表!C43</f>
        <v>0.2976353666895134</v>
      </c>
      <c r="Q40" s="82">
        <f>O40*P40</f>
        <v>0.28128167136215898</v>
      </c>
      <c r="R40" s="83">
        <v>0.47688947502550494</v>
      </c>
      <c r="S40" s="84">
        <f>I40+R40</f>
        <v>3.6182180407452091</v>
      </c>
      <c r="T40" s="85">
        <f>分析係数表!F43</f>
        <v>0.59563543003851094</v>
      </c>
      <c r="U40" s="86">
        <f>S40*T40</f>
        <v>2.155138858672371</v>
      </c>
      <c r="V40" s="87">
        <f>分析係数表!D43</f>
        <v>0.26110397946084724</v>
      </c>
      <c r="W40" s="167">
        <f>ROUND(S40*V40,0)</f>
        <v>1</v>
      </c>
      <c r="X40" s="76">
        <f>分析係数表!E43</f>
        <v>0.20154043645699615</v>
      </c>
      <c r="Y40" s="166">
        <f>ROUND(S40*X40,0)</f>
        <v>1</v>
      </c>
    </row>
    <row r="41" spans="1:25" x14ac:dyDescent="0.2">
      <c r="A41" s="6" t="s">
        <v>340</v>
      </c>
      <c r="B41" s="5" t="s">
        <v>42</v>
      </c>
      <c r="C41" s="90"/>
      <c r="D41" s="76">
        <f>投入係数表!Y41</f>
        <v>2.0479213598197828E-4</v>
      </c>
      <c r="E41" s="77">
        <f>$C$27*D41</f>
        <v>2.0479213598197828E-2</v>
      </c>
      <c r="F41" s="76">
        <f>分析係数表!C44</f>
        <v>0.4644187601490114</v>
      </c>
      <c r="G41" s="77">
        <f>E41*F41</f>
        <v>9.5109309881018095E-3</v>
      </c>
      <c r="H41" s="77">
        <v>1.2646907933127085E-2</v>
      </c>
      <c r="I41" s="77">
        <f>C41+H41</f>
        <v>1.2646907933127085E-2</v>
      </c>
      <c r="J41" s="76">
        <f>分析係数表!G44</f>
        <v>0.2664037682111951</v>
      </c>
      <c r="K41" s="78">
        <f>I41*J41</f>
        <v>3.3691839296051125E-3</v>
      </c>
      <c r="L41" s="79"/>
      <c r="M41" s="80"/>
      <c r="N41" s="81">
        <f>分析係数表!H44</f>
        <v>0.11619448955215868</v>
      </c>
      <c r="O41" s="82">
        <f t="shared" si="4"/>
        <v>2.8292817068613729</v>
      </c>
      <c r="P41" s="76">
        <f>分析係数表!C44</f>
        <v>0.4644187601490114</v>
      </c>
      <c r="Q41" s="82">
        <f>O41*P41</f>
        <v>1.3139715024128376</v>
      </c>
      <c r="R41" s="83">
        <v>1.3334890099468879</v>
      </c>
      <c r="S41" s="84">
        <f>I41+R41</f>
        <v>1.346135917880015</v>
      </c>
      <c r="T41" s="85">
        <f>分析係数表!F44</f>
        <v>0.52053894183371674</v>
      </c>
      <c r="U41" s="86">
        <f>S41*T41</f>
        <v>0.70071616625762201</v>
      </c>
      <c r="V41" s="87">
        <f>分析係数表!D44</f>
        <v>0.21141417460839085</v>
      </c>
      <c r="W41" s="167">
        <f>ROUND(S41*V41,0)</f>
        <v>0</v>
      </c>
      <c r="X41" s="76">
        <f>分析係数表!E44</f>
        <v>0.12487676634899771</v>
      </c>
      <c r="Y41" s="166">
        <f>ROUND(S41*X41,0)</f>
        <v>0</v>
      </c>
    </row>
    <row r="42" spans="1:25" x14ac:dyDescent="0.2">
      <c r="A42" s="6" t="s">
        <v>341</v>
      </c>
      <c r="B42" s="5" t="s">
        <v>278</v>
      </c>
      <c r="C42" s="90"/>
      <c r="D42" s="76">
        <f>投入係数表!Y42</f>
        <v>5.4611236261860882E-4</v>
      </c>
      <c r="E42" s="77">
        <f>$C$27*D42</f>
        <v>5.4611236261860881E-2</v>
      </c>
      <c r="F42" s="76">
        <f>分析係数表!C45</f>
        <v>1</v>
      </c>
      <c r="G42" s="77">
        <f>E42*F42</f>
        <v>5.4611236261860881E-2</v>
      </c>
      <c r="H42" s="77">
        <v>6.9451520171366327E-2</v>
      </c>
      <c r="I42" s="77">
        <f>C42+H42</f>
        <v>6.9451520171366327E-2</v>
      </c>
      <c r="J42" s="76">
        <f>分析係数表!G45</f>
        <v>0</v>
      </c>
      <c r="K42" s="78">
        <f>I42*J42</f>
        <v>0</v>
      </c>
      <c r="L42" s="79"/>
      <c r="M42" s="80"/>
      <c r="N42" s="81">
        <f>分析係数表!H45</f>
        <v>0</v>
      </c>
      <c r="O42" s="82">
        <f t="shared" si="4"/>
        <v>0</v>
      </c>
      <c r="P42" s="76">
        <f>分析係数表!C45</f>
        <v>1</v>
      </c>
      <c r="Q42" s="82">
        <f>O42*P42</f>
        <v>0</v>
      </c>
      <c r="R42" s="83">
        <v>1.2224041151501936E-2</v>
      </c>
      <c r="S42" s="84">
        <f>I42+R42</f>
        <v>8.1675561322868268E-2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投入係数表!Y43</f>
        <v>1.556420233463035E-2</v>
      </c>
      <c r="E43" s="77">
        <f>$C$27*D43</f>
        <v>1.556420233463035</v>
      </c>
      <c r="F43" s="76">
        <f>分析係数表!C46</f>
        <v>0.61950882047734346</v>
      </c>
      <c r="G43" s="77">
        <f>E43*F43</f>
        <v>0.96421606299975637</v>
      </c>
      <c r="H43" s="77">
        <v>1.0298528309692756</v>
      </c>
      <c r="I43" s="77">
        <f>C43+H43</f>
        <v>1.0298528309692756</v>
      </c>
      <c r="J43" s="76">
        <f>分析係数表!G46</f>
        <v>9.4707520891364905E-3</v>
      </c>
      <c r="K43" s="78">
        <f>I43*J43</f>
        <v>9.7534808504053955E-3</v>
      </c>
      <c r="L43" s="79"/>
      <c r="M43" s="80"/>
      <c r="N43" s="81">
        <f>分析係数表!H46</f>
        <v>2.3767664702803538E-2</v>
      </c>
      <c r="O43" s="82">
        <f t="shared" si="4"/>
        <v>0.57873156651091384</v>
      </c>
      <c r="P43" s="76">
        <f>分析係数表!C46</f>
        <v>0.61950882047734346</v>
      </c>
      <c r="Q43" s="82">
        <f>O43*P43</f>
        <v>0.35852931014218148</v>
      </c>
      <c r="R43" s="83">
        <v>0.40342358678163437</v>
      </c>
      <c r="S43" s="84">
        <f>I43+R43</f>
        <v>1.4332764177509101</v>
      </c>
      <c r="T43" s="85">
        <f>分析係数表!F46</f>
        <v>0.31364902506963788</v>
      </c>
      <c r="U43" s="86">
        <f>S43*T43</f>
        <v>0.44954575108287598</v>
      </c>
      <c r="V43" s="87">
        <f>分析係数表!D46</f>
        <v>1.6713091922005571E-3</v>
      </c>
      <c r="W43" s="167">
        <f>ROUND(S43*V43,0)</f>
        <v>0</v>
      </c>
      <c r="X43" s="76">
        <f>分析係数表!E46</f>
        <v>5.5710306406685237E-3</v>
      </c>
      <c r="Y43" s="166">
        <f>ROUND(S43*X43,0)</f>
        <v>0</v>
      </c>
    </row>
    <row r="44" spans="1:25" x14ac:dyDescent="0.2">
      <c r="A44" s="192">
        <v>40</v>
      </c>
      <c r="B44" s="14" t="s">
        <v>150</v>
      </c>
      <c r="C44" s="197">
        <f>SUM(C5:C43)</f>
        <v>100</v>
      </c>
      <c r="D44" s="92">
        <f>投入係数表!Y44</f>
        <v>0.53771588504334766</v>
      </c>
      <c r="E44" s="91">
        <f>SUM(E5:E43)</f>
        <v>53.771588504334773</v>
      </c>
      <c r="F44" s="92">
        <f>分析係数表!C47</f>
        <v>0.46349450395854752</v>
      </c>
      <c r="G44" s="91">
        <f>SUM(G5:G43)</f>
        <v>13.593323446209443</v>
      </c>
      <c r="H44" s="91">
        <f>SUM(H5:H43)</f>
        <v>16.06469175205487</v>
      </c>
      <c r="I44" s="91">
        <f>SUM(I5:I43)</f>
        <v>116.06469175205487</v>
      </c>
      <c r="J44" s="92">
        <f>分析係数表!G47</f>
        <v>0.28295025107418337</v>
      </c>
      <c r="K44" s="93">
        <f>SUM(K5:K43)</f>
        <v>38.834982907707392</v>
      </c>
      <c r="L44" s="94">
        <f>最終需要_まとめ!$L$33</f>
        <v>0.627</v>
      </c>
      <c r="M44" s="91">
        <f>K44*L44</f>
        <v>24.349534283132535</v>
      </c>
      <c r="N44" s="95">
        <f>分析係数表!H47</f>
        <v>1</v>
      </c>
      <c r="O44" s="96">
        <f>SUM(O5:O43)</f>
        <v>24.349534283132535</v>
      </c>
      <c r="P44" s="92">
        <f>分析係数表!C47</f>
        <v>0.46349450395854752</v>
      </c>
      <c r="Q44" s="96">
        <f>SUM(Q5:Q43)</f>
        <v>9.9895325560559982</v>
      </c>
      <c r="R44" s="91">
        <f>SUM(R5:R43)</f>
        <v>11.284317923218547</v>
      </c>
      <c r="S44" s="97">
        <f>SUM(S5:S43)</f>
        <v>127.34900967527342</v>
      </c>
      <c r="T44" s="98">
        <f>分析係数表!F47</f>
        <v>0.52862763369053167</v>
      </c>
      <c r="U44" s="99">
        <f>SUM(U5:U43)</f>
        <v>59.534150972664001</v>
      </c>
      <c r="V44" s="100">
        <f>分析係数表!D47</f>
        <v>0.12002381322151473</v>
      </c>
      <c r="W44" s="164">
        <f>SUM(W5:W43)</f>
        <v>15</v>
      </c>
      <c r="X44" s="92">
        <f>分析係数表!E47</f>
        <v>9.1234404928301496E-2</v>
      </c>
      <c r="Y44" s="165">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
        <v>487</v>
      </c>
      <c r="H1" s="401"/>
      <c r="I1" s="401"/>
    </row>
    <row r="2" spans="1:25" x14ac:dyDescent="0.2">
      <c r="B2" s="3" t="s">
        <v>292</v>
      </c>
      <c r="S2" s="3" t="s">
        <v>152</v>
      </c>
      <c r="U2" s="64" t="s">
        <v>209</v>
      </c>
      <c r="W2" s="3" t="s">
        <v>130</v>
      </c>
      <c r="Y2" s="3" t="s">
        <v>153</v>
      </c>
    </row>
    <row r="3" spans="1:25" ht="44" x14ac:dyDescent="0.2">
      <c r="B3" s="65"/>
      <c r="C3" s="66" t="s">
        <v>227</v>
      </c>
      <c r="D3" s="66" t="s">
        <v>314</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投入係数表!Z5</f>
        <v>0</v>
      </c>
      <c r="E5" s="77">
        <f t="shared" ref="E5:E38" si="0">$C$28*D5</f>
        <v>0</v>
      </c>
      <c r="F5" s="76">
        <f>分析係数表!C8</f>
        <v>0.24593128390596741</v>
      </c>
      <c r="G5" s="77">
        <f t="shared" ref="G5:G38" si="1">E5*F5</f>
        <v>0</v>
      </c>
      <c r="H5" s="77">
        <f t="array" ref="H5:H43">MMULT(逆行列係数!C5:AO43,'24'!G5:G43)</f>
        <v>1.9657478813174143E-3</v>
      </c>
      <c r="I5" s="77">
        <f t="shared" ref="I5:I38" si="2">C5+H5</f>
        <v>1.9657478813174143E-3</v>
      </c>
      <c r="J5" s="76">
        <f>分析係数表!G8</f>
        <v>0.11987270155586988</v>
      </c>
      <c r="K5" s="78">
        <f t="shared" ref="K5:K38" si="3">I5*J5</f>
        <v>2.3563950911124592E-4</v>
      </c>
      <c r="L5" s="79" t="s">
        <v>183</v>
      </c>
      <c r="M5" s="80" t="s">
        <v>183</v>
      </c>
      <c r="N5" s="81">
        <f>分析係数表!H8</f>
        <v>1.2776294069491229E-2</v>
      </c>
      <c r="O5" s="82">
        <f t="shared" ref="O5:O43" si="4">$M$44*N5</f>
        <v>7.7848445357078272E-2</v>
      </c>
      <c r="P5" s="76">
        <f>分析係数表!C8</f>
        <v>0.24593128390596741</v>
      </c>
      <c r="Q5" s="82">
        <f t="shared" ref="Q5:Q38" si="5">O5*P5</f>
        <v>1.9145368116749807E-2</v>
      </c>
      <c r="R5" s="83">
        <f t="array" ref="R5:R43">MMULT(逆行列係数!C5:AO43,'24'!Q5:Q43)</f>
        <v>2.9023049675178131E-2</v>
      </c>
      <c r="S5" s="84">
        <f t="shared" ref="S5:S38" si="6">I5+R5</f>
        <v>3.0988797556495546E-2</v>
      </c>
      <c r="T5" s="85">
        <f>分析係数表!F8</f>
        <v>0.45261669024045259</v>
      </c>
      <c r="U5" s="86">
        <f t="shared" ref="U5:U38" si="7">S5*T5</f>
        <v>1.4026046984552438E-2</v>
      </c>
      <c r="V5" s="87">
        <f>分析係数表!D8</f>
        <v>0.25884016973125884</v>
      </c>
      <c r="W5" s="167">
        <f t="shared" ref="W5:W38" si="8">ROUND(S5*V5,0)</f>
        <v>0</v>
      </c>
      <c r="X5" s="76">
        <f>分析係数表!E8</f>
        <v>0.1623055162659123</v>
      </c>
      <c r="Y5" s="166">
        <f t="shared" ref="Y5:Y38" si="9">ROUND(S5*X5,0)</f>
        <v>0</v>
      </c>
    </row>
    <row r="6" spans="1:25" x14ac:dyDescent="0.2">
      <c r="A6" s="6" t="s">
        <v>219</v>
      </c>
      <c r="B6" s="5" t="s">
        <v>265</v>
      </c>
      <c r="C6" s="90"/>
      <c r="D6" s="76">
        <f>投入係数表!Z6</f>
        <v>0</v>
      </c>
      <c r="E6" s="77">
        <f t="shared" si="0"/>
        <v>0</v>
      </c>
      <c r="F6" s="76">
        <f>分析係数表!C9</f>
        <v>0.93252427184466025</v>
      </c>
      <c r="G6" s="77">
        <f t="shared" si="1"/>
        <v>0</v>
      </c>
      <c r="H6" s="77">
        <v>1.2129061460190289E-2</v>
      </c>
      <c r="I6" s="77">
        <f t="shared" si="2"/>
        <v>1.2129061460190289E-2</v>
      </c>
      <c r="J6" s="76">
        <f>分析係数表!G9</f>
        <v>0.24685990338164251</v>
      </c>
      <c r="K6" s="78">
        <f t="shared" si="3"/>
        <v>2.9941789401725784E-3</v>
      </c>
      <c r="L6" s="79"/>
      <c r="M6" s="80"/>
      <c r="N6" s="81">
        <f>分析係数表!H9</f>
        <v>6.7102384818756454E-4</v>
      </c>
      <c r="O6" s="82">
        <f t="shared" si="4"/>
        <v>4.0886788527877242E-3</v>
      </c>
      <c r="P6" s="76">
        <f>分析係数表!C9</f>
        <v>0.93252427184466025</v>
      </c>
      <c r="Q6" s="82">
        <f t="shared" si="5"/>
        <v>3.8127922700025335E-3</v>
      </c>
      <c r="R6" s="83">
        <v>7.9809298198827375E-3</v>
      </c>
      <c r="S6" s="84">
        <f t="shared" si="6"/>
        <v>2.0109991280073028E-2</v>
      </c>
      <c r="T6" s="85">
        <f>分析係数表!F9</f>
        <v>0.67294685990338166</v>
      </c>
      <c r="U6" s="86">
        <f t="shared" si="7"/>
        <v>1.3532955484609531E-2</v>
      </c>
      <c r="V6" s="87">
        <f>分析係数表!D9</f>
        <v>0.15314009661835748</v>
      </c>
      <c r="W6" s="167">
        <f t="shared" si="8"/>
        <v>0</v>
      </c>
      <c r="X6" s="76">
        <f>分析係数表!E9</f>
        <v>0.11884057971014493</v>
      </c>
      <c r="Y6" s="166">
        <f t="shared" si="9"/>
        <v>0</v>
      </c>
    </row>
    <row r="7" spans="1:25" x14ac:dyDescent="0.2">
      <c r="A7" s="6" t="s">
        <v>220</v>
      </c>
      <c r="B7" s="5" t="s">
        <v>266</v>
      </c>
      <c r="C7" s="90"/>
      <c r="D7" s="76">
        <f>投入係数表!Z7</f>
        <v>0</v>
      </c>
      <c r="E7" s="77">
        <f t="shared" si="0"/>
        <v>0</v>
      </c>
      <c r="F7" s="76">
        <f>分析係数表!C10</f>
        <v>7.456140350877194E-2</v>
      </c>
      <c r="G7" s="77">
        <f t="shared" si="1"/>
        <v>0</v>
      </c>
      <c r="H7" s="77">
        <v>3.854784047975957E-4</v>
      </c>
      <c r="I7" s="77">
        <f t="shared" si="2"/>
        <v>3.854784047975957E-4</v>
      </c>
      <c r="J7" s="76">
        <f>分析係数表!G10</f>
        <v>0.17857142857142858</v>
      </c>
      <c r="K7" s="78">
        <f t="shared" si="3"/>
        <v>6.8835429428142094E-5</v>
      </c>
      <c r="L7" s="79"/>
      <c r="M7" s="80"/>
      <c r="N7" s="81">
        <f>分析係数表!H10</f>
        <v>1.3017862654838752E-3</v>
      </c>
      <c r="O7" s="82">
        <f t="shared" si="4"/>
        <v>7.9320369744081843E-3</v>
      </c>
      <c r="P7" s="76">
        <f>分析係数表!C10</f>
        <v>7.456140350877194E-2</v>
      </c>
      <c r="Q7" s="82">
        <f t="shared" si="5"/>
        <v>5.9142380949534716E-4</v>
      </c>
      <c r="R7" s="83">
        <v>1.1275853672819323E-3</v>
      </c>
      <c r="S7" s="84">
        <f t="shared" si="6"/>
        <v>1.513063772079528E-3</v>
      </c>
      <c r="T7" s="85">
        <f>分析係数表!F10</f>
        <v>0.52380952380952384</v>
      </c>
      <c r="U7" s="86">
        <f t="shared" si="7"/>
        <v>7.9255721394641944E-4</v>
      </c>
      <c r="V7" s="87">
        <f>分析係数表!D10</f>
        <v>0.10714285714285714</v>
      </c>
      <c r="W7" s="167">
        <f t="shared" si="8"/>
        <v>0</v>
      </c>
      <c r="X7" s="76">
        <f>分析係数表!E10</f>
        <v>0.13095238095238096</v>
      </c>
      <c r="Y7" s="166">
        <f t="shared" si="9"/>
        <v>0</v>
      </c>
    </row>
    <row r="8" spans="1:25" x14ac:dyDescent="0.2">
      <c r="A8" s="6" t="s">
        <v>221</v>
      </c>
      <c r="B8" s="5" t="s">
        <v>27</v>
      </c>
      <c r="C8" s="90"/>
      <c r="D8" s="76">
        <f>投入係数表!Z8</f>
        <v>0.29629629629629628</v>
      </c>
      <c r="E8" s="77">
        <f t="shared" si="0"/>
        <v>29.629629629629626</v>
      </c>
      <c r="F8" s="76">
        <f>分析係数表!C11</f>
        <v>4.5351473922902175E-3</v>
      </c>
      <c r="G8" s="77">
        <f t="shared" si="1"/>
        <v>0.13437473754933976</v>
      </c>
      <c r="H8" s="77">
        <v>0.13531962169568945</v>
      </c>
      <c r="I8" s="77">
        <f t="shared" si="2"/>
        <v>0.13531962169568945</v>
      </c>
      <c r="J8" s="76">
        <f>分析係数表!G11</f>
        <v>0.75</v>
      </c>
      <c r="K8" s="78">
        <f t="shared" si="3"/>
        <v>0.10148971627176709</v>
      </c>
      <c r="L8" s="79"/>
      <c r="M8" s="80"/>
      <c r="N8" s="81">
        <f>分析係数表!H11</f>
        <v>-2.6840953927502582E-5</v>
      </c>
      <c r="O8" s="82">
        <f t="shared" si="4"/>
        <v>-1.6354715411150898E-4</v>
      </c>
      <c r="P8" s="76">
        <f>分析係数表!C11</f>
        <v>4.5351473922902175E-3</v>
      </c>
      <c r="Q8" s="82">
        <f t="shared" si="5"/>
        <v>-7.4171044948529623E-7</v>
      </c>
      <c r="R8" s="83">
        <v>2.1128595460567808E-5</v>
      </c>
      <c r="S8" s="84">
        <f t="shared" si="6"/>
        <v>0.13534075029115003</v>
      </c>
      <c r="T8" s="85">
        <f>分析係数表!F11</f>
        <v>1</v>
      </c>
      <c r="U8" s="86">
        <f t="shared" si="7"/>
        <v>0.13534075029115003</v>
      </c>
      <c r="V8" s="87">
        <f>分析係数表!D11</f>
        <v>0.25</v>
      </c>
      <c r="W8" s="167">
        <f t="shared" si="8"/>
        <v>0</v>
      </c>
      <c r="X8" s="76">
        <f>分析係数表!E11</f>
        <v>0</v>
      </c>
      <c r="Y8" s="166">
        <f t="shared" si="9"/>
        <v>0</v>
      </c>
    </row>
    <row r="9" spans="1:25" x14ac:dyDescent="0.2">
      <c r="A9" s="6" t="s">
        <v>222</v>
      </c>
      <c r="B9" s="5" t="s">
        <v>190</v>
      </c>
      <c r="C9" s="90"/>
      <c r="D9" s="76">
        <f>投入係数表!Z9</f>
        <v>0</v>
      </c>
      <c r="E9" s="77">
        <f t="shared" si="0"/>
        <v>0</v>
      </c>
      <c r="F9" s="76">
        <f>分析係数表!C12</f>
        <v>0.20853365384615385</v>
      </c>
      <c r="G9" s="77">
        <f t="shared" si="1"/>
        <v>0</v>
      </c>
      <c r="H9" s="77">
        <v>3.4656845274544856E-3</v>
      </c>
      <c r="I9" s="77">
        <f t="shared" si="2"/>
        <v>3.4656845274544856E-3</v>
      </c>
      <c r="J9" s="76">
        <f>分析係数表!G12</f>
        <v>0.14315275640685521</v>
      </c>
      <c r="K9" s="78">
        <f t="shared" si="3"/>
        <v>4.961222929416991E-4</v>
      </c>
      <c r="L9" s="79"/>
      <c r="M9" s="80"/>
      <c r="N9" s="81">
        <f>分析係数表!H12</f>
        <v>9.7526606095580642E-2</v>
      </c>
      <c r="O9" s="82">
        <f t="shared" si="4"/>
        <v>0.59424858446416795</v>
      </c>
      <c r="P9" s="76">
        <f>分析係数表!C12</f>
        <v>0.20853365384615385</v>
      </c>
      <c r="Q9" s="82">
        <f t="shared" si="5"/>
        <v>0.12392082861121773</v>
      </c>
      <c r="R9" s="83">
        <v>0.1407838875630931</v>
      </c>
      <c r="S9" s="84">
        <f t="shared" si="6"/>
        <v>0.14424957209054759</v>
      </c>
      <c r="T9" s="85">
        <f>分析係数表!F12</f>
        <v>0.2958030455775455</v>
      </c>
      <c r="U9" s="86">
        <f t="shared" si="7"/>
        <v>4.2669462747641683E-2</v>
      </c>
      <c r="V9" s="87">
        <f>分析係数表!D12</f>
        <v>0.10691356714596488</v>
      </c>
      <c r="W9" s="167">
        <f t="shared" si="8"/>
        <v>0</v>
      </c>
      <c r="X9" s="76">
        <f>分析係数表!E12</f>
        <v>8.866132540987956E-2</v>
      </c>
      <c r="Y9" s="166">
        <f t="shared" si="9"/>
        <v>0</v>
      </c>
    </row>
    <row r="10" spans="1:25" x14ac:dyDescent="0.2">
      <c r="A10" s="6" t="s">
        <v>223</v>
      </c>
      <c r="B10" s="5" t="s">
        <v>28</v>
      </c>
      <c r="C10" s="90"/>
      <c r="D10" s="76">
        <f>投入係数表!Z10</f>
        <v>0</v>
      </c>
      <c r="E10" s="77">
        <f t="shared" si="0"/>
        <v>0</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9.0196255492497199E-2</v>
      </c>
      <c r="P10" s="76">
        <f>分析係数表!C13</f>
        <v>0</v>
      </c>
      <c r="Q10" s="82">
        <f t="shared" si="5"/>
        <v>0</v>
      </c>
      <c r="R10" s="83">
        <v>0</v>
      </c>
      <c r="S10" s="84">
        <f t="shared" si="6"/>
        <v>0</v>
      </c>
      <c r="T10" s="85">
        <f>分析係数表!F13</f>
        <v>0.38461538461538464</v>
      </c>
      <c r="U10" s="86">
        <f t="shared" si="7"/>
        <v>0</v>
      </c>
      <c r="V10" s="87">
        <f>分析係数表!D13</f>
        <v>0.16965226554267651</v>
      </c>
      <c r="W10" s="167">
        <f t="shared" si="8"/>
        <v>0</v>
      </c>
      <c r="X10" s="76">
        <f>分析係数表!E13</f>
        <v>0.13909378292939936</v>
      </c>
      <c r="Y10" s="166">
        <f t="shared" si="9"/>
        <v>0</v>
      </c>
    </row>
    <row r="11" spans="1:25" x14ac:dyDescent="0.2">
      <c r="A11" s="6" t="s">
        <v>224</v>
      </c>
      <c r="B11" s="5" t="s">
        <v>267</v>
      </c>
      <c r="C11" s="90"/>
      <c r="D11" s="76">
        <f>投入係数表!Z11</f>
        <v>0</v>
      </c>
      <c r="E11" s="77">
        <f t="shared" si="0"/>
        <v>0</v>
      </c>
      <c r="F11" s="76">
        <f>分析係数表!C14</f>
        <v>0.56789069171648165</v>
      </c>
      <c r="G11" s="77">
        <f t="shared" si="1"/>
        <v>0</v>
      </c>
      <c r="H11" s="77">
        <v>7.8507397788536895E-2</v>
      </c>
      <c r="I11" s="77">
        <f t="shared" si="2"/>
        <v>7.8507397788536895E-2</v>
      </c>
      <c r="J11" s="76">
        <f>分析係数表!G14</f>
        <v>0.17200100806451613</v>
      </c>
      <c r="K11" s="78">
        <f t="shared" si="3"/>
        <v>1.350335156015031E-2</v>
      </c>
      <c r="L11" s="79"/>
      <c r="M11" s="80"/>
      <c r="N11" s="81">
        <f>分析係数表!H14</f>
        <v>1.2346838806651188E-3</v>
      </c>
      <c r="O11" s="82">
        <f t="shared" si="4"/>
        <v>7.5231690891294127E-3</v>
      </c>
      <c r="P11" s="76">
        <f>分析係数表!C14</f>
        <v>0.56789069171648165</v>
      </c>
      <c r="Q11" s="82">
        <f t="shared" si="5"/>
        <v>4.2723376979257556E-3</v>
      </c>
      <c r="R11" s="83">
        <v>2.2358718026905207E-2</v>
      </c>
      <c r="S11" s="84">
        <f t="shared" si="6"/>
        <v>0.10086611581544211</v>
      </c>
      <c r="T11" s="85">
        <f>分析係数表!F14</f>
        <v>0.39616935483870969</v>
      </c>
      <c r="U11" s="86">
        <f t="shared" si="7"/>
        <v>3.996006402769027E-2</v>
      </c>
      <c r="V11" s="87">
        <f>分析係数表!D14</f>
        <v>7.7998991935483875E-2</v>
      </c>
      <c r="W11" s="167">
        <f t="shared" si="8"/>
        <v>0</v>
      </c>
      <c r="X11" s="76">
        <f>分析係数表!E14</f>
        <v>6.9052419354838704E-2</v>
      </c>
      <c r="Y11" s="166">
        <f t="shared" si="9"/>
        <v>0</v>
      </c>
    </row>
    <row r="12" spans="1:25" x14ac:dyDescent="0.2">
      <c r="A12" s="6" t="s">
        <v>225</v>
      </c>
      <c r="B12" s="5" t="s">
        <v>29</v>
      </c>
      <c r="C12" s="90"/>
      <c r="D12" s="76">
        <f>投入係数表!Z12</f>
        <v>0</v>
      </c>
      <c r="E12" s="77">
        <f t="shared" si="0"/>
        <v>0</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5.4951843781467023E-2</v>
      </c>
      <c r="P12" s="76">
        <f>分析係数表!C15</f>
        <v>0</v>
      </c>
      <c r="Q12" s="82">
        <f t="shared" si="5"/>
        <v>0</v>
      </c>
      <c r="R12" s="83">
        <v>0</v>
      </c>
      <c r="S12" s="84">
        <f t="shared" si="6"/>
        <v>0</v>
      </c>
      <c r="T12" s="85">
        <f>分析係数表!F15</f>
        <v>0.30406147091108671</v>
      </c>
      <c r="U12" s="86">
        <f t="shared" si="7"/>
        <v>0</v>
      </c>
      <c r="V12" s="87">
        <f>分析係数表!D15</f>
        <v>4.2810098792535674E-2</v>
      </c>
      <c r="W12" s="167">
        <f t="shared" si="8"/>
        <v>0</v>
      </c>
      <c r="X12" s="76">
        <f>分析係数表!E15</f>
        <v>3.4028540065861687E-2</v>
      </c>
      <c r="Y12" s="166">
        <f t="shared" si="9"/>
        <v>0</v>
      </c>
    </row>
    <row r="13" spans="1:25" x14ac:dyDescent="0.2">
      <c r="A13" s="6" t="s">
        <v>226</v>
      </c>
      <c r="B13" s="5" t="s">
        <v>30</v>
      </c>
      <c r="C13" s="90"/>
      <c r="D13" s="76">
        <f>投入係数表!Z13</f>
        <v>4.9382716049382713E-2</v>
      </c>
      <c r="E13" s="77">
        <f t="shared" si="0"/>
        <v>4.9382716049382713</v>
      </c>
      <c r="F13" s="76">
        <f>分析係数表!C16</f>
        <v>4.7619047619047672E-2</v>
      </c>
      <c r="G13" s="77">
        <f t="shared" si="1"/>
        <v>0.23515579071134651</v>
      </c>
      <c r="H13" s="77">
        <v>0.24084650917179878</v>
      </c>
      <c r="I13" s="77">
        <f t="shared" si="2"/>
        <v>0.24084650917179878</v>
      </c>
      <c r="J13" s="76">
        <f>分析係数表!G16</f>
        <v>3.2520325203252036E-2</v>
      </c>
      <c r="K13" s="78">
        <f t="shared" si="3"/>
        <v>7.8324068023349208E-3</v>
      </c>
      <c r="L13" s="79"/>
      <c r="M13" s="80"/>
      <c r="N13" s="81">
        <f>分析係数表!H16</f>
        <v>1.7741870546079206E-2</v>
      </c>
      <c r="O13" s="82">
        <f t="shared" si="4"/>
        <v>0.10810466886770742</v>
      </c>
      <c r="P13" s="76">
        <f>分析係数表!C16</f>
        <v>4.7619047619047672E-2</v>
      </c>
      <c r="Q13" s="82">
        <f t="shared" si="5"/>
        <v>5.1478413746527396E-3</v>
      </c>
      <c r="R13" s="83">
        <v>5.8225358194906934E-3</v>
      </c>
      <c r="S13" s="84">
        <f t="shared" si="6"/>
        <v>0.24666904499128947</v>
      </c>
      <c r="T13" s="85">
        <f>分析係数表!F16</f>
        <v>0.28455284552845528</v>
      </c>
      <c r="U13" s="86">
        <f t="shared" si="7"/>
        <v>7.0190378656057983E-2</v>
      </c>
      <c r="V13" s="87">
        <f>分析係数表!D16</f>
        <v>8.943089430894309E-2</v>
      </c>
      <c r="W13" s="167">
        <f t="shared" si="8"/>
        <v>0</v>
      </c>
      <c r="X13" s="76">
        <f>分析係数表!E16</f>
        <v>6.5040650406504072E-2</v>
      </c>
      <c r="Y13" s="166">
        <f t="shared" si="9"/>
        <v>0</v>
      </c>
    </row>
    <row r="14" spans="1:25" x14ac:dyDescent="0.2">
      <c r="A14" s="6" t="s">
        <v>2</v>
      </c>
      <c r="B14" s="5" t="s">
        <v>364</v>
      </c>
      <c r="C14" s="90"/>
      <c r="D14" s="76">
        <f>投入係数表!Z14</f>
        <v>0</v>
      </c>
      <c r="E14" s="77">
        <f t="shared" si="0"/>
        <v>0</v>
      </c>
      <c r="F14" s="76">
        <f>分析係数表!C17</f>
        <v>0.10486608826857791</v>
      </c>
      <c r="G14" s="77">
        <f t="shared" si="1"/>
        <v>0</v>
      </c>
      <c r="H14" s="77">
        <v>1.5581551161636991E-2</v>
      </c>
      <c r="I14" s="77">
        <f t="shared" si="2"/>
        <v>1.5581551161636991E-2</v>
      </c>
      <c r="J14" s="76">
        <f>分析係数表!G17</f>
        <v>0.21282973621103118</v>
      </c>
      <c r="K14" s="78">
        <f t="shared" si="3"/>
        <v>3.3162174234898875E-3</v>
      </c>
      <c r="L14" s="79"/>
      <c r="M14" s="80"/>
      <c r="N14" s="81">
        <f>分析係数表!H17</f>
        <v>2.9793458859527868E-3</v>
      </c>
      <c r="O14" s="82">
        <f t="shared" si="4"/>
        <v>1.8153734106377498E-2</v>
      </c>
      <c r="P14" s="76">
        <f>分析係数表!C17</f>
        <v>0.10486608826857791</v>
      </c>
      <c r="Q14" s="82">
        <f t="shared" si="5"/>
        <v>1.9037110832036759E-3</v>
      </c>
      <c r="R14" s="83">
        <v>4.1977892183342269E-3</v>
      </c>
      <c r="S14" s="84">
        <f t="shared" si="6"/>
        <v>1.9779340379971217E-2</v>
      </c>
      <c r="T14" s="85">
        <f>分析係数表!F17</f>
        <v>0.32553956834532372</v>
      </c>
      <c r="U14" s="86">
        <f t="shared" si="7"/>
        <v>6.4389579294510607E-3</v>
      </c>
      <c r="V14" s="87">
        <f>分析係数表!D17</f>
        <v>0.14268585131894485</v>
      </c>
      <c r="W14" s="167">
        <f t="shared" si="8"/>
        <v>0</v>
      </c>
      <c r="X14" s="76">
        <f>分析係数表!E17</f>
        <v>0.13908872901678657</v>
      </c>
      <c r="Y14" s="166">
        <f t="shared" si="9"/>
        <v>0</v>
      </c>
    </row>
    <row r="15" spans="1:25" x14ac:dyDescent="0.2">
      <c r="A15" s="6" t="s">
        <v>3</v>
      </c>
      <c r="B15" s="5" t="s">
        <v>31</v>
      </c>
      <c r="C15" s="90"/>
      <c r="D15" s="76">
        <f>投入係数表!Z15</f>
        <v>0</v>
      </c>
      <c r="E15" s="77">
        <f t="shared" si="0"/>
        <v>0</v>
      </c>
      <c r="F15" s="76">
        <f>分析係数表!C18</f>
        <v>0.13600000000000001</v>
      </c>
      <c r="G15" s="77">
        <f t="shared" si="1"/>
        <v>0</v>
      </c>
      <c r="H15" s="77">
        <v>1.1322705388512714E-2</v>
      </c>
      <c r="I15" s="77">
        <f t="shared" si="2"/>
        <v>1.1322705388512714E-2</v>
      </c>
      <c r="J15" s="76">
        <f>分析係数表!G18</f>
        <v>0.21499013806706113</v>
      </c>
      <c r="K15" s="78">
        <f t="shared" si="3"/>
        <v>2.4342699947690052E-3</v>
      </c>
      <c r="L15" s="79"/>
      <c r="M15" s="80"/>
      <c r="N15" s="81">
        <f>分析係数表!H18</f>
        <v>4.6971669373129519E-4</v>
      </c>
      <c r="O15" s="82">
        <f t="shared" si="4"/>
        <v>2.862075196951407E-3</v>
      </c>
      <c r="P15" s="76">
        <f>分析係数表!C18</f>
        <v>0.13600000000000001</v>
      </c>
      <c r="Q15" s="82">
        <f t="shared" si="5"/>
        <v>3.8924222678539139E-4</v>
      </c>
      <c r="R15" s="83">
        <v>9.4500802016756326E-4</v>
      </c>
      <c r="S15" s="84">
        <f t="shared" si="6"/>
        <v>1.2267713408680277E-2</v>
      </c>
      <c r="T15" s="85">
        <f>分析係数表!F18</f>
        <v>0.45759368836291914</v>
      </c>
      <c r="U15" s="86">
        <f t="shared" si="7"/>
        <v>5.6136282264572469E-3</v>
      </c>
      <c r="V15" s="87">
        <f>分析係数表!D18</f>
        <v>7.3964497041420121E-2</v>
      </c>
      <c r="W15" s="167">
        <f t="shared" si="8"/>
        <v>0</v>
      </c>
      <c r="X15" s="76">
        <f>分析係数表!E18</f>
        <v>5.0295857988165681E-2</v>
      </c>
      <c r="Y15" s="166">
        <f t="shared" si="9"/>
        <v>0</v>
      </c>
    </row>
    <row r="16" spans="1:25" x14ac:dyDescent="0.2">
      <c r="A16" s="6" t="s">
        <v>4</v>
      </c>
      <c r="B16" s="5" t="s">
        <v>32</v>
      </c>
      <c r="C16" s="90"/>
      <c r="D16" s="76">
        <f>投入係数表!Z16</f>
        <v>0</v>
      </c>
      <c r="E16" s="77">
        <f t="shared" si="0"/>
        <v>0</v>
      </c>
      <c r="F16" s="76">
        <f>分析係数表!C19</f>
        <v>5.7963709677419373E-2</v>
      </c>
      <c r="G16" s="77">
        <f t="shared" si="1"/>
        <v>0</v>
      </c>
      <c r="H16" s="77">
        <v>2.6148125459709019E-3</v>
      </c>
      <c r="I16" s="77">
        <f t="shared" si="2"/>
        <v>2.6148125459709019E-3</v>
      </c>
      <c r="J16" s="76">
        <f>分析係数表!G19</f>
        <v>5.6640625E-2</v>
      </c>
      <c r="K16" s="78">
        <f t="shared" si="3"/>
        <v>1.4810461686163312E-4</v>
      </c>
      <c r="L16" s="79"/>
      <c r="M16" s="80"/>
      <c r="N16" s="81">
        <f>分析係数表!H19</f>
        <v>-1.2078429267376162E-4</v>
      </c>
      <c r="O16" s="82">
        <f t="shared" si="4"/>
        <v>-7.3596219350179038E-4</v>
      </c>
      <c r="P16" s="76">
        <f>分析係数表!C19</f>
        <v>5.7963709677419373E-2</v>
      </c>
      <c r="Q16" s="82">
        <f t="shared" si="5"/>
        <v>-4.2659098917694517E-5</v>
      </c>
      <c r="R16" s="83">
        <v>1.9467324886616311E-4</v>
      </c>
      <c r="S16" s="84">
        <f t="shared" si="6"/>
        <v>2.8094857948370651E-3</v>
      </c>
      <c r="T16" s="85">
        <f>分析係数表!F19</f>
        <v>0.23828125</v>
      </c>
      <c r="U16" s="86">
        <f t="shared" si="7"/>
        <v>6.694477870510194E-4</v>
      </c>
      <c r="V16" s="87">
        <f>分析係数表!D19</f>
        <v>2.1484375E-2</v>
      </c>
      <c r="W16" s="167">
        <f t="shared" si="8"/>
        <v>0</v>
      </c>
      <c r="X16" s="76">
        <f>分析係数表!E19</f>
        <v>3.90625E-3</v>
      </c>
      <c r="Y16" s="166">
        <f t="shared" si="9"/>
        <v>0</v>
      </c>
    </row>
    <row r="17" spans="1:25" x14ac:dyDescent="0.2">
      <c r="A17" s="6" t="s">
        <v>5</v>
      </c>
      <c r="B17" s="5" t="s">
        <v>33</v>
      </c>
      <c r="C17" s="90"/>
      <c r="D17" s="76">
        <f>投入係数表!Z17</f>
        <v>0</v>
      </c>
      <c r="E17" s="77">
        <f t="shared" si="0"/>
        <v>0</v>
      </c>
      <c r="F17" s="76">
        <f>分析係数表!C20</f>
        <v>5.8436815193571912E-2</v>
      </c>
      <c r="G17" s="77">
        <f t="shared" si="1"/>
        <v>0</v>
      </c>
      <c r="H17" s="77">
        <v>1.807310869682068E-3</v>
      </c>
      <c r="I17" s="77">
        <f t="shared" si="2"/>
        <v>1.807310869682068E-3</v>
      </c>
      <c r="J17" s="76">
        <f>分析係数表!G20</f>
        <v>0.10123456790123457</v>
      </c>
      <c r="K17" s="78">
        <f t="shared" si="3"/>
        <v>1.8296233495546861E-4</v>
      </c>
      <c r="L17" s="79"/>
      <c r="M17" s="80"/>
      <c r="N17" s="81">
        <f>分析係数表!H20</f>
        <v>5.905009864050568E-4</v>
      </c>
      <c r="O17" s="82">
        <f t="shared" si="4"/>
        <v>3.5980373904531972E-3</v>
      </c>
      <c r="P17" s="76">
        <f>分析係数表!C20</f>
        <v>5.8436815193571912E-2</v>
      </c>
      <c r="Q17" s="82">
        <f t="shared" si="5"/>
        <v>2.1025784604547523E-4</v>
      </c>
      <c r="R17" s="83">
        <v>5.3102602529108171E-4</v>
      </c>
      <c r="S17" s="84">
        <f t="shared" si="6"/>
        <v>2.3383368949731497E-3</v>
      </c>
      <c r="T17" s="85">
        <f>分析係数表!F20</f>
        <v>0.22469135802469137</v>
      </c>
      <c r="U17" s="86">
        <f t="shared" si="7"/>
        <v>5.2540409245075716E-4</v>
      </c>
      <c r="V17" s="87">
        <f>分析係数表!D20</f>
        <v>8.1481481481481488E-2</v>
      </c>
      <c r="W17" s="167">
        <f t="shared" si="8"/>
        <v>0</v>
      </c>
      <c r="X17" s="76">
        <f>分析係数表!E20</f>
        <v>7.9012345679012344E-2</v>
      </c>
      <c r="Y17" s="166">
        <f t="shared" si="9"/>
        <v>0</v>
      </c>
    </row>
    <row r="18" spans="1:25" x14ac:dyDescent="0.2">
      <c r="A18" s="6" t="s">
        <v>6</v>
      </c>
      <c r="B18" s="5" t="s">
        <v>34</v>
      </c>
      <c r="C18" s="90"/>
      <c r="D18" s="76">
        <f>投入係数表!Z18</f>
        <v>0</v>
      </c>
      <c r="E18" s="77">
        <f t="shared" si="0"/>
        <v>0</v>
      </c>
      <c r="F18" s="76">
        <f>分析係数表!C21</f>
        <v>0.13836239575435938</v>
      </c>
      <c r="G18" s="77">
        <f t="shared" si="1"/>
        <v>0</v>
      </c>
      <c r="H18" s="77">
        <v>2.1334468063761602E-2</v>
      </c>
      <c r="I18" s="77">
        <f t="shared" si="2"/>
        <v>2.1334468063761602E-2</v>
      </c>
      <c r="J18" s="76">
        <f>分析係数表!G21</f>
        <v>0.28436555891238668</v>
      </c>
      <c r="K18" s="78">
        <f t="shared" si="3"/>
        <v>6.0667879350500319E-3</v>
      </c>
      <c r="L18" s="79"/>
      <c r="M18" s="80"/>
      <c r="N18" s="81">
        <f>分析係数表!H21</f>
        <v>9.7969481835384425E-4</v>
      </c>
      <c r="O18" s="82">
        <f t="shared" si="4"/>
        <v>5.9694711250700772E-3</v>
      </c>
      <c r="P18" s="76">
        <f>分析係数表!C21</f>
        <v>0.13836239575435938</v>
      </c>
      <c r="Q18" s="82">
        <f t="shared" si="5"/>
        <v>8.2595032625116692E-4</v>
      </c>
      <c r="R18" s="83">
        <v>1.9552521736430797E-3</v>
      </c>
      <c r="S18" s="84">
        <f t="shared" si="6"/>
        <v>2.3289720237404683E-2</v>
      </c>
      <c r="T18" s="85">
        <f>分析係数表!F21</f>
        <v>0.42484894259818728</v>
      </c>
      <c r="U18" s="86">
        <f t="shared" si="7"/>
        <v>9.8946130162689827E-3</v>
      </c>
      <c r="V18" s="87">
        <f>分析係数表!D21</f>
        <v>8.0060422960725075E-2</v>
      </c>
      <c r="W18" s="167">
        <f t="shared" si="8"/>
        <v>0</v>
      </c>
      <c r="X18" s="76">
        <f>分析係数表!E21</f>
        <v>6.9108761329305129E-2</v>
      </c>
      <c r="Y18" s="166">
        <f t="shared" si="9"/>
        <v>0</v>
      </c>
    </row>
    <row r="19" spans="1:25" x14ac:dyDescent="0.2">
      <c r="A19" s="6" t="s">
        <v>7</v>
      </c>
      <c r="B19" s="5" t="s">
        <v>268</v>
      </c>
      <c r="C19" s="90"/>
      <c r="D19" s="76">
        <f>投入係数表!Z19</f>
        <v>0</v>
      </c>
      <c r="E19" s="77">
        <f t="shared" si="0"/>
        <v>0</v>
      </c>
      <c r="F19" s="76">
        <f>分析係数表!C22</f>
        <v>4.2718446601941795E-2</v>
      </c>
      <c r="G19" s="77">
        <f t="shared" si="1"/>
        <v>0</v>
      </c>
      <c r="H19" s="77">
        <v>1.9215222654864934E-3</v>
      </c>
      <c r="I19" s="77">
        <f t="shared" si="2"/>
        <v>1.9215222654864934E-3</v>
      </c>
      <c r="J19" s="76">
        <f>分析係数表!G22</f>
        <v>0.195578231292517</v>
      </c>
      <c r="K19" s="78">
        <f t="shared" si="3"/>
        <v>3.7580792607303865E-4</v>
      </c>
      <c r="L19" s="79"/>
      <c r="M19" s="80"/>
      <c r="N19" s="81">
        <f>分析係数表!H22</f>
        <v>4.0261430891253877E-5</v>
      </c>
      <c r="O19" s="82">
        <f t="shared" si="4"/>
        <v>2.453207311672635E-4</v>
      </c>
      <c r="P19" s="76">
        <f>分析係数表!C22</f>
        <v>4.2718446601941795E-2</v>
      </c>
      <c r="Q19" s="82">
        <f t="shared" si="5"/>
        <v>1.0479720554718064E-5</v>
      </c>
      <c r="R19" s="83">
        <v>1.4344765912693337E-4</v>
      </c>
      <c r="S19" s="84">
        <f t="shared" si="6"/>
        <v>2.0649699246134269E-3</v>
      </c>
      <c r="T19" s="85">
        <f>分析係数表!F22</f>
        <v>0.41411564625850339</v>
      </c>
      <c r="U19" s="86">
        <f t="shared" si="7"/>
        <v>8.5513635483566231E-4</v>
      </c>
      <c r="V19" s="87">
        <f>分析係数表!D22</f>
        <v>4.1666666666666664E-2</v>
      </c>
      <c r="W19" s="167">
        <f t="shared" si="8"/>
        <v>0</v>
      </c>
      <c r="X19" s="76">
        <f>分析係数表!E22</f>
        <v>3.5714285714285712E-2</v>
      </c>
      <c r="Y19" s="166">
        <f t="shared" si="9"/>
        <v>0</v>
      </c>
    </row>
    <row r="20" spans="1:25" x14ac:dyDescent="0.2">
      <c r="A20" s="6" t="s">
        <v>8</v>
      </c>
      <c r="B20" s="5" t="s">
        <v>269</v>
      </c>
      <c r="C20" s="90"/>
      <c r="D20" s="76">
        <f>投入係数表!Z20</f>
        <v>0</v>
      </c>
      <c r="E20" s="77">
        <f t="shared" si="0"/>
        <v>0</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1.6354715411150898E-4</v>
      </c>
      <c r="P20" s="76">
        <f>分析係数表!C23</f>
        <v>0</v>
      </c>
      <c r="Q20" s="82">
        <f t="shared" si="5"/>
        <v>0</v>
      </c>
      <c r="R20" s="83">
        <v>0</v>
      </c>
      <c r="S20" s="84">
        <f t="shared" si="6"/>
        <v>0</v>
      </c>
      <c r="T20" s="85">
        <f>分析係数表!F23</f>
        <v>0.43803056027164688</v>
      </c>
      <c r="U20" s="86">
        <f t="shared" si="7"/>
        <v>0</v>
      </c>
      <c r="V20" s="87">
        <f>分析係数表!D23</f>
        <v>9.3378607809847206E-2</v>
      </c>
      <c r="W20" s="167">
        <f t="shared" si="8"/>
        <v>0</v>
      </c>
      <c r="X20" s="76">
        <f>分析係数表!E23</f>
        <v>9.3378607809847206E-2</v>
      </c>
      <c r="Y20" s="166">
        <f t="shared" si="9"/>
        <v>0</v>
      </c>
    </row>
    <row r="21" spans="1:25" x14ac:dyDescent="0.2">
      <c r="A21" s="6" t="s">
        <v>9</v>
      </c>
      <c r="B21" s="5" t="s">
        <v>270</v>
      </c>
      <c r="C21" s="90"/>
      <c r="D21" s="76">
        <f>投入係数表!Z21</f>
        <v>0</v>
      </c>
      <c r="E21" s="77">
        <f t="shared" si="0"/>
        <v>0</v>
      </c>
      <c r="F21" s="76">
        <f>分析係数表!C24</f>
        <v>0.46503178928247046</v>
      </c>
      <c r="G21" s="77">
        <f t="shared" si="1"/>
        <v>0</v>
      </c>
      <c r="H21" s="77">
        <v>9.541032120136109E-3</v>
      </c>
      <c r="I21" s="77">
        <f t="shared" si="2"/>
        <v>9.541032120136109E-3</v>
      </c>
      <c r="J21" s="76">
        <f>分析係数表!G24</f>
        <v>0.20803782505910165</v>
      </c>
      <c r="K21" s="78">
        <f t="shared" si="3"/>
        <v>1.9848955710921458E-3</v>
      </c>
      <c r="L21" s="79"/>
      <c r="M21" s="80"/>
      <c r="N21" s="81">
        <f>分析係数表!H24</f>
        <v>3.7577335498503619E-4</v>
      </c>
      <c r="O21" s="82">
        <f t="shared" si="4"/>
        <v>2.2896601575611258E-3</v>
      </c>
      <c r="P21" s="76">
        <f>分析係数表!C24</f>
        <v>0.46503178928247046</v>
      </c>
      <c r="Q21" s="82">
        <f t="shared" si="5"/>
        <v>1.0647647599194335E-3</v>
      </c>
      <c r="R21" s="83">
        <v>3.6012220110893355E-3</v>
      </c>
      <c r="S21" s="84">
        <f t="shared" si="6"/>
        <v>1.3142254131225444E-2</v>
      </c>
      <c r="T21" s="85">
        <f>分析係数表!F24</f>
        <v>0.39125295508274233</v>
      </c>
      <c r="U21" s="86">
        <f t="shared" si="7"/>
        <v>5.1419457652903339E-3</v>
      </c>
      <c r="V21" s="87">
        <f>分析係数表!D24</f>
        <v>8.1560283687943269E-2</v>
      </c>
      <c r="W21" s="167">
        <f t="shared" si="8"/>
        <v>0</v>
      </c>
      <c r="X21" s="76">
        <f>分析係数表!E24</f>
        <v>8.0378250591016553E-2</v>
      </c>
      <c r="Y21" s="166">
        <f t="shared" si="9"/>
        <v>0</v>
      </c>
    </row>
    <row r="22" spans="1:25" x14ac:dyDescent="0.2">
      <c r="A22" s="6" t="s">
        <v>10</v>
      </c>
      <c r="B22" s="5" t="s">
        <v>271</v>
      </c>
      <c r="C22" s="90"/>
      <c r="D22" s="76">
        <f>投入係数表!Z22</f>
        <v>0</v>
      </c>
      <c r="E22" s="77">
        <f t="shared" si="0"/>
        <v>0</v>
      </c>
      <c r="F22" s="76">
        <f>分析係数表!C25</f>
        <v>9.2250922509224953E-3</v>
      </c>
      <c r="G22" s="77">
        <f t="shared" si="1"/>
        <v>0</v>
      </c>
      <c r="H22" s="77">
        <v>6.0219688502438466E-4</v>
      </c>
      <c r="I22" s="77">
        <f t="shared" si="2"/>
        <v>6.0219688502438466E-4</v>
      </c>
      <c r="J22" s="76">
        <f>分析係数表!G25</f>
        <v>0.19617224880382775</v>
      </c>
      <c r="K22" s="78">
        <f t="shared" si="3"/>
        <v>1.1813431715789363E-4</v>
      </c>
      <c r="L22" s="79"/>
      <c r="M22" s="80"/>
      <c r="N22" s="81">
        <f>分析係数表!H25</f>
        <v>5.5023955551380293E-4</v>
      </c>
      <c r="O22" s="82">
        <f t="shared" si="4"/>
        <v>3.3527166592859339E-3</v>
      </c>
      <c r="P22" s="76">
        <f>分析係数表!C25</f>
        <v>9.2250922509224953E-3</v>
      </c>
      <c r="Q22" s="82">
        <f t="shared" si="5"/>
        <v>3.0929120473117425E-5</v>
      </c>
      <c r="R22" s="83">
        <v>1.3280061214034994E-4</v>
      </c>
      <c r="S22" s="84">
        <f t="shared" si="6"/>
        <v>7.3499749716473455E-4</v>
      </c>
      <c r="T22" s="85">
        <f>分析係数表!F25</f>
        <v>0.34928229665071769</v>
      </c>
      <c r="U22" s="86">
        <f t="shared" si="7"/>
        <v>2.5672161384222787E-4</v>
      </c>
      <c r="V22" s="87">
        <f>分析係数表!D25</f>
        <v>6.2200956937799042E-2</v>
      </c>
      <c r="W22" s="167">
        <f t="shared" si="8"/>
        <v>0</v>
      </c>
      <c r="X22" s="76">
        <f>分析係数表!E25</f>
        <v>3.8277511961722487E-2</v>
      </c>
      <c r="Y22" s="166">
        <f t="shared" si="9"/>
        <v>0</v>
      </c>
    </row>
    <row r="23" spans="1:25" x14ac:dyDescent="0.2">
      <c r="A23" s="6" t="s">
        <v>11</v>
      </c>
      <c r="B23" s="5" t="s">
        <v>35</v>
      </c>
      <c r="C23" s="90"/>
      <c r="D23" s="76">
        <f>投入係数表!Z23</f>
        <v>0</v>
      </c>
      <c r="E23" s="77">
        <f t="shared" si="0"/>
        <v>0</v>
      </c>
      <c r="F23" s="76">
        <f>分析係数表!C26</f>
        <v>0.48980322003577814</v>
      </c>
      <c r="G23" s="77">
        <f t="shared" si="1"/>
        <v>0</v>
      </c>
      <c r="H23" s="77">
        <v>2.2037966826313555E-2</v>
      </c>
      <c r="I23" s="77">
        <f t="shared" si="2"/>
        <v>2.2037966826313555E-2</v>
      </c>
      <c r="J23" s="76">
        <f>分析係数表!G26</f>
        <v>0.19635890767230169</v>
      </c>
      <c r="K23" s="78">
        <f t="shared" si="3"/>
        <v>4.3273510933333507E-3</v>
      </c>
      <c r="L23" s="79"/>
      <c r="M23" s="80"/>
      <c r="N23" s="81">
        <f>分析係数表!H26</f>
        <v>1.1729496866318629E-2</v>
      </c>
      <c r="O23" s="82">
        <f t="shared" si="4"/>
        <v>7.1470106346729428E-2</v>
      </c>
      <c r="P23" s="76">
        <f>分析係数表!C26</f>
        <v>0.48980322003577814</v>
      </c>
      <c r="Q23" s="82">
        <f t="shared" si="5"/>
        <v>3.500628822492758E-2</v>
      </c>
      <c r="R23" s="83">
        <v>3.8409889696253377E-2</v>
      </c>
      <c r="S23" s="84">
        <f t="shared" si="6"/>
        <v>6.0447856522566928E-2</v>
      </c>
      <c r="T23" s="85">
        <f>分析係数表!F26</f>
        <v>0.33511053315994799</v>
      </c>
      <c r="U23" s="86">
        <f t="shared" si="7"/>
        <v>2.0256713427653443E-2</v>
      </c>
      <c r="V23" s="87">
        <f>分析係数表!D26</f>
        <v>7.3862158647594281E-2</v>
      </c>
      <c r="W23" s="167">
        <f t="shared" si="8"/>
        <v>0</v>
      </c>
      <c r="X23" s="76">
        <f>分析係数表!E26</f>
        <v>7.8673602080624183E-2</v>
      </c>
      <c r="Y23" s="166">
        <f t="shared" si="9"/>
        <v>0</v>
      </c>
    </row>
    <row r="24" spans="1:25" x14ac:dyDescent="0.2">
      <c r="A24" s="6" t="s">
        <v>12</v>
      </c>
      <c r="B24" s="5" t="s">
        <v>365</v>
      </c>
      <c r="C24" s="90"/>
      <c r="D24" s="76">
        <f>投入係数表!Z24</f>
        <v>0</v>
      </c>
      <c r="E24" s="77">
        <f t="shared" si="0"/>
        <v>0</v>
      </c>
      <c r="F24" s="76">
        <f>分析係数表!C27</f>
        <v>1.6403046280023426E-2</v>
      </c>
      <c r="G24" s="77">
        <f t="shared" si="1"/>
        <v>0</v>
      </c>
      <c r="H24" s="77">
        <v>9.1909730466917928E-5</v>
      </c>
      <c r="I24" s="77">
        <f t="shared" si="2"/>
        <v>9.1909730466917928E-5</v>
      </c>
      <c r="J24" s="76">
        <f>分析係数表!G27</f>
        <v>0.18421052631578946</v>
      </c>
      <c r="K24" s="78">
        <f t="shared" si="3"/>
        <v>1.6930739822853301E-5</v>
      </c>
      <c r="L24" s="79"/>
      <c r="M24" s="80"/>
      <c r="N24" s="81">
        <f>分析係数表!H27</f>
        <v>1.1420825896152349E-2</v>
      </c>
      <c r="O24" s="82">
        <f t="shared" si="4"/>
        <v>6.9589314074447073E-2</v>
      </c>
      <c r="P24" s="76">
        <f>分析係数表!C27</f>
        <v>1.6403046280023426E-2</v>
      </c>
      <c r="Q24" s="82">
        <f t="shared" si="5"/>
        <v>1.1414767393582409E-3</v>
      </c>
      <c r="R24" s="83">
        <v>1.1502947244054393E-3</v>
      </c>
      <c r="S24" s="84">
        <f t="shared" si="6"/>
        <v>1.2422044548723572E-3</v>
      </c>
      <c r="T24" s="85">
        <f>分析係数表!F27</f>
        <v>0.35526315789473684</v>
      </c>
      <c r="U24" s="86">
        <f t="shared" si="7"/>
        <v>4.4130947738886376E-4</v>
      </c>
      <c r="V24" s="87">
        <f>分析係数表!D27</f>
        <v>0</v>
      </c>
      <c r="W24" s="167">
        <f t="shared" si="8"/>
        <v>0</v>
      </c>
      <c r="X24" s="76">
        <f>分析係数表!E27</f>
        <v>0</v>
      </c>
      <c r="Y24" s="166">
        <f t="shared" si="9"/>
        <v>0</v>
      </c>
    </row>
    <row r="25" spans="1:25" x14ac:dyDescent="0.2">
      <c r="A25" s="6" t="s">
        <v>13</v>
      </c>
      <c r="B25" s="5" t="s">
        <v>191</v>
      </c>
      <c r="C25" s="90"/>
      <c r="D25" s="76">
        <f>投入係数表!Z25</f>
        <v>0</v>
      </c>
      <c r="E25" s="77">
        <f t="shared" si="0"/>
        <v>0</v>
      </c>
      <c r="F25" s="76">
        <f>分析係数表!C28</f>
        <v>5.7942340305257245E-2</v>
      </c>
      <c r="G25" s="77">
        <f t="shared" si="1"/>
        <v>0</v>
      </c>
      <c r="H25" s="77">
        <v>7.7664270036257085E-3</v>
      </c>
      <c r="I25" s="77">
        <f t="shared" si="2"/>
        <v>7.7664270036257085E-3</v>
      </c>
      <c r="J25" s="76">
        <f>分析係数表!G28</f>
        <v>0.12508686587908269</v>
      </c>
      <c r="K25" s="78">
        <f t="shared" si="3"/>
        <v>9.7147801296221497E-4</v>
      </c>
      <c r="L25" s="79"/>
      <c r="M25" s="80"/>
      <c r="N25" s="81">
        <f>分析係数表!H28</f>
        <v>2.2586662729993424E-2</v>
      </c>
      <c r="O25" s="82">
        <f t="shared" si="4"/>
        <v>0.13762493018483479</v>
      </c>
      <c r="P25" s="76">
        <f>分析係数表!C28</f>
        <v>5.7942340305257245E-2</v>
      </c>
      <c r="Q25" s="82">
        <f t="shared" si="5"/>
        <v>7.9743105392569673E-3</v>
      </c>
      <c r="R25" s="83">
        <v>8.6013830939528722E-3</v>
      </c>
      <c r="S25" s="84">
        <f t="shared" si="6"/>
        <v>1.6367810097578581E-2</v>
      </c>
      <c r="T25" s="85">
        <f>分析係数表!F28</f>
        <v>0.21334259902710215</v>
      </c>
      <c r="U25" s="86">
        <f t="shared" si="7"/>
        <v>3.491951146599461E-3</v>
      </c>
      <c r="V25" s="87">
        <f>分析係数表!D28</f>
        <v>0.12091730368311328</v>
      </c>
      <c r="W25" s="167">
        <f t="shared" si="8"/>
        <v>0</v>
      </c>
      <c r="X25" s="76">
        <f>分析係数表!E28</f>
        <v>0.12161223071577484</v>
      </c>
      <c r="Y25" s="166">
        <f t="shared" si="9"/>
        <v>0</v>
      </c>
    </row>
    <row r="26" spans="1:25" x14ac:dyDescent="0.2">
      <c r="A26" s="6" t="s">
        <v>14</v>
      </c>
      <c r="B26" s="5" t="s">
        <v>50</v>
      </c>
      <c r="C26" s="90"/>
      <c r="D26" s="76">
        <f>投入係数表!Z26</f>
        <v>1.2345679012345678E-2</v>
      </c>
      <c r="E26" s="77">
        <f t="shared" si="0"/>
        <v>1.2345679012345678</v>
      </c>
      <c r="F26" s="76">
        <f>分析係数表!C29</f>
        <v>0.49478563151796062</v>
      </c>
      <c r="G26" s="77">
        <f t="shared" si="1"/>
        <v>0.61084645866414888</v>
      </c>
      <c r="H26" s="77">
        <v>0.67251564737087055</v>
      </c>
      <c r="I26" s="77">
        <f t="shared" si="2"/>
        <v>0.67251564737087055</v>
      </c>
      <c r="J26" s="76">
        <f>分析係数表!G29</f>
        <v>0.24894917844860528</v>
      </c>
      <c r="K26" s="78">
        <f t="shared" si="3"/>
        <v>0.16742221790681017</v>
      </c>
      <c r="L26" s="79"/>
      <c r="M26" s="80"/>
      <c r="N26" s="81">
        <f>分析係数表!H29</f>
        <v>1.0347187739052245E-2</v>
      </c>
      <c r="O26" s="82">
        <f t="shared" si="4"/>
        <v>6.3047427909986714E-2</v>
      </c>
      <c r="P26" s="76">
        <f>分析係数表!C29</f>
        <v>0.49478563151796062</v>
      </c>
      <c r="Q26" s="82">
        <f t="shared" si="5"/>
        <v>3.1194961434025871E-2</v>
      </c>
      <c r="R26" s="83">
        <v>4.5184398225400393E-2</v>
      </c>
      <c r="S26" s="84">
        <f t="shared" si="6"/>
        <v>0.71770004559627099</v>
      </c>
      <c r="T26" s="85">
        <f>分析係数表!F29</f>
        <v>0.37141765380206343</v>
      </c>
      <c r="U26" s="86">
        <f t="shared" si="7"/>
        <v>0.26656646706900089</v>
      </c>
      <c r="V26" s="87">
        <f>分析係数表!D29</f>
        <v>7.241115781429118E-2</v>
      </c>
      <c r="W26" s="167">
        <f t="shared" si="8"/>
        <v>0</v>
      </c>
      <c r="X26" s="76">
        <f>分析係数表!E29</f>
        <v>5.0630492930836837E-2</v>
      </c>
      <c r="Y26" s="166">
        <f t="shared" si="9"/>
        <v>0</v>
      </c>
    </row>
    <row r="27" spans="1:25" x14ac:dyDescent="0.2">
      <c r="A27" s="6" t="s">
        <v>15</v>
      </c>
      <c r="B27" s="5" t="s">
        <v>36</v>
      </c>
      <c r="C27" s="90"/>
      <c r="D27" s="76">
        <f>投入係数表!Z27</f>
        <v>1.2345679012345678E-2</v>
      </c>
      <c r="E27" s="77">
        <f t="shared" si="0"/>
        <v>1.2345679012345678</v>
      </c>
      <c r="F27" s="76">
        <f>分析係数表!C30</f>
        <v>1</v>
      </c>
      <c r="G27" s="77">
        <f t="shared" si="1"/>
        <v>1.2345679012345678</v>
      </c>
      <c r="H27" s="77">
        <v>1.2545213813025462</v>
      </c>
      <c r="I27" s="77">
        <f t="shared" si="2"/>
        <v>1.2545213813025462</v>
      </c>
      <c r="J27" s="76">
        <f>分析係数表!G30</f>
        <v>0.34459690081234212</v>
      </c>
      <c r="K27" s="78">
        <f t="shared" si="3"/>
        <v>0.43230417999967596</v>
      </c>
      <c r="L27" s="79"/>
      <c r="M27" s="80"/>
      <c r="N27" s="81">
        <f>分析係数表!H30</f>
        <v>0</v>
      </c>
      <c r="O27" s="82">
        <f t="shared" si="4"/>
        <v>0</v>
      </c>
      <c r="P27" s="76">
        <f>分析係数表!C30</f>
        <v>1</v>
      </c>
      <c r="Q27" s="82">
        <f t="shared" si="5"/>
        <v>0</v>
      </c>
      <c r="R27" s="83">
        <v>1.2376137007853881E-2</v>
      </c>
      <c r="S27" s="84">
        <f t="shared" si="6"/>
        <v>1.2668975183104001</v>
      </c>
      <c r="T27" s="85">
        <f>分析係数表!F30</f>
        <v>0.44091746876919924</v>
      </c>
      <c r="U27" s="86">
        <f t="shared" si="7"/>
        <v>0.55859724696340185</v>
      </c>
      <c r="V27" s="87">
        <f>分析係数表!D30</f>
        <v>0.12847293330602771</v>
      </c>
      <c r="W27" s="167">
        <f t="shared" si="8"/>
        <v>0</v>
      </c>
      <c r="X27" s="76">
        <f>分析係数表!E30</f>
        <v>7.0107174551163901E-2</v>
      </c>
      <c r="Y27" s="166">
        <f t="shared" si="9"/>
        <v>0</v>
      </c>
    </row>
    <row r="28" spans="1:25" x14ac:dyDescent="0.2">
      <c r="A28" s="6" t="s">
        <v>16</v>
      </c>
      <c r="B28" s="5" t="s">
        <v>192</v>
      </c>
      <c r="C28" s="75">
        <f>最終需要_まとめ!C29</f>
        <v>100</v>
      </c>
      <c r="D28" s="76">
        <f>投入係数表!Z28</f>
        <v>9.8765432098765427E-2</v>
      </c>
      <c r="E28" s="77">
        <f t="shared" si="0"/>
        <v>9.8765432098765427</v>
      </c>
      <c r="F28" s="76">
        <f>分析係数表!C31</f>
        <v>1.9207967749584998E-2</v>
      </c>
      <c r="G28" s="77">
        <f t="shared" si="1"/>
        <v>0.18970832345269131</v>
      </c>
      <c r="H28" s="77">
        <v>0.19315048512199148</v>
      </c>
      <c r="I28" s="77">
        <f t="shared" si="2"/>
        <v>100.19315048512199</v>
      </c>
      <c r="J28" s="76">
        <f>分析係数表!G31</f>
        <v>6.1728395061728392E-2</v>
      </c>
      <c r="K28" s="78">
        <f t="shared" si="3"/>
        <v>6.184762375624814</v>
      </c>
      <c r="L28" s="79"/>
      <c r="M28" s="80"/>
      <c r="N28" s="81">
        <f>分析係数表!H31</f>
        <v>2.4076335672969816E-2</v>
      </c>
      <c r="O28" s="82">
        <f t="shared" si="4"/>
        <v>0.14670179723802354</v>
      </c>
      <c r="P28" s="76">
        <f>分析係数表!C31</f>
        <v>1.9207967749584998E-2</v>
      </c>
      <c r="Q28" s="82">
        <f t="shared" si="5"/>
        <v>2.8178433901541134E-3</v>
      </c>
      <c r="R28" s="83">
        <v>3.6542970119182124E-3</v>
      </c>
      <c r="S28" s="84">
        <f t="shared" si="6"/>
        <v>100.19680478213391</v>
      </c>
      <c r="T28" s="85">
        <f>分析係数表!F31</f>
        <v>0.33333333333333331</v>
      </c>
      <c r="U28" s="86">
        <f t="shared" si="7"/>
        <v>33.398934927377965</v>
      </c>
      <c r="V28" s="87">
        <f>分析係数表!D31</f>
        <v>0.20987654320987653</v>
      </c>
      <c r="W28" s="167">
        <f t="shared" si="8"/>
        <v>21</v>
      </c>
      <c r="X28" s="76">
        <f>分析係数表!E31</f>
        <v>0.18518518518518517</v>
      </c>
      <c r="Y28" s="166">
        <f t="shared" si="9"/>
        <v>19</v>
      </c>
    </row>
    <row r="29" spans="1:25" x14ac:dyDescent="0.2">
      <c r="A29" s="6" t="s">
        <v>17</v>
      </c>
      <c r="B29" s="5" t="s">
        <v>272</v>
      </c>
      <c r="C29" s="90"/>
      <c r="D29" s="76">
        <f>投入係数表!Z29</f>
        <v>0</v>
      </c>
      <c r="E29" s="77">
        <f t="shared" si="0"/>
        <v>0</v>
      </c>
      <c r="F29" s="76">
        <f>分析係数表!C32</f>
        <v>1</v>
      </c>
      <c r="G29" s="77">
        <f t="shared" si="1"/>
        <v>0</v>
      </c>
      <c r="H29" s="77">
        <v>2.2296179635371369E-2</v>
      </c>
      <c r="I29" s="77">
        <f t="shared" si="2"/>
        <v>2.2296179635371369E-2</v>
      </c>
      <c r="J29" s="76">
        <f>分析係数表!G32</f>
        <v>0.14010507880910683</v>
      </c>
      <c r="K29" s="78">
        <f t="shared" si="3"/>
        <v>3.1238080049557086E-3</v>
      </c>
      <c r="L29" s="79"/>
      <c r="M29" s="80"/>
      <c r="N29" s="81">
        <f>分析係数表!H32</f>
        <v>7.0054889750781743E-3</v>
      </c>
      <c r="O29" s="82">
        <f t="shared" si="4"/>
        <v>4.268580722310384E-2</v>
      </c>
      <c r="P29" s="76">
        <f>分析係数表!C32</f>
        <v>1</v>
      </c>
      <c r="Q29" s="82">
        <f t="shared" si="5"/>
        <v>4.268580722310384E-2</v>
      </c>
      <c r="R29" s="83">
        <v>5.6418178582551583E-2</v>
      </c>
      <c r="S29" s="84">
        <f t="shared" si="6"/>
        <v>7.8714358217922956E-2</v>
      </c>
      <c r="T29" s="85">
        <f>分析係数表!F32</f>
        <v>0.48248686514886163</v>
      </c>
      <c r="U29" s="86">
        <f t="shared" si="7"/>
        <v>3.7978643938770179E-2</v>
      </c>
      <c r="V29" s="87">
        <f>分析係数表!D32</f>
        <v>1.5761821366024518E-2</v>
      </c>
      <c r="W29" s="167">
        <f t="shared" si="8"/>
        <v>0</v>
      </c>
      <c r="X29" s="76">
        <f>分析係数表!E32</f>
        <v>2.1891418563922942E-2</v>
      </c>
      <c r="Y29" s="166">
        <f t="shared" si="9"/>
        <v>0</v>
      </c>
    </row>
    <row r="30" spans="1:25" x14ac:dyDescent="0.2">
      <c r="A30" s="6" t="s">
        <v>18</v>
      </c>
      <c r="B30" s="5" t="s">
        <v>273</v>
      </c>
      <c r="C30" s="90"/>
      <c r="D30" s="76">
        <f>投入係数表!Z30</f>
        <v>1.2345679012345678E-2</v>
      </c>
      <c r="E30" s="77">
        <f t="shared" si="0"/>
        <v>1.2345679012345678</v>
      </c>
      <c r="F30" s="76">
        <f>分析係数表!C33</f>
        <v>0.97338792221084958</v>
      </c>
      <c r="G30" s="77">
        <f t="shared" si="1"/>
        <v>1.2017134842109254</v>
      </c>
      <c r="H30" s="77">
        <v>1.21746102416937</v>
      </c>
      <c r="I30" s="77">
        <f t="shared" si="2"/>
        <v>1.21746102416937</v>
      </c>
      <c r="J30" s="76">
        <f>分析係数表!G33</f>
        <v>0.50577124868835255</v>
      </c>
      <c r="K30" s="78">
        <f t="shared" si="3"/>
        <v>0.61575678242354281</v>
      </c>
      <c r="L30" s="79"/>
      <c r="M30" s="80"/>
      <c r="N30" s="81">
        <f>分析係数表!H33</f>
        <v>1.0199562492450981E-3</v>
      </c>
      <c r="O30" s="82">
        <f t="shared" si="4"/>
        <v>6.2147918562373405E-3</v>
      </c>
      <c r="P30" s="76">
        <f>分析係数表!C33</f>
        <v>0.97338792221084958</v>
      </c>
      <c r="Q30" s="82">
        <f t="shared" si="5"/>
        <v>6.0494033319157736E-3</v>
      </c>
      <c r="R30" s="83">
        <v>1.8116063137710869E-2</v>
      </c>
      <c r="S30" s="84">
        <f t="shared" si="6"/>
        <v>1.2355770873070808</v>
      </c>
      <c r="T30" s="85">
        <f>分析係数表!F33</f>
        <v>0.64428121720881426</v>
      </c>
      <c r="U30" s="86">
        <f t="shared" si="7"/>
        <v>0.79605910976552741</v>
      </c>
      <c r="V30" s="87">
        <f>分析係数表!D33</f>
        <v>6.2959076600209857E-2</v>
      </c>
      <c r="W30" s="167">
        <f t="shared" si="8"/>
        <v>0</v>
      </c>
      <c r="X30" s="76">
        <f>分析係数表!E33</f>
        <v>4.7219307450157399E-2</v>
      </c>
      <c r="Y30" s="166">
        <f t="shared" si="9"/>
        <v>0</v>
      </c>
    </row>
    <row r="31" spans="1:25" x14ac:dyDescent="0.2">
      <c r="A31" s="6" t="s">
        <v>19</v>
      </c>
      <c r="B31" s="5" t="s">
        <v>274</v>
      </c>
      <c r="C31" s="90"/>
      <c r="D31" s="76">
        <f>投入係数表!Z31</f>
        <v>2.4691358024691357E-2</v>
      </c>
      <c r="E31" s="77">
        <f t="shared" si="0"/>
        <v>2.4691358024691357</v>
      </c>
      <c r="F31" s="76">
        <f>分析係数表!C34</f>
        <v>0.27354580534514794</v>
      </c>
      <c r="G31" s="77">
        <f t="shared" si="1"/>
        <v>0.67542174159295787</v>
      </c>
      <c r="H31" s="77">
        <v>0.7503337345499197</v>
      </c>
      <c r="I31" s="77">
        <f t="shared" si="2"/>
        <v>0.7503337345499197</v>
      </c>
      <c r="J31" s="76">
        <f>分析係数表!G34</f>
        <v>0.42476937758456157</v>
      </c>
      <c r="K31" s="78">
        <f t="shared" si="3"/>
        <v>0.31871879340546905</v>
      </c>
      <c r="L31" s="79"/>
      <c r="M31" s="80"/>
      <c r="N31" s="81">
        <f>分析係数表!H34</f>
        <v>0.17207735562921905</v>
      </c>
      <c r="O31" s="82">
        <f t="shared" si="4"/>
        <v>1.048500805008884</v>
      </c>
      <c r="P31" s="76">
        <f>分析係数表!C34</f>
        <v>0.27354580534514794</v>
      </c>
      <c r="Q31" s="82">
        <f t="shared" si="5"/>
        <v>0.28681299711119107</v>
      </c>
      <c r="R31" s="83">
        <v>0.31067871009715453</v>
      </c>
      <c r="S31" s="84">
        <f t="shared" si="6"/>
        <v>1.0610124446470741</v>
      </c>
      <c r="T31" s="85">
        <f>分析係数表!F34</f>
        <v>0.70045594316615423</v>
      </c>
      <c r="U31" s="86">
        <f t="shared" si="7"/>
        <v>0.74319247262629329</v>
      </c>
      <c r="V31" s="87">
        <f>分析係数表!D34</f>
        <v>0.30431555508429647</v>
      </c>
      <c r="W31" s="167">
        <f t="shared" si="8"/>
        <v>0</v>
      </c>
      <c r="X31" s="76">
        <f>分析係数表!E34</f>
        <v>0.19870639380765559</v>
      </c>
      <c r="Y31" s="166">
        <f t="shared" si="9"/>
        <v>0</v>
      </c>
    </row>
    <row r="32" spans="1:25" x14ac:dyDescent="0.2">
      <c r="A32" s="6" t="s">
        <v>20</v>
      </c>
      <c r="B32" s="5" t="s">
        <v>37</v>
      </c>
      <c r="C32" s="90"/>
      <c r="D32" s="76">
        <f>投入係数表!Z32</f>
        <v>2.4691358024691357E-2</v>
      </c>
      <c r="E32" s="77">
        <f t="shared" si="0"/>
        <v>2.4691358024691357</v>
      </c>
      <c r="F32" s="76">
        <f>分析係数表!C35</f>
        <v>0.43910510987556262</v>
      </c>
      <c r="G32" s="77">
        <f t="shared" si="1"/>
        <v>1.0842101478408952</v>
      </c>
      <c r="H32" s="77">
        <v>1.1597163560725257</v>
      </c>
      <c r="I32" s="77">
        <f t="shared" si="2"/>
        <v>1.1597163560725257</v>
      </c>
      <c r="J32" s="76">
        <f>分析係数表!G35</f>
        <v>0.31421305453517945</v>
      </c>
      <c r="K32" s="78">
        <f t="shared" si="3"/>
        <v>0.36439801863595611</v>
      </c>
      <c r="L32" s="79"/>
      <c r="M32" s="80"/>
      <c r="N32" s="81">
        <f>分析係数表!H35</f>
        <v>6.5760337122381329E-2</v>
      </c>
      <c r="O32" s="82">
        <f t="shared" si="4"/>
        <v>0.40069052757319701</v>
      </c>
      <c r="P32" s="76">
        <f>分析係数表!C35</f>
        <v>0.43910510987556262</v>
      </c>
      <c r="Q32" s="82">
        <f t="shared" si="5"/>
        <v>0.17594525813612583</v>
      </c>
      <c r="R32" s="83">
        <v>0.21509112219575233</v>
      </c>
      <c r="S32" s="84">
        <f t="shared" si="6"/>
        <v>1.374807478268278</v>
      </c>
      <c r="T32" s="85">
        <f>分析係数表!F35</f>
        <v>0.64651031364792311</v>
      </c>
      <c r="U32" s="86">
        <f t="shared" si="7"/>
        <v>0.88882721398073461</v>
      </c>
      <c r="V32" s="87">
        <f>分析係数表!D35</f>
        <v>9.7202599604408024E-2</v>
      </c>
      <c r="W32" s="167">
        <f t="shared" si="8"/>
        <v>0</v>
      </c>
      <c r="X32" s="76">
        <f>分析係数表!E35</f>
        <v>8.3356880474710376E-2</v>
      </c>
      <c r="Y32" s="166">
        <f t="shared" si="9"/>
        <v>0</v>
      </c>
    </row>
    <row r="33" spans="1:25" x14ac:dyDescent="0.2">
      <c r="A33" s="6" t="s">
        <v>21</v>
      </c>
      <c r="B33" s="5" t="s">
        <v>38</v>
      </c>
      <c r="C33" s="90"/>
      <c r="D33" s="76">
        <f>投入係数表!Z33</f>
        <v>0</v>
      </c>
      <c r="E33" s="77">
        <f t="shared" si="0"/>
        <v>0</v>
      </c>
      <c r="F33" s="76">
        <f>分析係数表!C36</f>
        <v>0.81669408606805782</v>
      </c>
      <c r="G33" s="77">
        <f t="shared" si="1"/>
        <v>0</v>
      </c>
      <c r="H33" s="77">
        <v>6.0615512110400095E-2</v>
      </c>
      <c r="I33" s="77">
        <f t="shared" si="2"/>
        <v>6.0615512110400095E-2</v>
      </c>
      <c r="J33" s="76">
        <f>分析係数表!G36</f>
        <v>6.9340477503742809E-2</v>
      </c>
      <c r="K33" s="78">
        <f t="shared" si="3"/>
        <v>4.2031085538690475E-3</v>
      </c>
      <c r="L33" s="79"/>
      <c r="M33" s="80"/>
      <c r="N33" s="81">
        <f>分析係数表!H36</f>
        <v>0.13486237300873674</v>
      </c>
      <c r="O33" s="82">
        <f t="shared" si="4"/>
        <v>0.82174267583327698</v>
      </c>
      <c r="P33" s="76">
        <f>分析係数表!C36</f>
        <v>0.81669408606805782</v>
      </c>
      <c r="Q33" s="82">
        <f t="shared" si="5"/>
        <v>0.67111238362277847</v>
      </c>
      <c r="R33" s="83">
        <v>0.7054827374437147</v>
      </c>
      <c r="S33" s="84">
        <f t="shared" si="6"/>
        <v>0.76609824955411476</v>
      </c>
      <c r="T33" s="85">
        <f>分析係数表!F36</f>
        <v>0.82767315420376641</v>
      </c>
      <c r="U33" s="86">
        <f t="shared" si="7"/>
        <v>0.63407895463843833</v>
      </c>
      <c r="V33" s="87">
        <f>分析係数表!D36</f>
        <v>6.0672917815774961E-3</v>
      </c>
      <c r="W33" s="167">
        <f t="shared" si="8"/>
        <v>0</v>
      </c>
      <c r="X33" s="76">
        <f>分析係数表!E36</f>
        <v>1.3395319517768497E-3</v>
      </c>
      <c r="Y33" s="166">
        <f t="shared" si="9"/>
        <v>0</v>
      </c>
    </row>
    <row r="34" spans="1:25" x14ac:dyDescent="0.2">
      <c r="A34" s="6" t="s">
        <v>22</v>
      </c>
      <c r="B34" s="5" t="s">
        <v>377</v>
      </c>
      <c r="C34" s="90"/>
      <c r="D34" s="76">
        <f>投入係数表!Z34</f>
        <v>3.7037037037037035E-2</v>
      </c>
      <c r="E34" s="77">
        <f t="shared" si="0"/>
        <v>3.7037037037037033</v>
      </c>
      <c r="F34" s="76">
        <f>分析係数表!C37</f>
        <v>0.27674240490171054</v>
      </c>
      <c r="G34" s="77">
        <f t="shared" si="1"/>
        <v>1.0249718700063353</v>
      </c>
      <c r="H34" s="77">
        <v>1.1131405559689733</v>
      </c>
      <c r="I34" s="77">
        <f t="shared" si="2"/>
        <v>1.1131405559689733</v>
      </c>
      <c r="J34" s="76">
        <f>分析係数表!G37</f>
        <v>0.51230251230251234</v>
      </c>
      <c r="K34" s="78">
        <f t="shared" si="3"/>
        <v>0.57026470336872037</v>
      </c>
      <c r="L34" s="79"/>
      <c r="M34" s="80"/>
      <c r="N34" s="81">
        <f>分析係数表!H37</f>
        <v>5.0756243876907386E-2</v>
      </c>
      <c r="O34" s="82">
        <f t="shared" si="4"/>
        <v>0.30926766842486347</v>
      </c>
      <c r="P34" s="76">
        <f>分析係数表!C37</f>
        <v>0.27674240490171054</v>
      </c>
      <c r="Q34" s="82">
        <f t="shared" si="5"/>
        <v>8.5587478318241525E-2</v>
      </c>
      <c r="R34" s="83">
        <v>0.10209202705023918</v>
      </c>
      <c r="S34" s="84">
        <f t="shared" si="6"/>
        <v>1.2152325830192126</v>
      </c>
      <c r="T34" s="85">
        <f>分析係数表!F37</f>
        <v>0.72623672623672619</v>
      </c>
      <c r="U34" s="86">
        <f t="shared" si="7"/>
        <v>0.88254653270807348</v>
      </c>
      <c r="V34" s="87">
        <f>分析係数表!D37</f>
        <v>0.14037814037814036</v>
      </c>
      <c r="W34" s="167">
        <f t="shared" si="8"/>
        <v>0</v>
      </c>
      <c r="X34" s="76">
        <f>分析係数表!E37</f>
        <v>0.12535612535612536</v>
      </c>
      <c r="Y34" s="166">
        <f t="shared" si="9"/>
        <v>0</v>
      </c>
    </row>
    <row r="35" spans="1:25" x14ac:dyDescent="0.2">
      <c r="A35" s="6" t="s">
        <v>23</v>
      </c>
      <c r="B35" s="5" t="s">
        <v>193</v>
      </c>
      <c r="C35" s="90"/>
      <c r="D35" s="76">
        <f>投入係数表!Z35</f>
        <v>1.2345679012345678E-2</v>
      </c>
      <c r="E35" s="77">
        <f t="shared" si="0"/>
        <v>1.2345679012345678</v>
      </c>
      <c r="F35" s="76">
        <f>分析係数表!C38</f>
        <v>2.6054411976392688E-2</v>
      </c>
      <c r="G35" s="77">
        <f t="shared" si="1"/>
        <v>3.2165940711595911E-2</v>
      </c>
      <c r="H35" s="77">
        <v>3.755531432601656E-2</v>
      </c>
      <c r="I35" s="77">
        <f t="shared" si="2"/>
        <v>3.755531432601656E-2</v>
      </c>
      <c r="J35" s="76">
        <f>分析係数表!G38</f>
        <v>0.25641025641025639</v>
      </c>
      <c r="K35" s="78">
        <f t="shared" si="3"/>
        <v>9.6295677759016818E-3</v>
      </c>
      <c r="L35" s="79"/>
      <c r="M35" s="80"/>
      <c r="N35" s="81">
        <f>分析係数表!H38</f>
        <v>4.4945177351603076E-2</v>
      </c>
      <c r="O35" s="82">
        <f t="shared" si="4"/>
        <v>0.27385970955972178</v>
      </c>
      <c r="P35" s="76">
        <f>分析係数表!C38</f>
        <v>2.6054411976392688E-2</v>
      </c>
      <c r="Q35" s="82">
        <f t="shared" si="5"/>
        <v>7.1352536966042381E-3</v>
      </c>
      <c r="R35" s="83">
        <v>8.7826526044283808E-3</v>
      </c>
      <c r="S35" s="84">
        <f t="shared" si="6"/>
        <v>4.6337966930444938E-2</v>
      </c>
      <c r="T35" s="85">
        <f>分析係数表!F38</f>
        <v>0.57264957264957261</v>
      </c>
      <c r="U35" s="86">
        <f t="shared" si="7"/>
        <v>2.6535416960169322E-2</v>
      </c>
      <c r="V35" s="87">
        <f>分析係数表!D38</f>
        <v>9.4017094017094016E-2</v>
      </c>
      <c r="W35" s="167">
        <f t="shared" si="8"/>
        <v>0</v>
      </c>
      <c r="X35" s="76">
        <f>分析係数表!E38</f>
        <v>6.4102564102564097E-2</v>
      </c>
      <c r="Y35" s="166">
        <f t="shared" si="9"/>
        <v>0</v>
      </c>
    </row>
    <row r="36" spans="1:25" x14ac:dyDescent="0.2">
      <c r="A36" s="6" t="s">
        <v>24</v>
      </c>
      <c r="B36" s="5" t="s">
        <v>39</v>
      </c>
      <c r="C36" s="90"/>
      <c r="D36" s="76">
        <f>投入係数表!Z36</f>
        <v>0</v>
      </c>
      <c r="E36" s="77">
        <f t="shared" si="0"/>
        <v>0</v>
      </c>
      <c r="F36" s="76">
        <f>分析係数表!C39</f>
        <v>1</v>
      </c>
      <c r="G36" s="77">
        <f t="shared" si="1"/>
        <v>0</v>
      </c>
      <c r="H36" s="77">
        <v>1.1379377398892129E-2</v>
      </c>
      <c r="I36" s="77">
        <f t="shared" si="2"/>
        <v>1.1379377398892129E-2</v>
      </c>
      <c r="J36" s="76">
        <f>分析係数表!G39</f>
        <v>0.35423311765241955</v>
      </c>
      <c r="K36" s="78">
        <f t="shared" si="3"/>
        <v>4.0309523329530392E-3</v>
      </c>
      <c r="L36" s="79"/>
      <c r="M36" s="80"/>
      <c r="N36" s="81">
        <f>分析係数表!H39</f>
        <v>4.0664045200166418E-3</v>
      </c>
      <c r="O36" s="82">
        <f t="shared" si="4"/>
        <v>2.4777393847893611E-2</v>
      </c>
      <c r="P36" s="76">
        <f>分析係数表!C39</f>
        <v>1</v>
      </c>
      <c r="Q36" s="82">
        <f t="shared" si="5"/>
        <v>2.4777393847893611E-2</v>
      </c>
      <c r="R36" s="83">
        <v>4.3899253928371018E-2</v>
      </c>
      <c r="S36" s="84">
        <f t="shared" si="6"/>
        <v>5.5278631327263149E-2</v>
      </c>
      <c r="T36" s="85">
        <f>分析係数表!F39</f>
        <v>0.70491205686685499</v>
      </c>
      <c r="U36" s="86">
        <f t="shared" si="7"/>
        <v>3.8966573709685634E-2</v>
      </c>
      <c r="V36" s="87">
        <f>分析係数表!D39</f>
        <v>5.4588535496217991E-2</v>
      </c>
      <c r="W36" s="167">
        <f t="shared" si="8"/>
        <v>0</v>
      </c>
      <c r="X36" s="76">
        <f>分析係数表!E39</f>
        <v>6.4886539688325889E-2</v>
      </c>
      <c r="Y36" s="166">
        <f t="shared" si="9"/>
        <v>0</v>
      </c>
    </row>
    <row r="37" spans="1:25" x14ac:dyDescent="0.2">
      <c r="A37" s="6" t="s">
        <v>25</v>
      </c>
      <c r="B37" s="5" t="s">
        <v>40</v>
      </c>
      <c r="C37" s="90"/>
      <c r="D37" s="76">
        <f>投入係数表!Z37</f>
        <v>0</v>
      </c>
      <c r="E37" s="77">
        <f t="shared" si="0"/>
        <v>0</v>
      </c>
      <c r="F37" s="76">
        <f>分析係数表!C40</f>
        <v>0.92056168505516545</v>
      </c>
      <c r="G37" s="77">
        <f t="shared" si="1"/>
        <v>0</v>
      </c>
      <c r="H37" s="77">
        <v>1.341433488298233E-3</v>
      </c>
      <c r="I37" s="77">
        <f t="shared" si="2"/>
        <v>1.341433488298233E-3</v>
      </c>
      <c r="J37" s="76">
        <f>分析係数表!G40</f>
        <v>0.55393401015228427</v>
      </c>
      <c r="K37" s="78">
        <f t="shared" si="3"/>
        <v>7.4306563152560753E-4</v>
      </c>
      <c r="L37" s="79"/>
      <c r="M37" s="80"/>
      <c r="N37" s="81">
        <f>分析係数表!H40</f>
        <v>3.1632064203561794E-2</v>
      </c>
      <c r="O37" s="82">
        <f t="shared" si="4"/>
        <v>0.19274032112041334</v>
      </c>
      <c r="P37" s="76">
        <f>分析係数表!C40</f>
        <v>0.92056168505516545</v>
      </c>
      <c r="Q37" s="82">
        <f t="shared" si="5"/>
        <v>0.17742935478868141</v>
      </c>
      <c r="R37" s="83">
        <v>0.17761367567297909</v>
      </c>
      <c r="S37" s="84">
        <f t="shared" si="6"/>
        <v>0.17895510916127733</v>
      </c>
      <c r="T37" s="85">
        <f>分析係数表!F40</f>
        <v>0.75190355329949243</v>
      </c>
      <c r="U37" s="86">
        <f t="shared" si="7"/>
        <v>0.13455698245946296</v>
      </c>
      <c r="V37" s="87">
        <f>分析係数表!D40</f>
        <v>8.6747643219724432E-2</v>
      </c>
      <c r="W37" s="167">
        <f t="shared" si="8"/>
        <v>0</v>
      </c>
      <c r="X37" s="76">
        <f>分析係数表!E40</f>
        <v>5.4296591733139957E-2</v>
      </c>
      <c r="Y37" s="166">
        <f t="shared" si="9"/>
        <v>0</v>
      </c>
    </row>
    <row r="38" spans="1:25" x14ac:dyDescent="0.2">
      <c r="A38" s="6" t="s">
        <v>26</v>
      </c>
      <c r="B38" s="5" t="s">
        <v>276</v>
      </c>
      <c r="C38" s="90"/>
      <c r="D38" s="76">
        <f>投入係数表!Z38</f>
        <v>0</v>
      </c>
      <c r="E38" s="77">
        <f t="shared" si="0"/>
        <v>0</v>
      </c>
      <c r="F38" s="76">
        <f>分析係数表!C41</f>
        <v>0.63177526518242222</v>
      </c>
      <c r="G38" s="77">
        <f t="shared" si="1"/>
        <v>0</v>
      </c>
      <c r="H38" s="77">
        <v>2.5539696634512097E-4</v>
      </c>
      <c r="I38" s="77">
        <f t="shared" si="2"/>
        <v>2.5539696634512097E-4</v>
      </c>
      <c r="J38" s="76">
        <f>分析係数表!G41</f>
        <v>0.4574653574378269</v>
      </c>
      <c r="K38" s="78">
        <f t="shared" si="3"/>
        <v>1.1683526449760741E-4</v>
      </c>
      <c r="L38" s="79"/>
      <c r="M38" s="80"/>
      <c r="N38" s="81">
        <f>分析係数表!H41</f>
        <v>5.3681907855005165E-2</v>
      </c>
      <c r="O38" s="82">
        <f t="shared" si="4"/>
        <v>0.32709430822301794</v>
      </c>
      <c r="P38" s="76">
        <f>分析係数表!C41</f>
        <v>0.63177526518242222</v>
      </c>
      <c r="Q38" s="82">
        <f t="shared" si="5"/>
        <v>0.20665009331725812</v>
      </c>
      <c r="R38" s="83">
        <v>0.20943032713498916</v>
      </c>
      <c r="S38" s="84">
        <f t="shared" si="6"/>
        <v>0.20968572410133429</v>
      </c>
      <c r="T38" s="85">
        <f>分析係数表!F41</f>
        <v>0.56134715976874372</v>
      </c>
      <c r="U38" s="86">
        <f t="shared" si="7"/>
        <v>0.11770648566833641</v>
      </c>
      <c r="V38" s="87">
        <f>分析係数表!D41</f>
        <v>0.18619803615674038</v>
      </c>
      <c r="W38" s="167">
        <f t="shared" si="8"/>
        <v>0</v>
      </c>
      <c r="X38" s="76">
        <f>分析係数表!E41</f>
        <v>0.17261631641736258</v>
      </c>
      <c r="Y38" s="166">
        <f t="shared" si="9"/>
        <v>0</v>
      </c>
    </row>
    <row r="39" spans="1:25" x14ac:dyDescent="0.2">
      <c r="A39" s="6" t="s">
        <v>51</v>
      </c>
      <c r="B39" s="5" t="s">
        <v>367</v>
      </c>
      <c r="C39" s="90"/>
      <c r="D39" s="76">
        <f>投入係数表!Z39</f>
        <v>0</v>
      </c>
      <c r="E39" s="77">
        <f>$C$28*D39</f>
        <v>0</v>
      </c>
      <c r="F39" s="76">
        <f>分析係数表!C42</f>
        <v>1</v>
      </c>
      <c r="G39" s="77">
        <f>E39*F39</f>
        <v>0</v>
      </c>
      <c r="H39" s="77">
        <v>1.2772407610134361E-2</v>
      </c>
      <c r="I39" s="77">
        <f>C39+H39</f>
        <v>1.2772407610134361E-2</v>
      </c>
      <c r="J39" s="76">
        <f>分析係数表!G42</f>
        <v>0.48523748395378691</v>
      </c>
      <c r="K39" s="78">
        <f>I39*J39</f>
        <v>6.1976509327737982E-3</v>
      </c>
      <c r="L39" s="79"/>
      <c r="M39" s="80"/>
      <c r="N39" s="81">
        <f>分析係数表!H42</f>
        <v>1.4319648920322628E-2</v>
      </c>
      <c r="O39" s="82">
        <f t="shared" si="4"/>
        <v>8.7252406718490036E-2</v>
      </c>
      <c r="P39" s="76">
        <f>分析係数表!C42</f>
        <v>1</v>
      </c>
      <c r="Q39" s="82">
        <f>O39*P39</f>
        <v>8.7252406718490036E-2</v>
      </c>
      <c r="R39" s="83">
        <v>9.0934497600539399E-2</v>
      </c>
      <c r="S39" s="84">
        <f>I39+R39</f>
        <v>0.10370690521067376</v>
      </c>
      <c r="T39" s="85">
        <f>分析係数表!F42</f>
        <v>0.55905006418485237</v>
      </c>
      <c r="U39" s="86">
        <f>S39*T39</f>
        <v>5.7977352014439563E-2</v>
      </c>
      <c r="V39" s="87">
        <f>分析係数表!D42</f>
        <v>0.23876765083440307</v>
      </c>
      <c r="W39" s="167">
        <f>ROUND(S39*V39,0)</f>
        <v>0</v>
      </c>
      <c r="X39" s="76">
        <f>分析係数表!E42</f>
        <v>0.20410783055198972</v>
      </c>
      <c r="Y39" s="166">
        <f>ROUND(S39*X39,0)</f>
        <v>0</v>
      </c>
    </row>
    <row r="40" spans="1:25" x14ac:dyDescent="0.2">
      <c r="A40" s="6" t="s">
        <v>194</v>
      </c>
      <c r="B40" s="5" t="s">
        <v>41</v>
      </c>
      <c r="C40" s="90"/>
      <c r="D40" s="76">
        <f>投入係数表!Z40</f>
        <v>7.407407407407407E-2</v>
      </c>
      <c r="E40" s="77">
        <f>$C$28*D40</f>
        <v>7.4074074074074066</v>
      </c>
      <c r="F40" s="76">
        <f>分析係数表!C43</f>
        <v>0.2976353666895134</v>
      </c>
      <c r="G40" s="77">
        <f>E40*F40</f>
        <v>2.2047064199223212</v>
      </c>
      <c r="H40" s="77">
        <v>2.4516603488930349</v>
      </c>
      <c r="I40" s="77">
        <f>C40+H40</f>
        <v>2.4516603488930349</v>
      </c>
      <c r="J40" s="76">
        <f>分析係数表!G43</f>
        <v>0.36251604621309369</v>
      </c>
      <c r="K40" s="78">
        <f>I40*J40</f>
        <v>0.88876621633811681</v>
      </c>
      <c r="L40" s="79"/>
      <c r="M40" s="80"/>
      <c r="N40" s="81">
        <f>分析係数表!H43</f>
        <v>3.8812019379168734E-2</v>
      </c>
      <c r="O40" s="82">
        <f t="shared" si="4"/>
        <v>0.23648918484524198</v>
      </c>
      <c r="P40" s="76">
        <f>分析係数表!C43</f>
        <v>0.2976353666895134</v>
      </c>
      <c r="Q40" s="82">
        <f>O40*P40</f>
        <v>7.0387545249517708E-2</v>
      </c>
      <c r="R40" s="83">
        <v>0.1193361776464909</v>
      </c>
      <c r="S40" s="84">
        <f>I40+R40</f>
        <v>2.5709965265395258</v>
      </c>
      <c r="T40" s="85">
        <f>分析係数表!F43</f>
        <v>0.59563543003851094</v>
      </c>
      <c r="U40" s="86">
        <f>S40*T40</f>
        <v>1.5313766217128884</v>
      </c>
      <c r="V40" s="87">
        <f>分析係数表!D43</f>
        <v>0.26110397946084724</v>
      </c>
      <c r="W40" s="167">
        <f>ROUND(S40*V40,0)</f>
        <v>1</v>
      </c>
      <c r="X40" s="76">
        <f>分析係数表!E43</f>
        <v>0.20154043645699615</v>
      </c>
      <c r="Y40" s="166">
        <f>ROUND(S40*X40,0)</f>
        <v>1</v>
      </c>
    </row>
    <row r="41" spans="1:25" x14ac:dyDescent="0.2">
      <c r="A41" s="6" t="s">
        <v>340</v>
      </c>
      <c r="B41" s="5" t="s">
        <v>42</v>
      </c>
      <c r="C41" s="90"/>
      <c r="D41" s="76">
        <f>投入係数表!Z41</f>
        <v>0</v>
      </c>
      <c r="E41" s="77">
        <f>$C$28*D41</f>
        <v>0</v>
      </c>
      <c r="F41" s="76">
        <f>分析係数表!C44</f>
        <v>0.4644187601490114</v>
      </c>
      <c r="G41" s="77">
        <f>E41*F41</f>
        <v>0</v>
      </c>
      <c r="H41" s="77">
        <v>1.663625063666469E-3</v>
      </c>
      <c r="I41" s="77">
        <f>C41+H41</f>
        <v>1.663625063666469E-3</v>
      </c>
      <c r="J41" s="76">
        <f>分析係数表!G44</f>
        <v>0.2664037682111951</v>
      </c>
      <c r="K41" s="78">
        <f>I41*J41</f>
        <v>4.4319598585133667E-4</v>
      </c>
      <c r="L41" s="79"/>
      <c r="M41" s="80"/>
      <c r="N41" s="81">
        <f>分析係数表!H44</f>
        <v>0.11619448955215868</v>
      </c>
      <c r="O41" s="82">
        <f t="shared" si="4"/>
        <v>0.70799563014872235</v>
      </c>
      <c r="P41" s="76">
        <f>分析係数表!C44</f>
        <v>0.4644187601490114</v>
      </c>
      <c r="Q41" s="82">
        <f>O41*P41</f>
        <v>0.3288064527445877</v>
      </c>
      <c r="R41" s="83">
        <v>0.33369048744922358</v>
      </c>
      <c r="S41" s="84">
        <f>I41+R41</f>
        <v>0.33535411251289005</v>
      </c>
      <c r="T41" s="85">
        <f>分析係数表!F44</f>
        <v>0.52053894183371674</v>
      </c>
      <c r="U41" s="86">
        <f>S41*T41</f>
        <v>0.17456487486704497</v>
      </c>
      <c r="V41" s="87">
        <f>分析係数表!D44</f>
        <v>0.21141417460839085</v>
      </c>
      <c r="W41" s="167">
        <f>ROUND(S41*V41,0)</f>
        <v>0</v>
      </c>
      <c r="X41" s="76">
        <f>分析係数表!E44</f>
        <v>0.12487676634899771</v>
      </c>
      <c r="Y41" s="166">
        <f>ROUND(S41*X41,0)</f>
        <v>0</v>
      </c>
    </row>
    <row r="42" spans="1:25" x14ac:dyDescent="0.2">
      <c r="A42" s="6" t="s">
        <v>341</v>
      </c>
      <c r="B42" s="5" t="s">
        <v>278</v>
      </c>
      <c r="C42" s="90"/>
      <c r="D42" s="76">
        <f>投入係数表!Z42</f>
        <v>0</v>
      </c>
      <c r="E42" s="77">
        <f>$C$28*D42</f>
        <v>0</v>
      </c>
      <c r="F42" s="76">
        <f>分析係数表!C45</f>
        <v>1</v>
      </c>
      <c r="G42" s="77">
        <f>E42*F42</f>
        <v>0</v>
      </c>
      <c r="H42" s="77">
        <v>1.1491221116492534E-2</v>
      </c>
      <c r="I42" s="77">
        <f>C42+H42</f>
        <v>1.1491221116492534E-2</v>
      </c>
      <c r="J42" s="76">
        <f>分析係数表!G45</f>
        <v>0</v>
      </c>
      <c r="K42" s="78">
        <f>I42*J42</f>
        <v>0</v>
      </c>
      <c r="L42" s="79"/>
      <c r="M42" s="80"/>
      <c r="N42" s="81">
        <f>分析係数表!H45</f>
        <v>0</v>
      </c>
      <c r="O42" s="82">
        <f t="shared" si="4"/>
        <v>0</v>
      </c>
      <c r="P42" s="76">
        <f>分析係数表!C45</f>
        <v>1</v>
      </c>
      <c r="Q42" s="82">
        <f>O42*P42</f>
        <v>0</v>
      </c>
      <c r="R42" s="83">
        <v>3.0589275352231925E-3</v>
      </c>
      <c r="S42" s="84">
        <f>I42+R42</f>
        <v>1.4550148651715725E-2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投入係数表!Z43</f>
        <v>0</v>
      </c>
      <c r="E43" s="77">
        <f>$C$28*D43</f>
        <v>0</v>
      </c>
      <c r="F43" s="76">
        <f>分析係数表!C46</f>
        <v>0.61950882047734346</v>
      </c>
      <c r="G43" s="77">
        <f>E43*F43</f>
        <v>0</v>
      </c>
      <c r="H43" s="77">
        <v>6.0076418914739325E-2</v>
      </c>
      <c r="I43" s="77">
        <f>C43+H43</f>
        <v>6.0076418914739325E-2</v>
      </c>
      <c r="J43" s="76">
        <f>分析係数表!G46</f>
        <v>9.4707520891364905E-3</v>
      </c>
      <c r="K43" s="78">
        <f>I43*J43</f>
        <v>5.6896886994460647E-4</v>
      </c>
      <c r="L43" s="79"/>
      <c r="M43" s="80"/>
      <c r="N43" s="81">
        <f>分析係数表!H46</f>
        <v>2.3767664702803538E-2</v>
      </c>
      <c r="O43" s="82">
        <f t="shared" si="4"/>
        <v>0.14482100496574121</v>
      </c>
      <c r="P43" s="76">
        <f>分析係数表!C46</f>
        <v>0.61950882047734346</v>
      </c>
      <c r="Q43" s="82">
        <f>O43*P43</f>
        <v>8.9717889966669837E-2</v>
      </c>
      <c r="R43" s="83">
        <v>0.10095217307193217</v>
      </c>
      <c r="S43" s="84">
        <f>I43+R43</f>
        <v>0.16102859198667149</v>
      </c>
      <c r="T43" s="85">
        <f>分析係数表!F46</f>
        <v>0.31364902506963788</v>
      </c>
      <c r="U43" s="86">
        <f>S43*T43</f>
        <v>5.0506460884956014E-2</v>
      </c>
      <c r="V43" s="87">
        <f>分析係数表!D46</f>
        <v>1.6713091922005571E-3</v>
      </c>
      <c r="W43" s="167">
        <f>ROUND(S43*V43,0)</f>
        <v>0</v>
      </c>
      <c r="X43" s="76">
        <f>分析係数表!E46</f>
        <v>5.5710306406685237E-3</v>
      </c>
      <c r="Y43" s="166">
        <f>ROUND(S43*X43,0)</f>
        <v>0</v>
      </c>
    </row>
    <row r="44" spans="1:25" x14ac:dyDescent="0.2">
      <c r="A44" s="192">
        <v>40</v>
      </c>
      <c r="B44" s="14" t="s">
        <v>150</v>
      </c>
      <c r="C44" s="197">
        <f>SUM(C5:C43)</f>
        <v>100</v>
      </c>
      <c r="D44" s="92">
        <f>投入係数表!Z44</f>
        <v>0.65432098765432101</v>
      </c>
      <c r="E44" s="91">
        <f>SUM(E5:E43)</f>
        <v>65.432098765432102</v>
      </c>
      <c r="F44" s="92">
        <f>分析係数表!C47</f>
        <v>0.46349450395854752</v>
      </c>
      <c r="G44" s="91">
        <f>SUM(G5:G43)</f>
        <v>8.6278428158971252</v>
      </c>
      <c r="H44" s="91">
        <f>SUM(H5:H43)</f>
        <v>9.5991878238699915</v>
      </c>
      <c r="I44" s="91">
        <f>SUM(I5:I43)</f>
        <v>109.59918782386995</v>
      </c>
      <c r="J44" s="92">
        <f>分析係数表!G47</f>
        <v>0.28295025107418337</v>
      </c>
      <c r="K44" s="93">
        <f>SUM(K5:K43)</f>
        <v>9.7180136318268495</v>
      </c>
      <c r="L44" s="94">
        <f>最終需要_まとめ!$L$33</f>
        <v>0.627</v>
      </c>
      <c r="M44" s="91">
        <f>K44*L44</f>
        <v>6.0931945471554343</v>
      </c>
      <c r="N44" s="95">
        <f>分析係数表!H47</f>
        <v>1</v>
      </c>
      <c r="O44" s="96">
        <f>SUM(O5:O43)</f>
        <v>6.0931945471554334</v>
      </c>
      <c r="P44" s="92">
        <f>分析係数表!C47</f>
        <v>0.46349450395854752</v>
      </c>
      <c r="Q44" s="96">
        <f>SUM(Q5:Q43)</f>
        <v>2.4997671245546917</v>
      </c>
      <c r="R44" s="91">
        <f>SUM(R7:R43)</f>
        <v>2.7867684852519745</v>
      </c>
      <c r="S44" s="97">
        <f>SUM(S5:S43)</f>
        <v>112.42296028861706</v>
      </c>
      <c r="T44" s="98">
        <f>分析係数表!F47</f>
        <v>0.52862763369053167</v>
      </c>
      <c r="U44" s="99">
        <f>SUM(U5:U43)</f>
        <v>40.709070381588134</v>
      </c>
      <c r="V44" s="100">
        <f>分析係数表!D47</f>
        <v>0.12002381322151473</v>
      </c>
      <c r="W44" s="164">
        <f>SUM(W5:W43)</f>
        <v>22</v>
      </c>
      <c r="X44" s="92">
        <f>分析係数表!E47</f>
        <v>9.1234404928301496E-2</v>
      </c>
      <c r="Y44" s="165">
        <f>SUM(Y5:Y43)</f>
        <v>20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285</v>
      </c>
      <c r="S2" s="3" t="s">
        <v>152</v>
      </c>
      <c r="U2" s="64" t="s">
        <v>209</v>
      </c>
      <c r="W2" s="3" t="s">
        <v>130</v>
      </c>
      <c r="Y2" s="3" t="s">
        <v>153</v>
      </c>
    </row>
    <row r="3" spans="1:25" ht="44" x14ac:dyDescent="0.2">
      <c r="B3" s="65"/>
      <c r="C3" s="66" t="s">
        <v>227</v>
      </c>
      <c r="D3" s="66" t="s">
        <v>315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投入係数表!AA5</f>
        <v>0</v>
      </c>
      <c r="E5" s="77">
        <f t="shared" ref="E5:E38" si="0">$C$29*D5</f>
        <v>0</v>
      </c>
      <c r="F5" s="76">
        <f>分析係数表!C8</f>
        <v>0.24593128390596741</v>
      </c>
      <c r="G5" s="77">
        <f t="shared" ref="G5:G38" si="1">E5*F5</f>
        <v>0</v>
      </c>
      <c r="H5" s="77">
        <f t="array" ref="H5:H43">MMULT(逆行列係数!C5:AO43,'25'!G5:G43)</f>
        <v>2.5890701515102021E-3</v>
      </c>
      <c r="I5" s="77">
        <f t="shared" ref="I5:I38" si="2">C5+H5</f>
        <v>2.5890701515102021E-3</v>
      </c>
      <c r="J5" s="76">
        <f>分析係数表!G8</f>
        <v>0.11987270155586988</v>
      </c>
      <c r="K5" s="78">
        <f t="shared" ref="K5:K38" si="3">I5*J5</f>
        <v>3.1035883357919325E-4</v>
      </c>
      <c r="L5" s="79" t="s">
        <v>184</v>
      </c>
      <c r="M5" s="80" t="s">
        <v>184</v>
      </c>
      <c r="N5" s="81">
        <f>分析係数表!H8</f>
        <v>1.2776294069491229E-2</v>
      </c>
      <c r="O5" s="82">
        <f t="shared" ref="O5:O43" si="4">$M$44*N5</f>
        <v>0.1633650994904853</v>
      </c>
      <c r="P5" s="76">
        <f>分析係数表!C8</f>
        <v>0.24593128390596741</v>
      </c>
      <c r="Q5" s="82">
        <f t="shared" ref="Q5:Q38" si="5">O5*P5</f>
        <v>4.0176588663121154E-2</v>
      </c>
      <c r="R5" s="83">
        <f t="array" ref="R5:R43">MMULT(逆行列係数!C5:AO43,'25'!Q5:Q43)</f>
        <v>6.0904920784929602E-2</v>
      </c>
      <c r="S5" s="84">
        <f t="shared" ref="S5:S38" si="6">I5+R5</f>
        <v>6.3493990936439801E-2</v>
      </c>
      <c r="T5" s="85">
        <f>分析係数表!F8</f>
        <v>0.45261669024045259</v>
      </c>
      <c r="U5" s="86">
        <f t="shared" ref="U5:U38" si="7">S5*T5</f>
        <v>2.8738440027808676E-2</v>
      </c>
      <c r="V5" s="87">
        <f>分析係数表!D8</f>
        <v>0.25884016973125884</v>
      </c>
      <c r="W5" s="167">
        <f t="shared" ref="W5:W38" si="8">ROUND(S5*V5,0)</f>
        <v>0</v>
      </c>
      <c r="X5" s="76">
        <f>分析係数表!E8</f>
        <v>0.1623055162659123</v>
      </c>
      <c r="Y5" s="166">
        <f t="shared" ref="Y5:Y38" si="9">ROUND(S5*X5,0)</f>
        <v>0</v>
      </c>
    </row>
    <row r="6" spans="1:25" x14ac:dyDescent="0.2">
      <c r="A6" s="6" t="s">
        <v>219</v>
      </c>
      <c r="B6" s="5" t="s">
        <v>265</v>
      </c>
      <c r="C6" s="90"/>
      <c r="D6" s="76">
        <f>投入係数表!AA6</f>
        <v>0</v>
      </c>
      <c r="E6" s="77">
        <f t="shared" si="0"/>
        <v>0</v>
      </c>
      <c r="F6" s="76">
        <f>分析係数表!C9</f>
        <v>0.93252427184466025</v>
      </c>
      <c r="G6" s="77">
        <f t="shared" si="1"/>
        <v>0</v>
      </c>
      <c r="H6" s="77">
        <v>6.0228428114060803E-2</v>
      </c>
      <c r="I6" s="77">
        <f t="shared" si="2"/>
        <v>6.0228428114060803E-2</v>
      </c>
      <c r="J6" s="76">
        <f>分析係数表!G9</f>
        <v>0.24685990338164251</v>
      </c>
      <c r="K6" s="78">
        <f t="shared" si="3"/>
        <v>1.4867983945065251E-2</v>
      </c>
      <c r="L6" s="79"/>
      <c r="M6" s="80"/>
      <c r="N6" s="81">
        <f>分析係数表!H9</f>
        <v>6.7102384818756454E-4</v>
      </c>
      <c r="O6" s="82">
        <f t="shared" si="4"/>
        <v>8.5800997631557407E-3</v>
      </c>
      <c r="P6" s="76">
        <f>分析係数表!C9</f>
        <v>0.93252427184466025</v>
      </c>
      <c r="Q6" s="82">
        <f t="shared" si="5"/>
        <v>8.0011512839913493E-3</v>
      </c>
      <c r="R6" s="83">
        <v>1.6747995262736192E-2</v>
      </c>
      <c r="S6" s="84">
        <f t="shared" si="6"/>
        <v>7.6976423376796999E-2</v>
      </c>
      <c r="T6" s="85">
        <f>分析係数表!F9</f>
        <v>0.67294685990338166</v>
      </c>
      <c r="U6" s="86">
        <f t="shared" si="7"/>
        <v>5.1801042398008805E-2</v>
      </c>
      <c r="V6" s="87">
        <f>分析係数表!D9</f>
        <v>0.15314009661835748</v>
      </c>
      <c r="W6" s="167">
        <f t="shared" si="8"/>
        <v>0</v>
      </c>
      <c r="X6" s="76">
        <f>分析係数表!E9</f>
        <v>0.11884057971014493</v>
      </c>
      <c r="Y6" s="166">
        <f t="shared" si="9"/>
        <v>0</v>
      </c>
    </row>
    <row r="7" spans="1:25" x14ac:dyDescent="0.2">
      <c r="A7" s="6" t="s">
        <v>220</v>
      </c>
      <c r="B7" s="5" t="s">
        <v>266</v>
      </c>
      <c r="C7" s="90"/>
      <c r="D7" s="76">
        <f>投入係数表!AA7</f>
        <v>0</v>
      </c>
      <c r="E7" s="77">
        <f t="shared" si="0"/>
        <v>0</v>
      </c>
      <c r="F7" s="76">
        <f>分析係数表!C10</f>
        <v>7.456140350877194E-2</v>
      </c>
      <c r="G7" s="77">
        <f t="shared" si="1"/>
        <v>0</v>
      </c>
      <c r="H7" s="77">
        <v>1.8077471807227365E-4</v>
      </c>
      <c r="I7" s="77">
        <f t="shared" si="2"/>
        <v>1.8077471807227365E-4</v>
      </c>
      <c r="J7" s="76">
        <f>分析係数表!G10</f>
        <v>0.17857142857142858</v>
      </c>
      <c r="K7" s="78">
        <f t="shared" si="3"/>
        <v>3.2281199655763152E-5</v>
      </c>
      <c r="L7" s="79"/>
      <c r="M7" s="80"/>
      <c r="N7" s="81">
        <f>分析係数表!H10</f>
        <v>1.3017862654838752E-3</v>
      </c>
      <c r="O7" s="82">
        <f t="shared" si="4"/>
        <v>1.6645393540522135E-2</v>
      </c>
      <c r="P7" s="76">
        <f>分析係数表!C10</f>
        <v>7.456140350877194E-2</v>
      </c>
      <c r="Q7" s="82">
        <f t="shared" si="5"/>
        <v>1.2411039043371769E-3</v>
      </c>
      <c r="R7" s="83">
        <v>2.3662398762762105E-3</v>
      </c>
      <c r="S7" s="84">
        <f t="shared" si="6"/>
        <v>2.5470145943484843E-3</v>
      </c>
      <c r="T7" s="85">
        <f>分析係数表!F10</f>
        <v>0.52380952380952384</v>
      </c>
      <c r="U7" s="86">
        <f t="shared" si="7"/>
        <v>1.3341505018015871E-3</v>
      </c>
      <c r="V7" s="87">
        <f>分析係数表!D10</f>
        <v>0.10714285714285714</v>
      </c>
      <c r="W7" s="167">
        <f t="shared" si="8"/>
        <v>0</v>
      </c>
      <c r="X7" s="76">
        <f>分析係数表!E10</f>
        <v>0.13095238095238096</v>
      </c>
      <c r="Y7" s="166">
        <f t="shared" si="9"/>
        <v>0</v>
      </c>
    </row>
    <row r="8" spans="1:25" x14ac:dyDescent="0.2">
      <c r="A8" s="6" t="s">
        <v>221</v>
      </c>
      <c r="B8" s="5" t="s">
        <v>27</v>
      </c>
      <c r="C8" s="90"/>
      <c r="D8" s="76">
        <f>投入係数表!AA8</f>
        <v>0</v>
      </c>
      <c r="E8" s="77">
        <f t="shared" si="0"/>
        <v>0</v>
      </c>
      <c r="F8" s="76">
        <f>分析係数表!C11</f>
        <v>4.5351473922902175E-3</v>
      </c>
      <c r="G8" s="77">
        <f t="shared" si="1"/>
        <v>0</v>
      </c>
      <c r="H8" s="77">
        <v>4.4776117067408573E-4</v>
      </c>
      <c r="I8" s="77">
        <f t="shared" si="2"/>
        <v>4.4776117067408573E-4</v>
      </c>
      <c r="J8" s="76">
        <f>分析係数表!G11</f>
        <v>0.75</v>
      </c>
      <c r="K8" s="78">
        <f t="shared" si="3"/>
        <v>3.3582087800556432E-4</v>
      </c>
      <c r="L8" s="79"/>
      <c r="M8" s="80"/>
      <c r="N8" s="81">
        <f>分析係数表!H11</f>
        <v>-2.6840953927502582E-5</v>
      </c>
      <c r="O8" s="82">
        <f t="shared" si="4"/>
        <v>-3.432039905262296E-4</v>
      </c>
      <c r="P8" s="76">
        <f>分析係数表!C11</f>
        <v>4.5351473922902175E-3</v>
      </c>
      <c r="Q8" s="82">
        <f t="shared" si="5"/>
        <v>-1.5564806826586266E-6</v>
      </c>
      <c r="R8" s="83">
        <v>4.4338394731938442E-5</v>
      </c>
      <c r="S8" s="84">
        <f t="shared" si="6"/>
        <v>4.9209956540602416E-4</v>
      </c>
      <c r="T8" s="85">
        <f>分析係数表!F11</f>
        <v>1</v>
      </c>
      <c r="U8" s="86">
        <f t="shared" si="7"/>
        <v>4.9209956540602416E-4</v>
      </c>
      <c r="V8" s="87">
        <f>分析係数表!D11</f>
        <v>0.25</v>
      </c>
      <c r="W8" s="167">
        <f t="shared" si="8"/>
        <v>0</v>
      </c>
      <c r="X8" s="76">
        <f>分析係数表!E11</f>
        <v>0</v>
      </c>
      <c r="Y8" s="166">
        <f t="shared" si="9"/>
        <v>0</v>
      </c>
    </row>
    <row r="9" spans="1:25" x14ac:dyDescent="0.2">
      <c r="A9" s="6" t="s">
        <v>222</v>
      </c>
      <c r="B9" s="5" t="s">
        <v>190</v>
      </c>
      <c r="C9" s="90"/>
      <c r="D9" s="76">
        <f>投入係数表!AA9</f>
        <v>0</v>
      </c>
      <c r="E9" s="77">
        <f t="shared" si="0"/>
        <v>0</v>
      </c>
      <c r="F9" s="76">
        <f>分析係数表!C12</f>
        <v>0.20853365384615385</v>
      </c>
      <c r="G9" s="77">
        <f t="shared" si="1"/>
        <v>0</v>
      </c>
      <c r="H9" s="77">
        <v>3.6286219816551945E-3</v>
      </c>
      <c r="I9" s="77">
        <f t="shared" si="2"/>
        <v>3.6286219816551945E-3</v>
      </c>
      <c r="J9" s="76">
        <f>分析係数表!G12</f>
        <v>0.14315275640685521</v>
      </c>
      <c r="K9" s="78">
        <f t="shared" si="3"/>
        <v>5.194472386324463E-4</v>
      </c>
      <c r="L9" s="79"/>
      <c r="M9" s="80"/>
      <c r="N9" s="81">
        <f>分析係数表!H12</f>
        <v>9.7526606095580642E-2</v>
      </c>
      <c r="O9" s="82">
        <f t="shared" si="4"/>
        <v>1.2470316995770554</v>
      </c>
      <c r="P9" s="76">
        <f>分析係数表!C12</f>
        <v>0.20853365384615385</v>
      </c>
      <c r="Q9" s="82">
        <f t="shared" si="5"/>
        <v>0.26004807677478259</v>
      </c>
      <c r="R9" s="83">
        <v>0.2954352356416175</v>
      </c>
      <c r="S9" s="84">
        <f t="shared" si="6"/>
        <v>0.2990638576232727</v>
      </c>
      <c r="T9" s="85">
        <f>分析係数表!F12</f>
        <v>0.2958030455775455</v>
      </c>
      <c r="U9" s="86">
        <f t="shared" si="7"/>
        <v>8.8463999907133509E-2</v>
      </c>
      <c r="V9" s="87">
        <f>分析係数表!D12</f>
        <v>0.10691356714596488</v>
      </c>
      <c r="W9" s="167">
        <f t="shared" si="8"/>
        <v>0</v>
      </c>
      <c r="X9" s="76">
        <f>分析係数表!E12</f>
        <v>8.866132540987956E-2</v>
      </c>
      <c r="Y9" s="166">
        <f t="shared" si="9"/>
        <v>0</v>
      </c>
    </row>
    <row r="10" spans="1:25" x14ac:dyDescent="0.2">
      <c r="A10" s="6" t="s">
        <v>223</v>
      </c>
      <c r="B10" s="5" t="s">
        <v>28</v>
      </c>
      <c r="C10" s="90"/>
      <c r="D10" s="76">
        <f>投入係数表!AA10</f>
        <v>8.7565674255691769E-4</v>
      </c>
      <c r="E10" s="77">
        <f t="shared" si="0"/>
        <v>8.7565674255691769E-2</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0.18927700077521564</v>
      </c>
      <c r="P10" s="76">
        <f>分析係数表!C13</f>
        <v>0</v>
      </c>
      <c r="Q10" s="82">
        <f t="shared" si="5"/>
        <v>0</v>
      </c>
      <c r="R10" s="83">
        <v>0</v>
      </c>
      <c r="S10" s="84">
        <f t="shared" si="6"/>
        <v>0</v>
      </c>
      <c r="T10" s="85">
        <f>分析係数表!F13</f>
        <v>0.38461538461538464</v>
      </c>
      <c r="U10" s="86">
        <f t="shared" si="7"/>
        <v>0</v>
      </c>
      <c r="V10" s="87">
        <f>分析係数表!D13</f>
        <v>0.16965226554267651</v>
      </c>
      <c r="W10" s="167">
        <f t="shared" si="8"/>
        <v>0</v>
      </c>
      <c r="X10" s="76">
        <f>分析係数表!E13</f>
        <v>0.13909378292939936</v>
      </c>
      <c r="Y10" s="166">
        <f t="shared" si="9"/>
        <v>0</v>
      </c>
    </row>
    <row r="11" spans="1:25" x14ac:dyDescent="0.2">
      <c r="A11" s="6" t="s">
        <v>224</v>
      </c>
      <c r="B11" s="5" t="s">
        <v>267</v>
      </c>
      <c r="C11" s="90"/>
      <c r="D11" s="76">
        <f>投入係数表!AA11</f>
        <v>3.0647985989492119E-3</v>
      </c>
      <c r="E11" s="77">
        <f t="shared" si="0"/>
        <v>0.30647985989492121</v>
      </c>
      <c r="F11" s="76">
        <f>分析係数表!C14</f>
        <v>0.56789069171648165</v>
      </c>
      <c r="G11" s="77">
        <f t="shared" si="1"/>
        <v>0.17404705963289718</v>
      </c>
      <c r="H11" s="77">
        <v>0.42685266885620354</v>
      </c>
      <c r="I11" s="77">
        <f t="shared" si="2"/>
        <v>0.42685266885620354</v>
      </c>
      <c r="J11" s="76">
        <f>分析係数表!G14</f>
        <v>0.17200100806451613</v>
      </c>
      <c r="K11" s="78">
        <f t="shared" si="3"/>
        <v>7.3419089338296092E-2</v>
      </c>
      <c r="L11" s="79"/>
      <c r="M11" s="80"/>
      <c r="N11" s="81">
        <f>分析係数表!H14</f>
        <v>1.2346838806651188E-3</v>
      </c>
      <c r="O11" s="82">
        <f t="shared" si="4"/>
        <v>1.5787383564206562E-2</v>
      </c>
      <c r="P11" s="76">
        <f>分析係数表!C14</f>
        <v>0.56789069171648165</v>
      </c>
      <c r="Q11" s="82">
        <f t="shared" si="5"/>
        <v>8.9655081726706786E-3</v>
      </c>
      <c r="R11" s="83">
        <v>4.6919809100760226E-2</v>
      </c>
      <c r="S11" s="84">
        <f t="shared" si="6"/>
        <v>0.47377247795696376</v>
      </c>
      <c r="T11" s="85">
        <f>分析係数表!F14</f>
        <v>0.39616935483870969</v>
      </c>
      <c r="U11" s="86">
        <f t="shared" si="7"/>
        <v>0.18769413693254713</v>
      </c>
      <c r="V11" s="87">
        <f>分析係数表!D14</f>
        <v>7.7998991935483875E-2</v>
      </c>
      <c r="W11" s="167">
        <f t="shared" si="8"/>
        <v>0</v>
      </c>
      <c r="X11" s="76">
        <f>分析係数表!E14</f>
        <v>6.9052419354838704E-2</v>
      </c>
      <c r="Y11" s="166">
        <f t="shared" si="9"/>
        <v>0</v>
      </c>
    </row>
    <row r="12" spans="1:25" x14ac:dyDescent="0.2">
      <c r="A12" s="6" t="s">
        <v>225</v>
      </c>
      <c r="B12" s="5" t="s">
        <v>29</v>
      </c>
      <c r="C12" s="90"/>
      <c r="D12" s="76">
        <f>投入係数表!AA12</f>
        <v>9.1943957968476358E-3</v>
      </c>
      <c r="E12" s="77">
        <f t="shared" si="0"/>
        <v>0.91943957968476353</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0.11531654081681317</v>
      </c>
      <c r="P12" s="76">
        <f>分析係数表!C15</f>
        <v>0</v>
      </c>
      <c r="Q12" s="82">
        <f t="shared" si="5"/>
        <v>0</v>
      </c>
      <c r="R12" s="83">
        <v>0</v>
      </c>
      <c r="S12" s="84">
        <f t="shared" si="6"/>
        <v>0</v>
      </c>
      <c r="T12" s="85">
        <f>分析係数表!F15</f>
        <v>0.30406147091108671</v>
      </c>
      <c r="U12" s="86">
        <f t="shared" si="7"/>
        <v>0</v>
      </c>
      <c r="V12" s="87">
        <f>分析係数表!D15</f>
        <v>4.2810098792535674E-2</v>
      </c>
      <c r="W12" s="167">
        <f t="shared" si="8"/>
        <v>0</v>
      </c>
      <c r="X12" s="76">
        <f>分析係数表!E15</f>
        <v>3.4028540065861687E-2</v>
      </c>
      <c r="Y12" s="166">
        <f t="shared" si="9"/>
        <v>0</v>
      </c>
    </row>
    <row r="13" spans="1:25" x14ac:dyDescent="0.2">
      <c r="A13" s="6" t="s">
        <v>226</v>
      </c>
      <c r="B13" s="5" t="s">
        <v>30</v>
      </c>
      <c r="C13" s="90"/>
      <c r="D13" s="76">
        <f>投入係数表!AA13</f>
        <v>1.1821366024518389E-2</v>
      </c>
      <c r="E13" s="77">
        <f t="shared" si="0"/>
        <v>1.1821366024518389</v>
      </c>
      <c r="F13" s="76">
        <f>分析係数表!C16</f>
        <v>4.7619047619047672E-2</v>
      </c>
      <c r="G13" s="77">
        <f t="shared" si="1"/>
        <v>5.6292219164373346E-2</v>
      </c>
      <c r="H13" s="77">
        <v>6.7526912254140731E-2</v>
      </c>
      <c r="I13" s="77">
        <f t="shared" si="2"/>
        <v>6.7526912254140731E-2</v>
      </c>
      <c r="J13" s="76">
        <f>分析係数表!G16</f>
        <v>3.2520325203252036E-2</v>
      </c>
      <c r="K13" s="78">
        <f t="shared" si="3"/>
        <v>2.1959971464761215E-3</v>
      </c>
      <c r="L13" s="79"/>
      <c r="M13" s="80"/>
      <c r="N13" s="81">
        <f>分析係数表!H16</f>
        <v>1.7741870546079206E-2</v>
      </c>
      <c r="O13" s="82">
        <f t="shared" si="4"/>
        <v>0.22685783773783777</v>
      </c>
      <c r="P13" s="76">
        <f>分析係数表!C16</f>
        <v>4.7619047619047672E-2</v>
      </c>
      <c r="Q13" s="82">
        <f t="shared" si="5"/>
        <v>1.0802754177992287E-2</v>
      </c>
      <c r="R13" s="83">
        <v>1.2218601657040353E-2</v>
      </c>
      <c r="S13" s="84">
        <f t="shared" si="6"/>
        <v>7.9745513911181079E-2</v>
      </c>
      <c r="T13" s="85">
        <f>分析係数表!F16</f>
        <v>0.28455284552845528</v>
      </c>
      <c r="U13" s="86">
        <f t="shared" si="7"/>
        <v>2.2691812901555593E-2</v>
      </c>
      <c r="V13" s="87">
        <f>分析係数表!D16</f>
        <v>8.943089430894309E-2</v>
      </c>
      <c r="W13" s="167">
        <f t="shared" si="8"/>
        <v>0</v>
      </c>
      <c r="X13" s="76">
        <f>分析係数表!E16</f>
        <v>6.5040650406504072E-2</v>
      </c>
      <c r="Y13" s="166">
        <f t="shared" si="9"/>
        <v>0</v>
      </c>
    </row>
    <row r="14" spans="1:25" x14ac:dyDescent="0.2">
      <c r="A14" s="6" t="s">
        <v>2</v>
      </c>
      <c r="B14" s="5" t="s">
        <v>364</v>
      </c>
      <c r="C14" s="90"/>
      <c r="D14" s="76">
        <f>投入係数表!AA14</f>
        <v>3.8966725043782839E-2</v>
      </c>
      <c r="E14" s="77">
        <f t="shared" si="0"/>
        <v>3.8966725043782837</v>
      </c>
      <c r="F14" s="76">
        <f>分析係数表!C17</f>
        <v>0.10486608826857791</v>
      </c>
      <c r="G14" s="77">
        <f t="shared" si="1"/>
        <v>0.40862880279787361</v>
      </c>
      <c r="H14" s="77">
        <v>0.48425234885253282</v>
      </c>
      <c r="I14" s="77">
        <f t="shared" si="2"/>
        <v>0.48425234885253282</v>
      </c>
      <c r="J14" s="76">
        <f>分析係数表!G17</f>
        <v>0.21282973621103118</v>
      </c>
      <c r="K14" s="78">
        <f t="shared" si="3"/>
        <v>0.10306329966585681</v>
      </c>
      <c r="L14" s="79"/>
      <c r="M14" s="80"/>
      <c r="N14" s="81">
        <f>分析係数表!H17</f>
        <v>2.9793458859527868E-3</v>
      </c>
      <c r="O14" s="82">
        <f t="shared" si="4"/>
        <v>3.8095642948411487E-2</v>
      </c>
      <c r="P14" s="76">
        <f>分析係数表!C17</f>
        <v>0.10486608826857791</v>
      </c>
      <c r="Q14" s="82">
        <f t="shared" si="5"/>
        <v>3.9949410560763468E-3</v>
      </c>
      <c r="R14" s="83">
        <v>8.8090680571427053E-3</v>
      </c>
      <c r="S14" s="84">
        <f t="shared" si="6"/>
        <v>0.49306141690967553</v>
      </c>
      <c r="T14" s="85">
        <f>分析係数表!F17</f>
        <v>0.32553956834532372</v>
      </c>
      <c r="U14" s="86">
        <f t="shared" si="7"/>
        <v>0.16051100082850947</v>
      </c>
      <c r="V14" s="87">
        <f>分析係数表!D17</f>
        <v>0.14268585131894485</v>
      </c>
      <c r="W14" s="167">
        <f t="shared" si="8"/>
        <v>0</v>
      </c>
      <c r="X14" s="76">
        <f>分析係数表!E17</f>
        <v>0.13908872901678657</v>
      </c>
      <c r="Y14" s="166">
        <f t="shared" si="9"/>
        <v>0</v>
      </c>
    </row>
    <row r="15" spans="1:25" x14ac:dyDescent="0.2">
      <c r="A15" s="6" t="s">
        <v>3</v>
      </c>
      <c r="B15" s="5" t="s">
        <v>31</v>
      </c>
      <c r="C15" s="90"/>
      <c r="D15" s="76">
        <f>投入係数表!AA15</f>
        <v>4.8161120840630473E-3</v>
      </c>
      <c r="E15" s="77">
        <f t="shared" si="0"/>
        <v>0.48161120840630472</v>
      </c>
      <c r="F15" s="76">
        <f>分析係数表!C18</f>
        <v>0.13600000000000001</v>
      </c>
      <c r="G15" s="77">
        <f t="shared" si="1"/>
        <v>6.5499124343257442E-2</v>
      </c>
      <c r="H15" s="77">
        <v>0.10184705454274408</v>
      </c>
      <c r="I15" s="77">
        <f t="shared" si="2"/>
        <v>0.10184705454274408</v>
      </c>
      <c r="J15" s="76">
        <f>分析係数表!G18</f>
        <v>0.21499013806706113</v>
      </c>
      <c r="K15" s="78">
        <f t="shared" si="3"/>
        <v>2.1896112317868054E-2</v>
      </c>
      <c r="L15" s="79"/>
      <c r="M15" s="80"/>
      <c r="N15" s="81">
        <f>分析係数表!H18</f>
        <v>4.6971669373129519E-4</v>
      </c>
      <c r="O15" s="82">
        <f t="shared" si="4"/>
        <v>6.006069834209018E-3</v>
      </c>
      <c r="P15" s="76">
        <f>分析係数表!C18</f>
        <v>0.13600000000000001</v>
      </c>
      <c r="Q15" s="82">
        <f t="shared" si="5"/>
        <v>8.1682549745242655E-4</v>
      </c>
      <c r="R15" s="83">
        <v>1.9831009922659112E-3</v>
      </c>
      <c r="S15" s="84">
        <f t="shared" si="6"/>
        <v>0.10383015553500999</v>
      </c>
      <c r="T15" s="85">
        <f>分析係数表!F18</f>
        <v>0.45759368836291914</v>
      </c>
      <c r="U15" s="86">
        <f t="shared" si="7"/>
        <v>4.7512023834560782E-2</v>
      </c>
      <c r="V15" s="87">
        <f>分析係数表!D18</f>
        <v>7.3964497041420121E-2</v>
      </c>
      <c r="W15" s="167">
        <f t="shared" si="8"/>
        <v>0</v>
      </c>
      <c r="X15" s="76">
        <f>分析係数表!E18</f>
        <v>5.0295857988165681E-2</v>
      </c>
      <c r="Y15" s="166">
        <f t="shared" si="9"/>
        <v>0</v>
      </c>
    </row>
    <row r="16" spans="1:25" x14ac:dyDescent="0.2">
      <c r="A16" s="6" t="s">
        <v>4</v>
      </c>
      <c r="B16" s="5" t="s">
        <v>32</v>
      </c>
      <c r="C16" s="90"/>
      <c r="D16" s="76">
        <f>投入係数表!AA16</f>
        <v>0</v>
      </c>
      <c r="E16" s="77">
        <f t="shared" si="0"/>
        <v>0</v>
      </c>
      <c r="F16" s="76">
        <f>分析係数表!C19</f>
        <v>5.7963709677419373E-2</v>
      </c>
      <c r="G16" s="77">
        <f t="shared" si="1"/>
        <v>0</v>
      </c>
      <c r="H16" s="77">
        <v>7.2352190101262447E-3</v>
      </c>
      <c r="I16" s="77">
        <f t="shared" si="2"/>
        <v>7.2352190101262447E-3</v>
      </c>
      <c r="J16" s="76">
        <f>分析係数表!G19</f>
        <v>5.6640625E-2</v>
      </c>
      <c r="K16" s="78">
        <f t="shared" si="3"/>
        <v>4.0980732674543181E-4</v>
      </c>
      <c r="L16" s="79"/>
      <c r="M16" s="80"/>
      <c r="N16" s="81">
        <f>分析係数表!H19</f>
        <v>-1.2078429267376162E-4</v>
      </c>
      <c r="O16" s="82">
        <f t="shared" si="4"/>
        <v>-1.5444179573680333E-3</v>
      </c>
      <c r="P16" s="76">
        <f>分析係数表!C19</f>
        <v>5.7963709677419373E-2</v>
      </c>
      <c r="Q16" s="82">
        <f t="shared" si="5"/>
        <v>-8.9520194101473728E-5</v>
      </c>
      <c r="R16" s="83">
        <v>4.08522155108973E-4</v>
      </c>
      <c r="S16" s="84">
        <f t="shared" si="6"/>
        <v>7.6437411652352178E-3</v>
      </c>
      <c r="T16" s="85">
        <f>分析係数表!F19</f>
        <v>0.23828125</v>
      </c>
      <c r="U16" s="86">
        <f t="shared" si="7"/>
        <v>1.8213601995287043E-3</v>
      </c>
      <c r="V16" s="87">
        <f>分析係数表!D19</f>
        <v>2.1484375E-2</v>
      </c>
      <c r="W16" s="167">
        <f t="shared" si="8"/>
        <v>0</v>
      </c>
      <c r="X16" s="76">
        <f>分析係数表!E19</f>
        <v>3.90625E-3</v>
      </c>
      <c r="Y16" s="166">
        <f t="shared" si="9"/>
        <v>0</v>
      </c>
    </row>
    <row r="17" spans="1:25" x14ac:dyDescent="0.2">
      <c r="A17" s="6" t="s">
        <v>5</v>
      </c>
      <c r="B17" s="5" t="s">
        <v>33</v>
      </c>
      <c r="C17" s="90"/>
      <c r="D17" s="76">
        <f>投入係数表!AA17</f>
        <v>4.3782837127845885E-4</v>
      </c>
      <c r="E17" s="77">
        <f t="shared" si="0"/>
        <v>4.3782837127845885E-2</v>
      </c>
      <c r="F17" s="76">
        <f>分析係数表!C20</f>
        <v>5.8436815193571912E-2</v>
      </c>
      <c r="G17" s="77">
        <f t="shared" si="1"/>
        <v>2.5585295618901888E-3</v>
      </c>
      <c r="H17" s="77">
        <v>6.3704039666717376E-3</v>
      </c>
      <c r="I17" s="77">
        <f t="shared" si="2"/>
        <v>6.3704039666717376E-3</v>
      </c>
      <c r="J17" s="76">
        <f>分析係数表!G20</f>
        <v>0.10123456790123457</v>
      </c>
      <c r="K17" s="78">
        <f t="shared" si="3"/>
        <v>6.4490509292232411E-4</v>
      </c>
      <c r="L17" s="79"/>
      <c r="M17" s="80"/>
      <c r="N17" s="81">
        <f>分析係数表!H20</f>
        <v>5.905009864050568E-4</v>
      </c>
      <c r="O17" s="82">
        <f t="shared" si="4"/>
        <v>7.5504877915770511E-3</v>
      </c>
      <c r="P17" s="76">
        <f>分析係数表!C20</f>
        <v>5.8436815193571912E-2</v>
      </c>
      <c r="Q17" s="82">
        <f t="shared" si="5"/>
        <v>4.4122645969770906E-4</v>
      </c>
      <c r="R17" s="83">
        <v>1.1143590479655836E-3</v>
      </c>
      <c r="S17" s="84">
        <f t="shared" si="6"/>
        <v>7.484763014637321E-3</v>
      </c>
      <c r="T17" s="85">
        <f>分析係数表!F20</f>
        <v>0.22469135802469137</v>
      </c>
      <c r="U17" s="86">
        <f t="shared" si="7"/>
        <v>1.6817615662518427E-3</v>
      </c>
      <c r="V17" s="87">
        <f>分析係数表!D20</f>
        <v>8.1481481481481488E-2</v>
      </c>
      <c r="W17" s="167">
        <f t="shared" si="8"/>
        <v>0</v>
      </c>
      <c r="X17" s="76">
        <f>分析係数表!E20</f>
        <v>7.9012345679012344E-2</v>
      </c>
      <c r="Y17" s="166">
        <f t="shared" si="9"/>
        <v>0</v>
      </c>
    </row>
    <row r="18" spans="1:25" x14ac:dyDescent="0.2">
      <c r="A18" s="6" t="s">
        <v>6</v>
      </c>
      <c r="B18" s="5" t="s">
        <v>34</v>
      </c>
      <c r="C18" s="90"/>
      <c r="D18" s="76">
        <f>投入係数表!AA18</f>
        <v>8.7565674255691769E-4</v>
      </c>
      <c r="E18" s="77">
        <f t="shared" si="0"/>
        <v>8.7565674255691769E-2</v>
      </c>
      <c r="F18" s="76">
        <f>分析係数表!C21</f>
        <v>0.13836239575435938</v>
      </c>
      <c r="G18" s="77">
        <f t="shared" si="1"/>
        <v>1.2115796475863343E-2</v>
      </c>
      <c r="H18" s="77">
        <v>6.6598195156731835E-2</v>
      </c>
      <c r="I18" s="77">
        <f t="shared" si="2"/>
        <v>6.6598195156731835E-2</v>
      </c>
      <c r="J18" s="76">
        <f>分析係数表!G21</f>
        <v>0.28436555891238668</v>
      </c>
      <c r="K18" s="78">
        <f t="shared" si="3"/>
        <v>1.8938232988300253E-2</v>
      </c>
      <c r="L18" s="79"/>
      <c r="M18" s="80"/>
      <c r="N18" s="81">
        <f>分析係数表!H21</f>
        <v>9.7969481835384425E-4</v>
      </c>
      <c r="O18" s="82">
        <f t="shared" si="4"/>
        <v>1.252694565420738E-2</v>
      </c>
      <c r="P18" s="76">
        <f>分析係数表!C21</f>
        <v>0.13836239575435938</v>
      </c>
      <c r="Q18" s="82">
        <f t="shared" si="5"/>
        <v>1.7332582122007939E-3</v>
      </c>
      <c r="R18" s="83">
        <v>4.1031001250064975E-3</v>
      </c>
      <c r="S18" s="84">
        <f t="shared" si="6"/>
        <v>7.0701295281738338E-2</v>
      </c>
      <c r="T18" s="85">
        <f>分析係数表!F21</f>
        <v>0.42484894259818728</v>
      </c>
      <c r="U18" s="86">
        <f t="shared" si="7"/>
        <v>3.003737054076874E-2</v>
      </c>
      <c r="V18" s="87">
        <f>分析係数表!D21</f>
        <v>8.0060422960725075E-2</v>
      </c>
      <c r="W18" s="167">
        <f t="shared" si="8"/>
        <v>0</v>
      </c>
      <c r="X18" s="76">
        <f>分析係数表!E21</f>
        <v>6.9108761329305129E-2</v>
      </c>
      <c r="Y18" s="166">
        <f t="shared" si="9"/>
        <v>0</v>
      </c>
    </row>
    <row r="19" spans="1:25" x14ac:dyDescent="0.2">
      <c r="A19" s="6" t="s">
        <v>7</v>
      </c>
      <c r="B19" s="5" t="s">
        <v>268</v>
      </c>
      <c r="C19" s="90"/>
      <c r="D19" s="76">
        <f>投入係数表!AA19</f>
        <v>1.0507880910683012E-2</v>
      </c>
      <c r="E19" s="77">
        <f t="shared" si="0"/>
        <v>1.0507880910683012</v>
      </c>
      <c r="F19" s="76">
        <f>分析係数表!C22</f>
        <v>4.2718446601941795E-2</v>
      </c>
      <c r="G19" s="77">
        <f t="shared" si="1"/>
        <v>4.4888034958257578E-2</v>
      </c>
      <c r="H19" s="77">
        <v>5.3827918432767081E-2</v>
      </c>
      <c r="I19" s="77">
        <f t="shared" si="2"/>
        <v>5.3827918432767081E-2</v>
      </c>
      <c r="J19" s="76">
        <f>分析係数表!G22</f>
        <v>0.195578231292517</v>
      </c>
      <c r="K19" s="78">
        <f t="shared" si="3"/>
        <v>1.0527569081238459E-2</v>
      </c>
      <c r="L19" s="79"/>
      <c r="M19" s="80"/>
      <c r="N19" s="81">
        <f>分析係数表!H22</f>
        <v>4.0261430891253877E-5</v>
      </c>
      <c r="O19" s="82">
        <f t="shared" si="4"/>
        <v>5.1480598578934448E-4</v>
      </c>
      <c r="P19" s="76">
        <f>分析係数表!C22</f>
        <v>4.2718446601941795E-2</v>
      </c>
      <c r="Q19" s="82">
        <f t="shared" si="5"/>
        <v>2.1991712014302118E-5</v>
      </c>
      <c r="R19" s="83">
        <v>3.0102516495299485E-4</v>
      </c>
      <c r="S19" s="84">
        <f t="shared" si="6"/>
        <v>5.4128943597720074E-2</v>
      </c>
      <c r="T19" s="85">
        <f>分析係数表!F22</f>
        <v>0.41411564625850339</v>
      </c>
      <c r="U19" s="86">
        <f t="shared" si="7"/>
        <v>2.2415642459259928E-2</v>
      </c>
      <c r="V19" s="87">
        <f>分析係数表!D22</f>
        <v>4.1666666666666664E-2</v>
      </c>
      <c r="W19" s="167">
        <f t="shared" si="8"/>
        <v>0</v>
      </c>
      <c r="X19" s="76">
        <f>分析係数表!E22</f>
        <v>3.5714285714285712E-2</v>
      </c>
      <c r="Y19" s="166">
        <f t="shared" si="9"/>
        <v>0</v>
      </c>
    </row>
    <row r="20" spans="1:25" x14ac:dyDescent="0.2">
      <c r="A20" s="6" t="s">
        <v>8</v>
      </c>
      <c r="B20" s="5" t="s">
        <v>269</v>
      </c>
      <c r="C20" s="90"/>
      <c r="D20" s="76">
        <f>投入係数表!AA20</f>
        <v>4.3782837127845885E-4</v>
      </c>
      <c r="E20" s="77">
        <f t="shared" si="0"/>
        <v>4.3782837127845885E-2</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3.432039905262296E-4</v>
      </c>
      <c r="P20" s="76">
        <f>分析係数表!C23</f>
        <v>0</v>
      </c>
      <c r="Q20" s="82">
        <f t="shared" si="5"/>
        <v>0</v>
      </c>
      <c r="R20" s="83">
        <v>0</v>
      </c>
      <c r="S20" s="84">
        <f t="shared" si="6"/>
        <v>0</v>
      </c>
      <c r="T20" s="85">
        <f>分析係数表!F23</f>
        <v>0.43803056027164688</v>
      </c>
      <c r="U20" s="86">
        <f t="shared" si="7"/>
        <v>0</v>
      </c>
      <c r="V20" s="87">
        <f>分析係数表!D23</f>
        <v>9.3378607809847206E-2</v>
      </c>
      <c r="W20" s="167">
        <f t="shared" si="8"/>
        <v>0</v>
      </c>
      <c r="X20" s="76">
        <f>分析係数表!E23</f>
        <v>9.3378607809847206E-2</v>
      </c>
      <c r="Y20" s="166">
        <f t="shared" si="9"/>
        <v>0</v>
      </c>
    </row>
    <row r="21" spans="1:25" x14ac:dyDescent="0.2">
      <c r="A21" s="6" t="s">
        <v>9</v>
      </c>
      <c r="B21" s="5" t="s">
        <v>270</v>
      </c>
      <c r="C21" s="90"/>
      <c r="D21" s="76">
        <f>投入係数表!AA21</f>
        <v>0</v>
      </c>
      <c r="E21" s="77">
        <f t="shared" si="0"/>
        <v>0</v>
      </c>
      <c r="F21" s="76">
        <f>分析係数表!C24</f>
        <v>0.46503178928247046</v>
      </c>
      <c r="G21" s="77">
        <f t="shared" si="1"/>
        <v>0</v>
      </c>
      <c r="H21" s="77">
        <v>2.1276089187286327E-2</v>
      </c>
      <c r="I21" s="77">
        <f t="shared" si="2"/>
        <v>2.1276089187286327E-2</v>
      </c>
      <c r="J21" s="76">
        <f>分析係数表!G24</f>
        <v>0.20803782505910165</v>
      </c>
      <c r="K21" s="78">
        <f t="shared" si="3"/>
        <v>4.426231320286517E-3</v>
      </c>
      <c r="L21" s="79"/>
      <c r="M21" s="80"/>
      <c r="N21" s="81">
        <f>分析係数表!H24</f>
        <v>3.7577335498503619E-4</v>
      </c>
      <c r="O21" s="82">
        <f t="shared" si="4"/>
        <v>4.8048558673672147E-3</v>
      </c>
      <c r="P21" s="76">
        <f>分析係数表!C24</f>
        <v>0.46503178928247046</v>
      </c>
      <c r="Q21" s="82">
        <f t="shared" si="5"/>
        <v>2.2344107212461523E-3</v>
      </c>
      <c r="R21" s="83">
        <v>7.5571707235826385E-3</v>
      </c>
      <c r="S21" s="84">
        <f t="shared" si="6"/>
        <v>2.8833259910868964E-2</v>
      </c>
      <c r="T21" s="85">
        <f>分析係数表!F24</f>
        <v>0.39125295508274233</v>
      </c>
      <c r="U21" s="86">
        <f t="shared" si="7"/>
        <v>1.1281098144796249E-2</v>
      </c>
      <c r="V21" s="87">
        <f>分析係数表!D24</f>
        <v>8.1560283687943269E-2</v>
      </c>
      <c r="W21" s="167">
        <f t="shared" si="8"/>
        <v>0</v>
      </c>
      <c r="X21" s="76">
        <f>分析係数表!E24</f>
        <v>8.0378250591016553E-2</v>
      </c>
      <c r="Y21" s="166">
        <f t="shared" si="9"/>
        <v>0</v>
      </c>
    </row>
    <row r="22" spans="1:25" x14ac:dyDescent="0.2">
      <c r="A22" s="6" t="s">
        <v>10</v>
      </c>
      <c r="B22" s="5" t="s">
        <v>271</v>
      </c>
      <c r="C22" s="90"/>
      <c r="D22" s="76">
        <f>投入係数表!AA22</f>
        <v>0</v>
      </c>
      <c r="E22" s="77">
        <f t="shared" si="0"/>
        <v>0</v>
      </c>
      <c r="F22" s="76">
        <f>分析係数表!C25</f>
        <v>9.2250922509224953E-3</v>
      </c>
      <c r="G22" s="77">
        <f t="shared" si="1"/>
        <v>0</v>
      </c>
      <c r="H22" s="77">
        <v>1.1635569489721696E-3</v>
      </c>
      <c r="I22" s="77">
        <f t="shared" si="2"/>
        <v>1.1635569489721696E-3</v>
      </c>
      <c r="J22" s="76">
        <f>分析係数表!G25</f>
        <v>0.19617224880382775</v>
      </c>
      <c r="K22" s="78">
        <f t="shared" si="3"/>
        <v>2.2825758329119117E-4</v>
      </c>
      <c r="L22" s="79"/>
      <c r="M22" s="80"/>
      <c r="N22" s="81">
        <f>分析係数表!H25</f>
        <v>5.5023955551380293E-4</v>
      </c>
      <c r="O22" s="82">
        <f t="shared" si="4"/>
        <v>7.0356818057877068E-3</v>
      </c>
      <c r="P22" s="76">
        <f>分析係数表!C25</f>
        <v>9.2250922509224953E-3</v>
      </c>
      <c r="Q22" s="82">
        <f t="shared" si="5"/>
        <v>6.4904813706528563E-5</v>
      </c>
      <c r="R22" s="83">
        <v>2.7868231812715346E-4</v>
      </c>
      <c r="S22" s="84">
        <f t="shared" si="6"/>
        <v>1.442239267099323E-3</v>
      </c>
      <c r="T22" s="85">
        <f>分析係数表!F25</f>
        <v>0.34928229665071769</v>
      </c>
      <c r="U22" s="86">
        <f t="shared" si="7"/>
        <v>5.0374864353229943E-4</v>
      </c>
      <c r="V22" s="87">
        <f>分析係数表!D25</f>
        <v>6.2200956937799042E-2</v>
      </c>
      <c r="W22" s="167">
        <f t="shared" si="8"/>
        <v>0</v>
      </c>
      <c r="X22" s="76">
        <f>分析係数表!E25</f>
        <v>3.8277511961722487E-2</v>
      </c>
      <c r="Y22" s="166">
        <f t="shared" si="9"/>
        <v>0</v>
      </c>
    </row>
    <row r="23" spans="1:25" x14ac:dyDescent="0.2">
      <c r="A23" s="6" t="s">
        <v>11</v>
      </c>
      <c r="B23" s="5" t="s">
        <v>35</v>
      </c>
      <c r="C23" s="90"/>
      <c r="D23" s="76">
        <f>投入係数表!AA23</f>
        <v>0</v>
      </c>
      <c r="E23" s="77">
        <f t="shared" si="0"/>
        <v>0</v>
      </c>
      <c r="F23" s="76">
        <f>分析係数表!C26</f>
        <v>0.48980322003577814</v>
      </c>
      <c r="G23" s="77">
        <f t="shared" si="1"/>
        <v>0</v>
      </c>
      <c r="H23" s="77">
        <v>4.7141714035429286E-2</v>
      </c>
      <c r="I23" s="77">
        <f t="shared" si="2"/>
        <v>4.7141714035429286E-2</v>
      </c>
      <c r="J23" s="76">
        <f>分析係数表!G26</f>
        <v>0.19635890767230169</v>
      </c>
      <c r="K23" s="78">
        <f t="shared" si="3"/>
        <v>9.2566954737969068E-3</v>
      </c>
      <c r="L23" s="79"/>
      <c r="M23" s="80"/>
      <c r="N23" s="81">
        <f>分析係数表!H26</f>
        <v>1.1729496866318629E-2</v>
      </c>
      <c r="O23" s="82">
        <f t="shared" si="4"/>
        <v>0.14998014385996233</v>
      </c>
      <c r="P23" s="76">
        <f>分析係数表!C26</f>
        <v>0.48980322003577814</v>
      </c>
      <c r="Q23" s="82">
        <f t="shared" si="5"/>
        <v>7.346075740403879E-2</v>
      </c>
      <c r="R23" s="83">
        <v>8.0603221077381021E-2</v>
      </c>
      <c r="S23" s="84">
        <f t="shared" si="6"/>
        <v>0.12774493511281032</v>
      </c>
      <c r="T23" s="85">
        <f>分析係数表!F26</f>
        <v>0.33511053315994799</v>
      </c>
      <c r="U23" s="86">
        <f t="shared" si="7"/>
        <v>4.2808673314136826E-2</v>
      </c>
      <c r="V23" s="87">
        <f>分析係数表!D26</f>
        <v>7.3862158647594281E-2</v>
      </c>
      <c r="W23" s="167">
        <f t="shared" si="8"/>
        <v>0</v>
      </c>
      <c r="X23" s="76">
        <f>分析係数表!E26</f>
        <v>7.8673602080624183E-2</v>
      </c>
      <c r="Y23" s="166">
        <f t="shared" si="9"/>
        <v>0</v>
      </c>
    </row>
    <row r="24" spans="1:25" x14ac:dyDescent="0.2">
      <c r="A24" s="6" t="s">
        <v>12</v>
      </c>
      <c r="B24" s="5" t="s">
        <v>365</v>
      </c>
      <c r="C24" s="90"/>
      <c r="D24" s="76">
        <f>投入係数表!AA24</f>
        <v>0</v>
      </c>
      <c r="E24" s="77">
        <f t="shared" si="0"/>
        <v>0</v>
      </c>
      <c r="F24" s="76">
        <f>分析係数表!C27</f>
        <v>1.6403046280023426E-2</v>
      </c>
      <c r="G24" s="77">
        <f t="shared" si="1"/>
        <v>0</v>
      </c>
      <c r="H24" s="77">
        <v>2.0599972104320106E-4</v>
      </c>
      <c r="I24" s="77">
        <f t="shared" si="2"/>
        <v>2.0599972104320106E-4</v>
      </c>
      <c r="J24" s="76">
        <f>分析係数表!G27</f>
        <v>0.18421052631578946</v>
      </c>
      <c r="K24" s="78">
        <f t="shared" si="3"/>
        <v>3.7947317034273875E-5</v>
      </c>
      <c r="L24" s="79"/>
      <c r="M24" s="80"/>
      <c r="N24" s="81">
        <f>分析係数表!H27</f>
        <v>1.1420825896152349E-2</v>
      </c>
      <c r="O24" s="82">
        <f t="shared" si="4"/>
        <v>0.14603329796891071</v>
      </c>
      <c r="P24" s="76">
        <f>分析係数表!C27</f>
        <v>1.6403046280023426E-2</v>
      </c>
      <c r="Q24" s="82">
        <f t="shared" si="5"/>
        <v>2.3953909450084932E-3</v>
      </c>
      <c r="R24" s="83">
        <v>2.4138955021378431E-3</v>
      </c>
      <c r="S24" s="84">
        <f t="shared" si="6"/>
        <v>2.6198952231810441E-3</v>
      </c>
      <c r="T24" s="85">
        <f>分析係数表!F27</f>
        <v>0.35526315789473684</v>
      </c>
      <c r="U24" s="86">
        <f t="shared" si="7"/>
        <v>9.3075225034063404E-4</v>
      </c>
      <c r="V24" s="87">
        <f>分析係数表!D27</f>
        <v>0</v>
      </c>
      <c r="W24" s="167">
        <f t="shared" si="8"/>
        <v>0</v>
      </c>
      <c r="X24" s="76">
        <f>分析係数表!E27</f>
        <v>0</v>
      </c>
      <c r="Y24" s="166">
        <f t="shared" si="9"/>
        <v>0</v>
      </c>
    </row>
    <row r="25" spans="1:25" x14ac:dyDescent="0.2">
      <c r="A25" s="6" t="s">
        <v>13</v>
      </c>
      <c r="B25" s="5" t="s">
        <v>191</v>
      </c>
      <c r="C25" s="90"/>
      <c r="D25" s="76">
        <f>投入係数表!AA25</f>
        <v>0</v>
      </c>
      <c r="E25" s="77">
        <f t="shared" si="0"/>
        <v>0</v>
      </c>
      <c r="F25" s="76">
        <f>分析係数表!C28</f>
        <v>5.7942340305257245E-2</v>
      </c>
      <c r="G25" s="77">
        <f t="shared" si="1"/>
        <v>0</v>
      </c>
      <c r="H25" s="77">
        <v>1.5082866226930438E-2</v>
      </c>
      <c r="I25" s="77">
        <f t="shared" si="2"/>
        <v>1.5082866226930438E-2</v>
      </c>
      <c r="J25" s="76">
        <f>分析係数表!G28</f>
        <v>0.12508686587908269</v>
      </c>
      <c r="K25" s="78">
        <f t="shared" si="3"/>
        <v>1.8866684648001938E-3</v>
      </c>
      <c r="L25" s="79"/>
      <c r="M25" s="80"/>
      <c r="N25" s="81">
        <f>分析係数表!H28</f>
        <v>2.2586662729993424E-2</v>
      </c>
      <c r="O25" s="82">
        <f t="shared" si="4"/>
        <v>0.28880615802782222</v>
      </c>
      <c r="P25" s="76">
        <f>分析係数表!C28</f>
        <v>5.7942340305257245E-2</v>
      </c>
      <c r="Q25" s="82">
        <f t="shared" si="5"/>
        <v>1.6734104690701978E-2</v>
      </c>
      <c r="R25" s="83">
        <v>1.8050017549536414E-2</v>
      </c>
      <c r="S25" s="84">
        <f t="shared" si="6"/>
        <v>3.3132883776466851E-2</v>
      </c>
      <c r="T25" s="85">
        <f>分析係数表!F28</f>
        <v>0.21334259902710215</v>
      </c>
      <c r="U25" s="86">
        <f t="shared" si="7"/>
        <v>7.0686555381343453E-3</v>
      </c>
      <c r="V25" s="87">
        <f>分析係数表!D28</f>
        <v>0.12091730368311328</v>
      </c>
      <c r="W25" s="167">
        <f t="shared" si="8"/>
        <v>0</v>
      </c>
      <c r="X25" s="76">
        <f>分析係数表!E28</f>
        <v>0.12161223071577484</v>
      </c>
      <c r="Y25" s="166">
        <f t="shared" si="9"/>
        <v>0</v>
      </c>
    </row>
    <row r="26" spans="1:25" x14ac:dyDescent="0.2">
      <c r="A26" s="6" t="s">
        <v>14</v>
      </c>
      <c r="B26" s="5" t="s">
        <v>50</v>
      </c>
      <c r="C26" s="90"/>
      <c r="D26" s="76">
        <f>投入係数表!AA26</f>
        <v>3.5026269702276708E-3</v>
      </c>
      <c r="E26" s="77">
        <f t="shared" si="0"/>
        <v>0.35026269702276708</v>
      </c>
      <c r="F26" s="76">
        <f>分析係数表!C29</f>
        <v>0.49478563151796062</v>
      </c>
      <c r="G26" s="77">
        <f t="shared" si="1"/>
        <v>0.17330494974359392</v>
      </c>
      <c r="H26" s="77">
        <v>0.28993931883678881</v>
      </c>
      <c r="I26" s="77">
        <f t="shared" si="2"/>
        <v>0.28993931883678881</v>
      </c>
      <c r="J26" s="76">
        <f>分析係数表!G29</f>
        <v>0.24894917844860528</v>
      </c>
      <c r="K26" s="78">
        <f t="shared" si="3"/>
        <v>7.2180155224366799E-2</v>
      </c>
      <c r="L26" s="79"/>
      <c r="M26" s="80"/>
      <c r="N26" s="81">
        <f>分析係数表!H29</f>
        <v>1.0347187739052245E-2</v>
      </c>
      <c r="O26" s="82">
        <f t="shared" si="4"/>
        <v>0.13230513834786151</v>
      </c>
      <c r="P26" s="76">
        <f>分析係数表!C29</f>
        <v>0.49478563151796062</v>
      </c>
      <c r="Q26" s="82">
        <f t="shared" si="5"/>
        <v>6.5462681430517811E-2</v>
      </c>
      <c r="R26" s="83">
        <v>9.4819539139827977E-2</v>
      </c>
      <c r="S26" s="84">
        <f t="shared" si="6"/>
        <v>0.3847588579766168</v>
      </c>
      <c r="T26" s="85">
        <f>分析係数表!F29</f>
        <v>0.37141765380206343</v>
      </c>
      <c r="U26" s="86">
        <f t="shared" si="7"/>
        <v>0.14290623230923635</v>
      </c>
      <c r="V26" s="87">
        <f>分析係数表!D29</f>
        <v>7.241115781429118E-2</v>
      </c>
      <c r="W26" s="167">
        <f t="shared" si="8"/>
        <v>0</v>
      </c>
      <c r="X26" s="76">
        <f>分析係数表!E29</f>
        <v>5.0630492930836837E-2</v>
      </c>
      <c r="Y26" s="166">
        <f t="shared" si="9"/>
        <v>0</v>
      </c>
    </row>
    <row r="27" spans="1:25" x14ac:dyDescent="0.2">
      <c r="A27" s="6" t="s">
        <v>15</v>
      </c>
      <c r="B27" s="5" t="s">
        <v>36</v>
      </c>
      <c r="C27" s="90"/>
      <c r="D27" s="76">
        <f>投入係数表!AA27</f>
        <v>3.0210157618213659E-2</v>
      </c>
      <c r="E27" s="77">
        <f t="shared" si="0"/>
        <v>3.0210157618213658</v>
      </c>
      <c r="F27" s="76">
        <f>分析係数表!C30</f>
        <v>1</v>
      </c>
      <c r="G27" s="77">
        <f t="shared" si="1"/>
        <v>3.0210157618213658</v>
      </c>
      <c r="H27" s="77">
        <v>3.3525847171617373</v>
      </c>
      <c r="I27" s="77">
        <f t="shared" si="2"/>
        <v>3.3525847171617373</v>
      </c>
      <c r="J27" s="76">
        <f>分析係数表!G30</f>
        <v>0.34459690081234212</v>
      </c>
      <c r="K27" s="78">
        <f t="shared" si="3"/>
        <v>1.1552903032447572</v>
      </c>
      <c r="L27" s="79"/>
      <c r="M27" s="80"/>
      <c r="N27" s="81">
        <f>分析係数表!H30</f>
        <v>0</v>
      </c>
      <c r="O27" s="82">
        <f t="shared" si="4"/>
        <v>0</v>
      </c>
      <c r="P27" s="76">
        <f>分析係数表!C30</f>
        <v>1</v>
      </c>
      <c r="Q27" s="82">
        <f t="shared" si="5"/>
        <v>0</v>
      </c>
      <c r="R27" s="83">
        <v>2.5971345276352309E-2</v>
      </c>
      <c r="S27" s="84">
        <f t="shared" si="6"/>
        <v>3.3785560624380895</v>
      </c>
      <c r="T27" s="85">
        <f>分析係数表!F30</f>
        <v>0.44091746876919924</v>
      </c>
      <c r="U27" s="86">
        <f t="shared" si="7"/>
        <v>1.489664387145035</v>
      </c>
      <c r="V27" s="87">
        <f>分析係数表!D30</f>
        <v>0.12847293330602771</v>
      </c>
      <c r="W27" s="167">
        <f t="shared" si="8"/>
        <v>0</v>
      </c>
      <c r="X27" s="76">
        <f>分析係数表!E30</f>
        <v>7.0107174551163901E-2</v>
      </c>
      <c r="Y27" s="166">
        <f t="shared" si="9"/>
        <v>0</v>
      </c>
    </row>
    <row r="28" spans="1:25" x14ac:dyDescent="0.2">
      <c r="A28" s="6" t="s">
        <v>16</v>
      </c>
      <c r="B28" s="5" t="s">
        <v>192</v>
      </c>
      <c r="C28" s="90"/>
      <c r="D28" s="76">
        <f>投入係数表!AA28</f>
        <v>4.3345008756567424E-2</v>
      </c>
      <c r="E28" s="77">
        <f t="shared" si="0"/>
        <v>4.334500875656742</v>
      </c>
      <c r="F28" s="76">
        <f>分析係数表!C31</f>
        <v>1.9207967749584998E-2</v>
      </c>
      <c r="G28" s="77">
        <f t="shared" si="1"/>
        <v>8.3256953030162631E-2</v>
      </c>
      <c r="H28" s="77">
        <v>9.4512120766604063E-2</v>
      </c>
      <c r="I28" s="77">
        <f t="shared" si="2"/>
        <v>9.4512120766604063E-2</v>
      </c>
      <c r="J28" s="76">
        <f>分析係数表!G31</f>
        <v>6.1728395061728392E-2</v>
      </c>
      <c r="K28" s="78">
        <f t="shared" si="3"/>
        <v>5.83408152880272E-3</v>
      </c>
      <c r="L28" s="79"/>
      <c r="M28" s="80"/>
      <c r="N28" s="81">
        <f>分析係数表!H31</f>
        <v>2.4076335672969816E-2</v>
      </c>
      <c r="O28" s="82">
        <f t="shared" si="4"/>
        <v>0.30785397950202797</v>
      </c>
      <c r="P28" s="76">
        <f>分析係数表!C31</f>
        <v>1.9207967749584998E-2</v>
      </c>
      <c r="Q28" s="82">
        <f t="shared" si="5"/>
        <v>5.9132493098563539E-3</v>
      </c>
      <c r="R28" s="83">
        <v>7.6685487061627202E-3</v>
      </c>
      <c r="S28" s="84">
        <f t="shared" si="6"/>
        <v>0.10218066947276679</v>
      </c>
      <c r="T28" s="85">
        <f>分析係数表!F31</f>
        <v>0.33333333333333331</v>
      </c>
      <c r="U28" s="86">
        <f t="shared" si="7"/>
        <v>3.4060223157588929E-2</v>
      </c>
      <c r="V28" s="87">
        <f>分析係数表!D31</f>
        <v>0.20987654320987653</v>
      </c>
      <c r="W28" s="167">
        <f t="shared" si="8"/>
        <v>0</v>
      </c>
      <c r="X28" s="76">
        <f>分析係数表!E31</f>
        <v>0.18518518518518517</v>
      </c>
      <c r="Y28" s="166">
        <f t="shared" si="9"/>
        <v>0</v>
      </c>
    </row>
    <row r="29" spans="1:25" x14ac:dyDescent="0.2">
      <c r="A29" s="6" t="s">
        <v>17</v>
      </c>
      <c r="B29" s="5" t="s">
        <v>272</v>
      </c>
      <c r="C29" s="75">
        <f>最終需要_まとめ!C30</f>
        <v>100</v>
      </c>
      <c r="D29" s="76">
        <f>投入係数表!AA29</f>
        <v>9.1943957968476361E-2</v>
      </c>
      <c r="E29" s="77">
        <f t="shared" si="0"/>
        <v>9.1943957968476369</v>
      </c>
      <c r="F29" s="76">
        <f>分析係数表!C32</f>
        <v>1</v>
      </c>
      <c r="G29" s="77">
        <f t="shared" si="1"/>
        <v>9.1943957968476369</v>
      </c>
      <c r="H29" s="77">
        <v>10.146302579935</v>
      </c>
      <c r="I29" s="77">
        <f t="shared" si="2"/>
        <v>110.146302579935</v>
      </c>
      <c r="J29" s="76">
        <f>分析係数表!G32</f>
        <v>0.14010507880910683</v>
      </c>
      <c r="K29" s="78">
        <f t="shared" si="3"/>
        <v>15.432056403493521</v>
      </c>
      <c r="L29" s="79"/>
      <c r="M29" s="80"/>
      <c r="N29" s="81">
        <f>分析係数表!H32</f>
        <v>7.0054889750781743E-3</v>
      </c>
      <c r="O29" s="82">
        <f t="shared" si="4"/>
        <v>8.9576241527345932E-2</v>
      </c>
      <c r="P29" s="76">
        <f>分析係数表!C32</f>
        <v>1</v>
      </c>
      <c r="Q29" s="82">
        <f t="shared" si="5"/>
        <v>8.9576241527345932E-2</v>
      </c>
      <c r="R29" s="83">
        <v>0.118393646975668</v>
      </c>
      <c r="S29" s="84">
        <f t="shared" si="6"/>
        <v>110.26469622691066</v>
      </c>
      <c r="T29" s="85">
        <f>分析係数表!F32</f>
        <v>0.48248686514886163</v>
      </c>
      <c r="U29" s="86">
        <f t="shared" si="7"/>
        <v>53.201267619113636</v>
      </c>
      <c r="V29" s="87">
        <f>分析係数表!D32</f>
        <v>1.5761821366024518E-2</v>
      </c>
      <c r="W29" s="167">
        <f t="shared" si="8"/>
        <v>2</v>
      </c>
      <c r="X29" s="76">
        <f>分析係数表!E32</f>
        <v>2.1891418563922942E-2</v>
      </c>
      <c r="Y29" s="166">
        <f t="shared" si="9"/>
        <v>2</v>
      </c>
    </row>
    <row r="30" spans="1:25" x14ac:dyDescent="0.2">
      <c r="A30" s="6" t="s">
        <v>18</v>
      </c>
      <c r="B30" s="5" t="s">
        <v>273</v>
      </c>
      <c r="C30" s="90"/>
      <c r="D30" s="76">
        <f>投入係数表!AA30</f>
        <v>2.1891418563922942E-3</v>
      </c>
      <c r="E30" s="77">
        <f t="shared" si="0"/>
        <v>0.21891418563922943</v>
      </c>
      <c r="F30" s="76">
        <f>分析係数表!C33</f>
        <v>0.97338792221084958</v>
      </c>
      <c r="G30" s="77">
        <f t="shared" si="1"/>
        <v>0.21308842430184974</v>
      </c>
      <c r="H30" s="77">
        <v>0.26473176180636104</v>
      </c>
      <c r="I30" s="77">
        <f t="shared" si="2"/>
        <v>0.26473176180636104</v>
      </c>
      <c r="J30" s="76">
        <f>分析係数表!G33</f>
        <v>0.50577124868835255</v>
      </c>
      <c r="K30" s="78">
        <f t="shared" si="3"/>
        <v>0.13389371373627074</v>
      </c>
      <c r="L30" s="79"/>
      <c r="M30" s="80"/>
      <c r="N30" s="81">
        <f>分析係数表!H33</f>
        <v>1.0199562492450981E-3</v>
      </c>
      <c r="O30" s="82">
        <f t="shared" si="4"/>
        <v>1.3041751639996725E-2</v>
      </c>
      <c r="P30" s="76">
        <f>分析係数表!C33</f>
        <v>0.97338792221084958</v>
      </c>
      <c r="Q30" s="82">
        <f t="shared" si="5"/>
        <v>1.2694683530846351E-2</v>
      </c>
      <c r="R30" s="83">
        <v>3.8016590354414292E-2</v>
      </c>
      <c r="S30" s="84">
        <f t="shared" si="6"/>
        <v>0.30274835216077534</v>
      </c>
      <c r="T30" s="85">
        <f>分析係数表!F33</f>
        <v>0.64428121720881426</v>
      </c>
      <c r="U30" s="86">
        <f t="shared" si="7"/>
        <v>0.19505507683810708</v>
      </c>
      <c r="V30" s="87">
        <f>分析係数表!D33</f>
        <v>6.2959076600209857E-2</v>
      </c>
      <c r="W30" s="167">
        <f t="shared" si="8"/>
        <v>0</v>
      </c>
      <c r="X30" s="76">
        <f>分析係数表!E33</f>
        <v>4.7219307450157399E-2</v>
      </c>
      <c r="Y30" s="166">
        <f t="shared" si="9"/>
        <v>0</v>
      </c>
    </row>
    <row r="31" spans="1:25" x14ac:dyDescent="0.2">
      <c r="A31" s="6" t="s">
        <v>19</v>
      </c>
      <c r="B31" s="5" t="s">
        <v>274</v>
      </c>
      <c r="C31" s="90"/>
      <c r="D31" s="76">
        <f>投入係数表!AA31</f>
        <v>1.8388791593695272E-2</v>
      </c>
      <c r="E31" s="77">
        <f t="shared" si="0"/>
        <v>1.8388791593695271</v>
      </c>
      <c r="F31" s="76">
        <f>分析係数表!C34</f>
        <v>0.27354580534514794</v>
      </c>
      <c r="G31" s="77">
        <f t="shared" si="1"/>
        <v>0.50301768058214591</v>
      </c>
      <c r="H31" s="77">
        <v>0.71170314753744157</v>
      </c>
      <c r="I31" s="77">
        <f t="shared" si="2"/>
        <v>0.71170314753744157</v>
      </c>
      <c r="J31" s="76">
        <f>分析係数表!G34</f>
        <v>0.42476937758456157</v>
      </c>
      <c r="K31" s="78">
        <f t="shared" si="3"/>
        <v>0.30230970300445242</v>
      </c>
      <c r="L31" s="79"/>
      <c r="M31" s="80"/>
      <c r="N31" s="81">
        <f>分析係数表!H34</f>
        <v>0.17207735562921905</v>
      </c>
      <c r="O31" s="82">
        <f t="shared" si="4"/>
        <v>2.2002807832636582</v>
      </c>
      <c r="P31" s="76">
        <f>分析係数表!C34</f>
        <v>0.27354580534514794</v>
      </c>
      <c r="Q31" s="82">
        <f t="shared" si="5"/>
        <v>0.60187757884331028</v>
      </c>
      <c r="R31" s="83">
        <v>0.65195981951594062</v>
      </c>
      <c r="S31" s="84">
        <f t="shared" si="6"/>
        <v>1.3636629670533822</v>
      </c>
      <c r="T31" s="85">
        <f>分析係数表!F34</f>
        <v>0.70045594316615423</v>
      </c>
      <c r="U31" s="86">
        <f t="shared" si="7"/>
        <v>0.95518582974813315</v>
      </c>
      <c r="V31" s="87">
        <f>分析係数表!D34</f>
        <v>0.30431555508429647</v>
      </c>
      <c r="W31" s="167">
        <f t="shared" si="8"/>
        <v>0</v>
      </c>
      <c r="X31" s="76">
        <f>分析係数表!E34</f>
        <v>0.19870639380765559</v>
      </c>
      <c r="Y31" s="166">
        <f t="shared" si="9"/>
        <v>0</v>
      </c>
    </row>
    <row r="32" spans="1:25" x14ac:dyDescent="0.2">
      <c r="A32" s="6" t="s">
        <v>20</v>
      </c>
      <c r="B32" s="5" t="s">
        <v>37</v>
      </c>
      <c r="C32" s="90"/>
      <c r="D32" s="76">
        <f>投入係数表!AA32</f>
        <v>2.4080560420315235E-2</v>
      </c>
      <c r="E32" s="77">
        <f t="shared" si="0"/>
        <v>2.4080560420315233</v>
      </c>
      <c r="F32" s="76">
        <f>分析係数表!C35</f>
        <v>0.43910510987556262</v>
      </c>
      <c r="G32" s="77">
        <f t="shared" si="1"/>
        <v>1.0573897129227645</v>
      </c>
      <c r="H32" s="77">
        <v>1.2621214546670476</v>
      </c>
      <c r="I32" s="77">
        <f t="shared" si="2"/>
        <v>1.2621214546670476</v>
      </c>
      <c r="J32" s="76">
        <f>分析係数表!G35</f>
        <v>0.31421305453517945</v>
      </c>
      <c r="K32" s="78">
        <f t="shared" si="3"/>
        <v>0.39657503746531703</v>
      </c>
      <c r="L32" s="79"/>
      <c r="M32" s="80"/>
      <c r="N32" s="81">
        <f>分析係数表!H35</f>
        <v>6.5760337122381329E-2</v>
      </c>
      <c r="O32" s="82">
        <f t="shared" si="4"/>
        <v>0.84084977678926254</v>
      </c>
      <c r="P32" s="76">
        <f>分析係数表!C35</f>
        <v>0.43910510987556262</v>
      </c>
      <c r="Q32" s="82">
        <f t="shared" si="5"/>
        <v>0.36922143362589144</v>
      </c>
      <c r="R32" s="83">
        <v>0.45136909819913695</v>
      </c>
      <c r="S32" s="84">
        <f t="shared" si="6"/>
        <v>1.7134905528661846</v>
      </c>
      <c r="T32" s="85">
        <f>分析係数表!F35</f>
        <v>0.64651031364792311</v>
      </c>
      <c r="U32" s="86">
        <f t="shared" si="7"/>
        <v>1.1077893147662701</v>
      </c>
      <c r="V32" s="87">
        <f>分析係数表!D35</f>
        <v>9.7202599604408024E-2</v>
      </c>
      <c r="W32" s="167">
        <f t="shared" si="8"/>
        <v>0</v>
      </c>
      <c r="X32" s="76">
        <f>分析係数表!E35</f>
        <v>8.3356880474710376E-2</v>
      </c>
      <c r="Y32" s="166">
        <f t="shared" si="9"/>
        <v>0</v>
      </c>
    </row>
    <row r="33" spans="1:25" x14ac:dyDescent="0.2">
      <c r="A33" s="6" t="s">
        <v>21</v>
      </c>
      <c r="B33" s="5" t="s">
        <v>38</v>
      </c>
      <c r="C33" s="90"/>
      <c r="D33" s="76">
        <f>投入係数表!AA33</f>
        <v>4.3782837127845885E-4</v>
      </c>
      <c r="E33" s="77">
        <f t="shared" si="0"/>
        <v>4.3782837127845885E-2</v>
      </c>
      <c r="F33" s="76">
        <f>分析係数表!C36</f>
        <v>0.81669408606805782</v>
      </c>
      <c r="G33" s="77">
        <f t="shared" si="1"/>
        <v>3.5757184153592726E-2</v>
      </c>
      <c r="H33" s="77">
        <v>0.13880247141236113</v>
      </c>
      <c r="I33" s="77">
        <f t="shared" si="2"/>
        <v>0.13880247141236113</v>
      </c>
      <c r="J33" s="76">
        <f>分析係数表!G36</f>
        <v>6.9340477503742809E-2</v>
      </c>
      <c r="K33" s="78">
        <f t="shared" si="3"/>
        <v>9.6246296464327311E-3</v>
      </c>
      <c r="L33" s="79"/>
      <c r="M33" s="80"/>
      <c r="N33" s="81">
        <f>分析係数表!H36</f>
        <v>0.13486237300873674</v>
      </c>
      <c r="O33" s="82">
        <f t="shared" si="4"/>
        <v>1.7244284503990408</v>
      </c>
      <c r="P33" s="76">
        <f>分析係数表!C36</f>
        <v>0.81669408606805782</v>
      </c>
      <c r="Q33" s="82">
        <f t="shared" si="5"/>
        <v>1.4083305172884018</v>
      </c>
      <c r="R33" s="83">
        <v>1.4804567652272747</v>
      </c>
      <c r="S33" s="84">
        <f t="shared" si="6"/>
        <v>1.6192592366396359</v>
      </c>
      <c r="T33" s="85">
        <f>分析係数表!F36</f>
        <v>0.82767315420376641</v>
      </c>
      <c r="U33" s="86">
        <f t="shared" si="7"/>
        <v>1.3402173998631104</v>
      </c>
      <c r="V33" s="87">
        <f>分析係数表!D36</f>
        <v>6.0672917815774961E-3</v>
      </c>
      <c r="W33" s="167">
        <f t="shared" si="8"/>
        <v>0</v>
      </c>
      <c r="X33" s="76">
        <f>分析係数表!E36</f>
        <v>1.3395319517768497E-3</v>
      </c>
      <c r="Y33" s="166">
        <f t="shared" si="9"/>
        <v>0</v>
      </c>
    </row>
    <row r="34" spans="1:25" x14ac:dyDescent="0.2">
      <c r="A34" s="6" t="s">
        <v>22</v>
      </c>
      <c r="B34" s="5" t="s">
        <v>377</v>
      </c>
      <c r="C34" s="90"/>
      <c r="D34" s="76">
        <f>投入係数表!AA34</f>
        <v>1.2697022767075307E-2</v>
      </c>
      <c r="E34" s="77">
        <f t="shared" si="0"/>
        <v>1.2697022767075306</v>
      </c>
      <c r="F34" s="76">
        <f>分析係数表!C37</f>
        <v>0.27674240490171054</v>
      </c>
      <c r="G34" s="77">
        <f t="shared" si="1"/>
        <v>0.35138046156521913</v>
      </c>
      <c r="H34" s="77">
        <v>0.49514931746673024</v>
      </c>
      <c r="I34" s="77">
        <f t="shared" si="2"/>
        <v>0.49514931746673024</v>
      </c>
      <c r="J34" s="76">
        <f>分析係数表!G37</f>
        <v>0.51230251230251234</v>
      </c>
      <c r="K34" s="78">
        <f t="shared" si="3"/>
        <v>0.25366623930308013</v>
      </c>
      <c r="L34" s="79"/>
      <c r="M34" s="80"/>
      <c r="N34" s="81">
        <f>分析係数表!H37</f>
        <v>5.0756243876907386E-2</v>
      </c>
      <c r="O34" s="82">
        <f t="shared" si="4"/>
        <v>0.64899874608510022</v>
      </c>
      <c r="P34" s="76">
        <f>分析係数表!C37</f>
        <v>0.27674240490171054</v>
      </c>
      <c r="Q34" s="82">
        <f t="shared" si="5"/>
        <v>0.17960547376978522</v>
      </c>
      <c r="R34" s="83">
        <v>0.21424029830971042</v>
      </c>
      <c r="S34" s="84">
        <f t="shared" si="6"/>
        <v>0.70938961577644066</v>
      </c>
      <c r="T34" s="85">
        <f>分析係数表!F37</f>
        <v>0.72623672623672619</v>
      </c>
      <c r="U34" s="86">
        <f t="shared" si="7"/>
        <v>0.51518479218781132</v>
      </c>
      <c r="V34" s="87">
        <f>分析係数表!D37</f>
        <v>0.14037814037814036</v>
      </c>
      <c r="W34" s="167">
        <f t="shared" si="8"/>
        <v>0</v>
      </c>
      <c r="X34" s="76">
        <f>分析係数表!E37</f>
        <v>0.12535612535612536</v>
      </c>
      <c r="Y34" s="166">
        <f t="shared" si="9"/>
        <v>0</v>
      </c>
    </row>
    <row r="35" spans="1:25" x14ac:dyDescent="0.2">
      <c r="A35" s="6" t="s">
        <v>23</v>
      </c>
      <c r="B35" s="5" t="s">
        <v>193</v>
      </c>
      <c r="C35" s="90"/>
      <c r="D35" s="76">
        <f>投入係数表!AA35</f>
        <v>4.0280210157618214E-2</v>
      </c>
      <c r="E35" s="77">
        <f t="shared" si="0"/>
        <v>4.028021015761821</v>
      </c>
      <c r="F35" s="76">
        <f>分析係数表!C38</f>
        <v>2.6054411976392688E-2</v>
      </c>
      <c r="G35" s="77">
        <f t="shared" si="1"/>
        <v>0.10494771899422624</v>
      </c>
      <c r="H35" s="77">
        <v>0.1260865344353993</v>
      </c>
      <c r="I35" s="77">
        <f t="shared" si="2"/>
        <v>0.1260865344353993</v>
      </c>
      <c r="J35" s="76">
        <f>分析係数表!G38</f>
        <v>0.25641025641025639</v>
      </c>
      <c r="K35" s="78">
        <f t="shared" si="3"/>
        <v>3.2329880624461356E-2</v>
      </c>
      <c r="L35" s="79"/>
      <c r="M35" s="80"/>
      <c r="N35" s="81">
        <f>分析係数表!H38</f>
        <v>4.4945177351603076E-2</v>
      </c>
      <c r="O35" s="82">
        <f t="shared" si="4"/>
        <v>0.57469508213617149</v>
      </c>
      <c r="P35" s="76">
        <f>分析係数表!C38</f>
        <v>2.6054411976392688E-2</v>
      </c>
      <c r="Q35" s="82">
        <f t="shared" si="5"/>
        <v>1.4973342430782646E-2</v>
      </c>
      <c r="R35" s="83">
        <v>1.8430411936060032E-2</v>
      </c>
      <c r="S35" s="84">
        <f t="shared" si="6"/>
        <v>0.14451694637145934</v>
      </c>
      <c r="T35" s="85">
        <f>分析係数表!F38</f>
        <v>0.57264957264957261</v>
      </c>
      <c r="U35" s="86">
        <f t="shared" si="7"/>
        <v>8.275756758023739E-2</v>
      </c>
      <c r="V35" s="87">
        <f>分析係数表!D38</f>
        <v>9.4017094017094016E-2</v>
      </c>
      <c r="W35" s="167">
        <f t="shared" si="8"/>
        <v>0</v>
      </c>
      <c r="X35" s="76">
        <f>分析係数表!E38</f>
        <v>6.4102564102564097E-2</v>
      </c>
      <c r="Y35" s="166">
        <f t="shared" si="9"/>
        <v>0</v>
      </c>
    </row>
    <row r="36" spans="1:25" x14ac:dyDescent="0.2">
      <c r="A36" s="6" t="s">
        <v>24</v>
      </c>
      <c r="B36" s="5" t="s">
        <v>39</v>
      </c>
      <c r="C36" s="90"/>
      <c r="D36" s="76">
        <f>投入係数表!AA36</f>
        <v>0</v>
      </c>
      <c r="E36" s="77">
        <f t="shared" si="0"/>
        <v>0</v>
      </c>
      <c r="F36" s="76">
        <f>分析係数表!C39</f>
        <v>1</v>
      </c>
      <c r="G36" s="77">
        <f t="shared" si="1"/>
        <v>0</v>
      </c>
      <c r="H36" s="77">
        <v>0.14494784384482562</v>
      </c>
      <c r="I36" s="77">
        <f t="shared" si="2"/>
        <v>0.14494784384482562</v>
      </c>
      <c r="J36" s="76">
        <f>分析係数表!G39</f>
        <v>0.35423311765241955</v>
      </c>
      <c r="K36" s="78">
        <f t="shared" si="3"/>
        <v>5.1345326622148649E-2</v>
      </c>
      <c r="L36" s="79"/>
      <c r="M36" s="80"/>
      <c r="N36" s="81">
        <f>分析係数表!H39</f>
        <v>4.0664045200166418E-3</v>
      </c>
      <c r="O36" s="82">
        <f t="shared" si="4"/>
        <v>5.1995404564723791E-2</v>
      </c>
      <c r="P36" s="76">
        <f>分析係数表!C39</f>
        <v>1</v>
      </c>
      <c r="Q36" s="82">
        <f t="shared" si="5"/>
        <v>5.1995404564723791E-2</v>
      </c>
      <c r="R36" s="83">
        <v>9.2122661572384745E-2</v>
      </c>
      <c r="S36" s="84">
        <f t="shared" si="6"/>
        <v>0.23707050541721036</v>
      </c>
      <c r="T36" s="85">
        <f>分析係数表!F39</f>
        <v>0.70491205686685499</v>
      </c>
      <c r="U36" s="86">
        <f t="shared" si="7"/>
        <v>0.16711385759611064</v>
      </c>
      <c r="V36" s="87">
        <f>分析係数表!D39</f>
        <v>5.4588535496217991E-2</v>
      </c>
      <c r="W36" s="167">
        <f t="shared" si="8"/>
        <v>0</v>
      </c>
      <c r="X36" s="76">
        <f>分析係数表!E39</f>
        <v>6.4886539688325889E-2</v>
      </c>
      <c r="Y36" s="166">
        <f t="shared" si="9"/>
        <v>0</v>
      </c>
    </row>
    <row r="37" spans="1:25" x14ac:dyDescent="0.2">
      <c r="A37" s="6" t="s">
        <v>25</v>
      </c>
      <c r="B37" s="5" t="s">
        <v>40</v>
      </c>
      <c r="C37" s="90"/>
      <c r="D37" s="76">
        <f>投入係数表!AA37</f>
        <v>0</v>
      </c>
      <c r="E37" s="77">
        <f t="shared" si="0"/>
        <v>0</v>
      </c>
      <c r="F37" s="76">
        <f>分析係数表!C40</f>
        <v>0.92056168505516545</v>
      </c>
      <c r="G37" s="77">
        <f t="shared" si="1"/>
        <v>0</v>
      </c>
      <c r="H37" s="77">
        <v>2.1511969089428444E-3</v>
      </c>
      <c r="I37" s="77">
        <f t="shared" si="2"/>
        <v>2.1511969089428444E-3</v>
      </c>
      <c r="J37" s="76">
        <f>分析係数表!G40</f>
        <v>0.55393401015228427</v>
      </c>
      <c r="K37" s="78">
        <f t="shared" si="3"/>
        <v>1.1916211303979081E-3</v>
      </c>
      <c r="L37" s="79"/>
      <c r="M37" s="80"/>
      <c r="N37" s="81">
        <f>分析係数表!H40</f>
        <v>3.1632064203561794E-2</v>
      </c>
      <c r="O37" s="82">
        <f t="shared" si="4"/>
        <v>0.40446590283516159</v>
      </c>
      <c r="P37" s="76">
        <f>分析係数表!C40</f>
        <v>0.92056168505516545</v>
      </c>
      <c r="Q37" s="82">
        <f t="shared" si="5"/>
        <v>0.37233581306129515</v>
      </c>
      <c r="R37" s="83">
        <v>0.37272261076115093</v>
      </c>
      <c r="S37" s="84">
        <f t="shared" si="6"/>
        <v>0.37487380767009376</v>
      </c>
      <c r="T37" s="85">
        <f>分析係数表!F40</f>
        <v>0.75190355329949243</v>
      </c>
      <c r="U37" s="86">
        <f t="shared" si="7"/>
        <v>0.281868948026054</v>
      </c>
      <c r="V37" s="87">
        <f>分析係数表!D40</f>
        <v>8.6747643219724432E-2</v>
      </c>
      <c r="W37" s="167">
        <f t="shared" si="8"/>
        <v>0</v>
      </c>
      <c r="X37" s="76">
        <f>分析係数表!E40</f>
        <v>5.4296591733139957E-2</v>
      </c>
      <c r="Y37" s="166">
        <f t="shared" si="9"/>
        <v>0</v>
      </c>
    </row>
    <row r="38" spans="1:25" x14ac:dyDescent="0.2">
      <c r="A38" s="6" t="s">
        <v>26</v>
      </c>
      <c r="B38" s="5" t="s">
        <v>276</v>
      </c>
      <c r="C38" s="90"/>
      <c r="D38" s="76">
        <f>投入係数表!AA38</f>
        <v>4.3782837127845885E-4</v>
      </c>
      <c r="E38" s="77">
        <f t="shared" si="0"/>
        <v>4.3782837127845885E-2</v>
      </c>
      <c r="F38" s="76">
        <f>分析係数表!C41</f>
        <v>0.63177526518242222</v>
      </c>
      <c r="G38" s="77">
        <f t="shared" si="1"/>
        <v>2.7660913536883634E-2</v>
      </c>
      <c r="H38" s="77">
        <v>3.1756613316090074E-2</v>
      </c>
      <c r="I38" s="77">
        <f t="shared" si="2"/>
        <v>3.1756613316090074E-2</v>
      </c>
      <c r="J38" s="76">
        <f>分析係数表!G41</f>
        <v>0.4574653574378269</v>
      </c>
      <c r="K38" s="78">
        <f t="shared" si="3"/>
        <v>1.4527550461659999E-2</v>
      </c>
      <c r="L38" s="79"/>
      <c r="M38" s="80"/>
      <c r="N38" s="81">
        <f>分析係数表!H41</f>
        <v>5.3681907855005165E-2</v>
      </c>
      <c r="O38" s="82">
        <f t="shared" si="4"/>
        <v>0.68640798105245926</v>
      </c>
      <c r="P38" s="76">
        <f>分析係数表!C41</f>
        <v>0.63177526518242222</v>
      </c>
      <c r="Q38" s="82">
        <f t="shared" si="5"/>
        <v>0.43365558425274847</v>
      </c>
      <c r="R38" s="83">
        <v>0.4394899098087327</v>
      </c>
      <c r="S38" s="84">
        <f t="shared" si="6"/>
        <v>0.47124652312482279</v>
      </c>
      <c r="T38" s="85">
        <f>分析係数表!F41</f>
        <v>0.56134715976874372</v>
      </c>
      <c r="U38" s="86">
        <f t="shared" si="7"/>
        <v>0.2645328973070149</v>
      </c>
      <c r="V38" s="87">
        <f>分析係数表!D41</f>
        <v>0.18619803615674038</v>
      </c>
      <c r="W38" s="167">
        <f t="shared" si="8"/>
        <v>0</v>
      </c>
      <c r="X38" s="76">
        <f>分析係数表!E41</f>
        <v>0.17261631641736258</v>
      </c>
      <c r="Y38" s="166">
        <f t="shared" si="9"/>
        <v>0</v>
      </c>
    </row>
    <row r="39" spans="1:25" x14ac:dyDescent="0.2">
      <c r="A39" s="6" t="s">
        <v>51</v>
      </c>
      <c r="B39" s="5" t="s">
        <v>367</v>
      </c>
      <c r="C39" s="90"/>
      <c r="D39" s="76">
        <f>投入係数表!AA39</f>
        <v>9.1943957968476358E-3</v>
      </c>
      <c r="E39" s="77">
        <f>$C$29*D39</f>
        <v>0.91943957968476353</v>
      </c>
      <c r="F39" s="76">
        <f>分析係数表!C42</f>
        <v>1</v>
      </c>
      <c r="G39" s="77">
        <f>E39*F39</f>
        <v>0.91943957968476353</v>
      </c>
      <c r="H39" s="77">
        <v>1.0312017863534202</v>
      </c>
      <c r="I39" s="77">
        <f>C39+H39</f>
        <v>1.0312017863534202</v>
      </c>
      <c r="J39" s="76">
        <f>分析係数表!G42</f>
        <v>0.48523748395378691</v>
      </c>
      <c r="K39" s="78">
        <f>I39*J39</f>
        <v>0.50037776025878411</v>
      </c>
      <c r="L39" s="79"/>
      <c r="M39" s="80"/>
      <c r="N39" s="81">
        <f>分析係数表!H42</f>
        <v>1.4319648920322628E-2</v>
      </c>
      <c r="O39" s="82">
        <f t="shared" si="4"/>
        <v>0.18309932894574349</v>
      </c>
      <c r="P39" s="76">
        <f>分析係数表!C42</f>
        <v>1</v>
      </c>
      <c r="Q39" s="82">
        <f>O39*P39</f>
        <v>0.18309932894574349</v>
      </c>
      <c r="R39" s="83">
        <v>0.19082620313725632</v>
      </c>
      <c r="S39" s="84">
        <f>I39+R39</f>
        <v>1.2220279894906765</v>
      </c>
      <c r="T39" s="85">
        <f>分析係数表!F42</f>
        <v>0.55905006418485237</v>
      </c>
      <c r="U39" s="86">
        <f>S39*T39</f>
        <v>0.68317482596044876</v>
      </c>
      <c r="V39" s="87">
        <f>分析係数表!D42</f>
        <v>0.23876765083440307</v>
      </c>
      <c r="W39" s="167">
        <f>ROUND(S39*V39,0)</f>
        <v>0</v>
      </c>
      <c r="X39" s="76">
        <f>分析係数表!E42</f>
        <v>0.20410783055198972</v>
      </c>
      <c r="Y39" s="166">
        <f>ROUND(S39*X39,0)</f>
        <v>0</v>
      </c>
    </row>
    <row r="40" spans="1:25" x14ac:dyDescent="0.2">
      <c r="A40" s="6" t="s">
        <v>194</v>
      </c>
      <c r="B40" s="5" t="s">
        <v>41</v>
      </c>
      <c r="C40" s="90"/>
      <c r="D40" s="76">
        <f>投入係数表!AA40</f>
        <v>0.13485113835376533</v>
      </c>
      <c r="E40" s="77">
        <f>$C$29*D40</f>
        <v>13.485113835376533</v>
      </c>
      <c r="F40" s="76">
        <f>分析係数表!C43</f>
        <v>0.2976353666895134</v>
      </c>
      <c r="G40" s="77">
        <f>E40*F40</f>
        <v>4.0136468012421247</v>
      </c>
      <c r="H40" s="77">
        <v>4.8401816925858006</v>
      </c>
      <c r="I40" s="77">
        <f>C40+H40</f>
        <v>4.8401816925858006</v>
      </c>
      <c r="J40" s="76">
        <f>分析係数表!G43</f>
        <v>0.36251604621309369</v>
      </c>
      <c r="K40" s="78">
        <f>I40*J40</f>
        <v>1.754643530149204</v>
      </c>
      <c r="L40" s="79"/>
      <c r="M40" s="80"/>
      <c r="N40" s="81">
        <f>分析係数表!H43</f>
        <v>3.8812019379168734E-2</v>
      </c>
      <c r="O40" s="82">
        <f t="shared" si="4"/>
        <v>0.49627297030092804</v>
      </c>
      <c r="P40" s="76">
        <f>分析係数表!C43</f>
        <v>0.2976353666895134</v>
      </c>
      <c r="Q40" s="82">
        <f>O40*P40</f>
        <v>0.1477083874936107</v>
      </c>
      <c r="R40" s="83">
        <v>0.25042717866247821</v>
      </c>
      <c r="S40" s="84">
        <f>I40+R40</f>
        <v>5.0906088712482784</v>
      </c>
      <c r="T40" s="85">
        <f>分析係数表!F43</f>
        <v>0.59563543003851094</v>
      </c>
      <c r="U40" s="86">
        <f>S40*T40</f>
        <v>3.0321470041838272</v>
      </c>
      <c r="V40" s="87">
        <f>分析係数表!D43</f>
        <v>0.26110397946084724</v>
      </c>
      <c r="W40" s="167">
        <f>ROUND(S40*V40,0)</f>
        <v>1</v>
      </c>
      <c r="X40" s="76">
        <f>分析係数表!E43</f>
        <v>0.20154043645699615</v>
      </c>
      <c r="Y40" s="166">
        <f>ROUND(S40*X40,0)</f>
        <v>1</v>
      </c>
    </row>
    <row r="41" spans="1:25" x14ac:dyDescent="0.2">
      <c r="A41" s="6" t="s">
        <v>340</v>
      </c>
      <c r="B41" s="5" t="s">
        <v>42</v>
      </c>
      <c r="C41" s="90"/>
      <c r="D41" s="76">
        <f>投入係数表!AA41</f>
        <v>4.3782837127845885E-4</v>
      </c>
      <c r="E41" s="77">
        <f>$C$29*D41</f>
        <v>4.3782837127845885E-2</v>
      </c>
      <c r="F41" s="76">
        <f>分析係数表!C44</f>
        <v>0.4644187601490114</v>
      </c>
      <c r="G41" s="77">
        <f>E41*F41</f>
        <v>2.0333570934720289E-2</v>
      </c>
      <c r="H41" s="77">
        <v>2.6946554790501166E-2</v>
      </c>
      <c r="I41" s="77">
        <f>C41+H41</f>
        <v>2.6946554790501166E-2</v>
      </c>
      <c r="J41" s="76">
        <f>分析係数表!G44</f>
        <v>0.2664037682111951</v>
      </c>
      <c r="K41" s="78">
        <f>I41*J41</f>
        <v>7.1786637364989418E-3</v>
      </c>
      <c r="L41" s="79"/>
      <c r="M41" s="80"/>
      <c r="N41" s="81">
        <f>分析係数表!H44</f>
        <v>0.11619448955215868</v>
      </c>
      <c r="O41" s="82">
        <f t="shared" si="4"/>
        <v>1.485730074988048</v>
      </c>
      <c r="P41" s="76">
        <f>分析係数表!C44</f>
        <v>0.4644187601490114</v>
      </c>
      <c r="Q41" s="82">
        <f>O41*P41</f>
        <v>0.69000091934204699</v>
      </c>
      <c r="R41" s="83">
        <v>0.70025007475906353</v>
      </c>
      <c r="S41" s="84">
        <f>I41+R41</f>
        <v>0.72719662954956465</v>
      </c>
      <c r="T41" s="85">
        <f>分析係数表!F44</f>
        <v>0.52053894183371674</v>
      </c>
      <c r="U41" s="86">
        <f>S41*T41</f>
        <v>0.37853416405077567</v>
      </c>
      <c r="V41" s="87">
        <f>分析係数表!D44</f>
        <v>0.21141417460839085</v>
      </c>
      <c r="W41" s="167">
        <f>ROUND(S41*V41,0)</f>
        <v>0</v>
      </c>
      <c r="X41" s="76">
        <f>分析係数表!E44</f>
        <v>0.12487676634899771</v>
      </c>
      <c r="Y41" s="166">
        <f>ROUND(S41*X41,0)</f>
        <v>0</v>
      </c>
    </row>
    <row r="42" spans="1:25" x14ac:dyDescent="0.2">
      <c r="A42" s="6" t="s">
        <v>341</v>
      </c>
      <c r="B42" s="5" t="s">
        <v>278</v>
      </c>
      <c r="C42" s="90"/>
      <c r="D42" s="76">
        <f>投入係数表!AA42</f>
        <v>4.3782837127845885E-4</v>
      </c>
      <c r="E42" s="77">
        <f>$C$29*D42</f>
        <v>4.3782837127845885E-2</v>
      </c>
      <c r="F42" s="76">
        <f>分析係数表!C45</f>
        <v>1</v>
      </c>
      <c r="G42" s="77">
        <f>E42*F42</f>
        <v>4.3782837127845885E-2</v>
      </c>
      <c r="H42" s="77">
        <v>6.4938938921973804E-2</v>
      </c>
      <c r="I42" s="77">
        <f>C42+H42</f>
        <v>6.4938938921973804E-2</v>
      </c>
      <c r="J42" s="76">
        <f>分析係数表!G45</f>
        <v>0</v>
      </c>
      <c r="K42" s="78">
        <f>I42*J42</f>
        <v>0</v>
      </c>
      <c r="L42" s="79"/>
      <c r="M42" s="80"/>
      <c r="N42" s="81">
        <f>分析係数表!H45</f>
        <v>0</v>
      </c>
      <c r="O42" s="82">
        <f t="shared" si="4"/>
        <v>0</v>
      </c>
      <c r="P42" s="76">
        <f>分析係数表!C45</f>
        <v>1</v>
      </c>
      <c r="Q42" s="82">
        <f>O42*P42</f>
        <v>0</v>
      </c>
      <c r="R42" s="83">
        <v>6.4191648122679584E-3</v>
      </c>
      <c r="S42" s="84">
        <f>I42+R42</f>
        <v>7.1358103734241757E-2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投入係数表!AA43</f>
        <v>1.0070052539404553E-2</v>
      </c>
      <c r="E43" s="77">
        <f>$C$29*D43</f>
        <v>1.0070052539404553</v>
      </c>
      <c r="F43" s="76">
        <f>分析係数表!C46</f>
        <v>0.61950882047734346</v>
      </c>
      <c r="G43" s="77">
        <f>E43*F43</f>
        <v>0.6238486370831392</v>
      </c>
      <c r="H43" s="77">
        <v>0.76523935206312343</v>
      </c>
      <c r="I43" s="77">
        <f>C43+H43</f>
        <v>0.76523935206312343</v>
      </c>
      <c r="J43" s="76">
        <f>分析係数表!G46</f>
        <v>9.4707520891364905E-3</v>
      </c>
      <c r="K43" s="78">
        <f>I43*J43</f>
        <v>7.2473921922412803E-3</v>
      </c>
      <c r="L43" s="79"/>
      <c r="M43" s="80"/>
      <c r="N43" s="81">
        <f>分析係数表!H46</f>
        <v>2.3767664702803538E-2</v>
      </c>
      <c r="O43" s="82">
        <f t="shared" si="4"/>
        <v>0.30390713361097632</v>
      </c>
      <c r="P43" s="76">
        <f>分析係数表!C46</f>
        <v>0.61950882047734346</v>
      </c>
      <c r="Q43" s="82">
        <f>O43*P43</f>
        <v>0.18827314987798635</v>
      </c>
      <c r="R43" s="83">
        <v>0.2118483127316218</v>
      </c>
      <c r="S43" s="84">
        <f>I43+R43</f>
        <v>0.97708766479474529</v>
      </c>
      <c r="T43" s="85">
        <f>分析係数表!F46</f>
        <v>0.31364902506963788</v>
      </c>
      <c r="U43" s="86">
        <f>S43*T43</f>
        <v>0.30646259347044097</v>
      </c>
      <c r="V43" s="87">
        <f>分析係数表!D46</f>
        <v>1.6713091922005571E-3</v>
      </c>
      <c r="W43" s="167">
        <f>ROUND(S43*V43,0)</f>
        <v>0</v>
      </c>
      <c r="X43" s="76">
        <f>分析係数表!E46</f>
        <v>5.5710306406685237E-3</v>
      </c>
      <c r="Y43" s="166">
        <f>ROUND(S43*X43,0)</f>
        <v>0</v>
      </c>
    </row>
    <row r="44" spans="1:25" x14ac:dyDescent="0.2">
      <c r="A44" s="192">
        <v>40</v>
      </c>
      <c r="B44" s="14" t="s">
        <v>150</v>
      </c>
      <c r="C44" s="197">
        <f>SUM(C5:C43)</f>
        <v>100</v>
      </c>
      <c r="D44" s="92">
        <f>投入係数表!AA44</f>
        <v>0.50350262697022763</v>
      </c>
      <c r="E44" s="91">
        <f>SUM(E5:E43)</f>
        <v>50.350262697022757</v>
      </c>
      <c r="F44" s="92">
        <f>分析係数表!C47</f>
        <v>0.46349450395854752</v>
      </c>
      <c r="G44" s="91">
        <f>SUM(G5:G43)</f>
        <v>21.15029655050645</v>
      </c>
      <c r="H44" s="91">
        <f>SUM(H5:H43)</f>
        <v>25.155753006137701</v>
      </c>
      <c r="I44" s="91">
        <f>SUM(I5:I43)</f>
        <v>125.15575300613769</v>
      </c>
      <c r="J44" s="92">
        <f>分析係数表!G47</f>
        <v>0.28295025107418337</v>
      </c>
      <c r="K44" s="93">
        <f>SUM(K5:K43)</f>
        <v>20.393268697034248</v>
      </c>
      <c r="L44" s="94">
        <f>最終需要_まとめ!$L$33</f>
        <v>0.627</v>
      </c>
      <c r="M44" s="91">
        <f>K44*L44</f>
        <v>12.786579473040474</v>
      </c>
      <c r="N44" s="95">
        <f>分析係数表!H47</f>
        <v>1</v>
      </c>
      <c r="O44" s="96">
        <f>SUM(O5:O43)</f>
        <v>12.786579473040476</v>
      </c>
      <c r="P44" s="92">
        <f>分析係数表!C47</f>
        <v>0.46349450395854752</v>
      </c>
      <c r="Q44" s="96">
        <f>SUM(Q5:Q43)</f>
        <v>5.2457657071091486</v>
      </c>
      <c r="R44" s="91">
        <f>SUM(R5:R43)</f>
        <v>5.9256914833168031</v>
      </c>
      <c r="S44" s="97">
        <f>SUM(S5:S43)</f>
        <v>131.08144448945447</v>
      </c>
      <c r="T44" s="98">
        <f>分析係数表!F47</f>
        <v>0.52862763369053167</v>
      </c>
      <c r="U44" s="99">
        <f>SUM(U5:U43)</f>
        <v>64.885710502857918</v>
      </c>
      <c r="V44" s="100">
        <f>分析係数表!D47</f>
        <v>0.12002381322151473</v>
      </c>
      <c r="W44" s="164">
        <f>SUM(W5:W43)</f>
        <v>3</v>
      </c>
      <c r="X44" s="92">
        <f>分析係数表!E47</f>
        <v>9.1234404928301496E-2</v>
      </c>
      <c r="Y44" s="165">
        <f>SUM(Y5:Y43)</f>
        <v>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281</v>
      </c>
      <c r="S2" s="3" t="s">
        <v>152</v>
      </c>
      <c r="U2" s="64" t="s">
        <v>209</v>
      </c>
      <c r="W2" s="3" t="s">
        <v>130</v>
      </c>
      <c r="Y2" s="3" t="s">
        <v>153</v>
      </c>
    </row>
    <row r="3" spans="1:25" ht="44" x14ac:dyDescent="0.2">
      <c r="B3" s="65"/>
      <c r="C3" s="66" t="s">
        <v>227</v>
      </c>
      <c r="D3" s="66" t="s">
        <v>316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投入係数表!AB5</f>
        <v>0</v>
      </c>
      <c r="E5" s="77">
        <f t="shared" ref="E5:E38" si="0">$C$30*D5</f>
        <v>0</v>
      </c>
      <c r="F5" s="76">
        <f>分析係数表!C8</f>
        <v>0.24593128390596741</v>
      </c>
      <c r="G5" s="77">
        <f t="shared" ref="G5:G38" si="1">E5*F5</f>
        <v>0</v>
      </c>
      <c r="H5" s="77">
        <f t="array" ref="H5:H43">MMULT(逆行列係数!C5:AO43,'26'!G5:G43)</f>
        <v>1.1643576071905459E-3</v>
      </c>
      <c r="I5" s="77">
        <f t="shared" ref="I5:I38" si="2">C5+H5</f>
        <v>1.1643576071905459E-3</v>
      </c>
      <c r="J5" s="76">
        <f>分析係数表!G8</f>
        <v>0.11987270155586988</v>
      </c>
      <c r="K5" s="78">
        <f t="shared" ref="K5:K38" si="3">I5*J5</f>
        <v>1.3957469195105906E-4</v>
      </c>
      <c r="L5" s="79" t="s">
        <v>184</v>
      </c>
      <c r="M5" s="80" t="s">
        <v>184</v>
      </c>
      <c r="N5" s="81">
        <f>分析係数表!H8</f>
        <v>1.2776294069491229E-2</v>
      </c>
      <c r="O5" s="82">
        <f t="shared" ref="O5:O43" si="4">$M$44*N5</f>
        <v>0.42779762740713417</v>
      </c>
      <c r="P5" s="76">
        <f>分析係数表!C8</f>
        <v>0.24593128390596741</v>
      </c>
      <c r="Q5" s="82">
        <f t="shared" ref="Q5:Q38" si="5">O5*P5</f>
        <v>0.10520881976016318</v>
      </c>
      <c r="R5" s="83">
        <f t="array" ref="R5:R43">MMULT(逆行列係数!C5:AO43,'26'!Q5:Q43)</f>
        <v>0.15948927090593074</v>
      </c>
      <c r="S5" s="84">
        <f t="shared" ref="S5:S38" si="6">I5+R5</f>
        <v>0.16065362851312129</v>
      </c>
      <c r="T5" s="85">
        <f>分析係数表!F8</f>
        <v>0.45261669024045259</v>
      </c>
      <c r="U5" s="86">
        <f t="shared" ref="U5:U38" si="7">S5*T5</f>
        <v>7.2714513612728154E-2</v>
      </c>
      <c r="V5" s="87">
        <f>分析係数表!D8</f>
        <v>0.25884016973125884</v>
      </c>
      <c r="W5" s="88">
        <f t="shared" ref="W5:W38" si="8">ROUND(S5*V5,0)</f>
        <v>0</v>
      </c>
      <c r="X5" s="76">
        <f>分析係数表!E8</f>
        <v>0.1623055162659123</v>
      </c>
      <c r="Y5" s="89">
        <f t="shared" ref="Y5:Y38" si="9">ROUND(S5*X5,0)</f>
        <v>0</v>
      </c>
    </row>
    <row r="6" spans="1:25" x14ac:dyDescent="0.2">
      <c r="A6" s="6" t="s">
        <v>219</v>
      </c>
      <c r="B6" s="5" t="s">
        <v>265</v>
      </c>
      <c r="C6" s="90"/>
      <c r="D6" s="76">
        <f>投入係数表!AB6</f>
        <v>0</v>
      </c>
      <c r="E6" s="77">
        <f t="shared" si="0"/>
        <v>0</v>
      </c>
      <c r="F6" s="76">
        <f>分析係数表!C9</f>
        <v>0.93252427184466025</v>
      </c>
      <c r="G6" s="77">
        <f t="shared" si="1"/>
        <v>0</v>
      </c>
      <c r="H6" s="77">
        <v>6.2108805821897164E-2</v>
      </c>
      <c r="I6" s="77">
        <f t="shared" si="2"/>
        <v>6.2108805821897164E-2</v>
      </c>
      <c r="J6" s="76">
        <f>分析係数表!G9</f>
        <v>0.24685990338164251</v>
      </c>
      <c r="K6" s="78">
        <f t="shared" si="3"/>
        <v>1.5332173804342731E-2</v>
      </c>
      <c r="L6" s="79"/>
      <c r="M6" s="80"/>
      <c r="N6" s="81">
        <f>分析係数表!H9</f>
        <v>6.7102384818756454E-4</v>
      </c>
      <c r="O6" s="82">
        <f t="shared" si="4"/>
        <v>2.2468362783988137E-2</v>
      </c>
      <c r="P6" s="76">
        <f>分析係数表!C9</f>
        <v>0.93252427184466025</v>
      </c>
      <c r="Q6" s="82">
        <f t="shared" si="5"/>
        <v>2.0952293644680202E-2</v>
      </c>
      <c r="R6" s="83">
        <v>4.3857302811741355E-2</v>
      </c>
      <c r="S6" s="84">
        <f t="shared" si="6"/>
        <v>0.10596610863363852</v>
      </c>
      <c r="T6" s="85">
        <f>分析係数表!F9</f>
        <v>0.67294685990338166</v>
      </c>
      <c r="U6" s="86">
        <f t="shared" si="7"/>
        <v>7.130956006118766E-2</v>
      </c>
      <c r="V6" s="87">
        <f>分析係数表!D9</f>
        <v>0.15314009661835748</v>
      </c>
      <c r="W6" s="88">
        <f t="shared" si="8"/>
        <v>0</v>
      </c>
      <c r="X6" s="76">
        <f>分析係数表!E9</f>
        <v>0.11884057971014493</v>
      </c>
      <c r="Y6" s="89">
        <f t="shared" si="9"/>
        <v>0</v>
      </c>
    </row>
    <row r="7" spans="1:25" x14ac:dyDescent="0.2">
      <c r="A7" s="6" t="s">
        <v>220</v>
      </c>
      <c r="B7" s="5" t="s">
        <v>266</v>
      </c>
      <c r="C7" s="90"/>
      <c r="D7" s="76">
        <f>投入係数表!AB7</f>
        <v>0</v>
      </c>
      <c r="E7" s="77">
        <f t="shared" si="0"/>
        <v>0</v>
      </c>
      <c r="F7" s="76">
        <f>分析係数表!C10</f>
        <v>7.456140350877194E-2</v>
      </c>
      <c r="G7" s="77">
        <f t="shared" si="1"/>
        <v>0</v>
      </c>
      <c r="H7" s="77">
        <v>1.8181179752246933E-4</v>
      </c>
      <c r="I7" s="77">
        <f t="shared" si="2"/>
        <v>1.8181179752246933E-4</v>
      </c>
      <c r="J7" s="76">
        <f>分析係数表!G10</f>
        <v>0.17857142857142858</v>
      </c>
      <c r="K7" s="78">
        <f t="shared" si="3"/>
        <v>3.2466392414726667E-5</v>
      </c>
      <c r="L7" s="79"/>
      <c r="M7" s="80"/>
      <c r="N7" s="81">
        <f>分析係数表!H10</f>
        <v>1.3017862654838752E-3</v>
      </c>
      <c r="O7" s="82">
        <f t="shared" si="4"/>
        <v>4.358862380093699E-2</v>
      </c>
      <c r="P7" s="76">
        <f>分析係数表!C10</f>
        <v>7.456140350877194E-2</v>
      </c>
      <c r="Q7" s="82">
        <f t="shared" si="5"/>
        <v>3.2500289676137234E-3</v>
      </c>
      <c r="R7" s="83">
        <v>6.1963773664280757E-3</v>
      </c>
      <c r="S7" s="84">
        <f t="shared" si="6"/>
        <v>6.3781891639505452E-3</v>
      </c>
      <c r="T7" s="85">
        <f>分析係数表!F10</f>
        <v>0.52380952380952384</v>
      </c>
      <c r="U7" s="86">
        <f t="shared" si="7"/>
        <v>3.3409562287360002E-3</v>
      </c>
      <c r="V7" s="87">
        <f>分析係数表!D10</f>
        <v>0.10714285714285714</v>
      </c>
      <c r="W7" s="88">
        <f t="shared" si="8"/>
        <v>0</v>
      </c>
      <c r="X7" s="76">
        <f>分析係数表!E10</f>
        <v>0.13095238095238096</v>
      </c>
      <c r="Y7" s="89">
        <f t="shared" si="9"/>
        <v>0</v>
      </c>
    </row>
    <row r="8" spans="1:25" x14ac:dyDescent="0.2">
      <c r="A8" s="6" t="s">
        <v>221</v>
      </c>
      <c r="B8" s="5" t="s">
        <v>27</v>
      </c>
      <c r="C8" s="90"/>
      <c r="D8" s="76">
        <f>投入係数表!AB8</f>
        <v>0</v>
      </c>
      <c r="E8" s="77">
        <f t="shared" si="0"/>
        <v>0</v>
      </c>
      <c r="F8" s="76">
        <f>分析係数表!C11</f>
        <v>4.5351473922902175E-3</v>
      </c>
      <c r="G8" s="77">
        <f t="shared" si="1"/>
        <v>0</v>
      </c>
      <c r="H8" s="77">
        <v>3.8412326711106731E-4</v>
      </c>
      <c r="I8" s="77">
        <f t="shared" si="2"/>
        <v>3.8412326711106731E-4</v>
      </c>
      <c r="J8" s="76">
        <f>分析係数表!G11</f>
        <v>0.75</v>
      </c>
      <c r="K8" s="78">
        <f t="shared" si="3"/>
        <v>2.8809245033330048E-4</v>
      </c>
      <c r="L8" s="79"/>
      <c r="M8" s="80"/>
      <c r="N8" s="81">
        <f>分析係数表!H11</f>
        <v>-2.6840953927502582E-5</v>
      </c>
      <c r="O8" s="82">
        <f t="shared" si="4"/>
        <v>-8.9873451135952557E-4</v>
      </c>
      <c r="P8" s="76">
        <f>分析係数表!C11</f>
        <v>4.5351473922902175E-3</v>
      </c>
      <c r="Q8" s="82">
        <f t="shared" si="5"/>
        <v>-4.0758934755533755E-6</v>
      </c>
      <c r="R8" s="83">
        <v>1.1610717422829324E-4</v>
      </c>
      <c r="S8" s="84">
        <f t="shared" si="6"/>
        <v>5.0023044133936051E-4</v>
      </c>
      <c r="T8" s="85">
        <f>分析係数表!F11</f>
        <v>1</v>
      </c>
      <c r="U8" s="86">
        <f t="shared" si="7"/>
        <v>5.0023044133936051E-4</v>
      </c>
      <c r="V8" s="87">
        <f>分析係数表!D11</f>
        <v>0.25</v>
      </c>
      <c r="W8" s="88">
        <f t="shared" si="8"/>
        <v>0</v>
      </c>
      <c r="X8" s="76">
        <f>分析係数表!E11</f>
        <v>0</v>
      </c>
      <c r="Y8" s="89">
        <f t="shared" si="9"/>
        <v>0</v>
      </c>
    </row>
    <row r="9" spans="1:25" x14ac:dyDescent="0.2">
      <c r="A9" s="6" t="s">
        <v>222</v>
      </c>
      <c r="B9" s="5" t="s">
        <v>190</v>
      </c>
      <c r="C9" s="90"/>
      <c r="D9" s="76">
        <f>投入係数表!AB9</f>
        <v>0</v>
      </c>
      <c r="E9" s="77">
        <f t="shared" si="0"/>
        <v>0</v>
      </c>
      <c r="F9" s="76">
        <f>分析係数表!C12</f>
        <v>0.20853365384615385</v>
      </c>
      <c r="G9" s="77">
        <f t="shared" si="1"/>
        <v>0</v>
      </c>
      <c r="H9" s="77">
        <v>3.0432708792246395E-3</v>
      </c>
      <c r="I9" s="77">
        <f t="shared" si="2"/>
        <v>3.0432708792246395E-3</v>
      </c>
      <c r="J9" s="76">
        <f>分析係数表!G12</f>
        <v>0.14315275640685521</v>
      </c>
      <c r="K9" s="78">
        <f t="shared" si="3"/>
        <v>4.3565261485372091E-4</v>
      </c>
      <c r="L9" s="79"/>
      <c r="M9" s="80"/>
      <c r="N9" s="81">
        <f>分析係数表!H12</f>
        <v>9.7526606095580642E-2</v>
      </c>
      <c r="O9" s="82">
        <f t="shared" si="4"/>
        <v>3.2655518470248364</v>
      </c>
      <c r="P9" s="76">
        <f>分析係数表!C12</f>
        <v>0.20853365384615385</v>
      </c>
      <c r="Q9" s="82">
        <f t="shared" si="5"/>
        <v>0.68097745848414559</v>
      </c>
      <c r="R9" s="83">
        <v>0.77364439071830293</v>
      </c>
      <c r="S9" s="84">
        <f t="shared" si="6"/>
        <v>0.77668766159752756</v>
      </c>
      <c r="T9" s="85">
        <f>分析係数表!F12</f>
        <v>0.2958030455775455</v>
      </c>
      <c r="U9" s="86">
        <f t="shared" si="7"/>
        <v>0.22974657576305069</v>
      </c>
      <c r="V9" s="87">
        <f>分析係数表!D12</f>
        <v>0.10691356714596488</v>
      </c>
      <c r="W9" s="88">
        <f t="shared" si="8"/>
        <v>0</v>
      </c>
      <c r="X9" s="76">
        <f>分析係数表!E12</f>
        <v>8.866132540987956E-2</v>
      </c>
      <c r="Y9" s="89">
        <f t="shared" si="9"/>
        <v>0</v>
      </c>
    </row>
    <row r="10" spans="1:25" x14ac:dyDescent="0.2">
      <c r="A10" s="6" t="s">
        <v>223</v>
      </c>
      <c r="B10" s="5" t="s">
        <v>28</v>
      </c>
      <c r="C10" s="90"/>
      <c r="D10" s="76">
        <f>投入係数表!AB10</f>
        <v>2.0986358866736622E-3</v>
      </c>
      <c r="E10" s="77">
        <f t="shared" si="0"/>
        <v>0.20986358866736621</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0.49565208301477837</v>
      </c>
      <c r="P10" s="76">
        <f>分析係数表!C13</f>
        <v>0</v>
      </c>
      <c r="Q10" s="82">
        <f t="shared" si="5"/>
        <v>0</v>
      </c>
      <c r="R10" s="83">
        <v>0</v>
      </c>
      <c r="S10" s="84">
        <f t="shared" si="6"/>
        <v>0</v>
      </c>
      <c r="T10" s="85">
        <f>分析係数表!F13</f>
        <v>0.38461538461538464</v>
      </c>
      <c r="U10" s="86">
        <f t="shared" si="7"/>
        <v>0</v>
      </c>
      <c r="V10" s="87">
        <f>分析係数表!D13</f>
        <v>0.16965226554267651</v>
      </c>
      <c r="W10" s="88">
        <f t="shared" si="8"/>
        <v>0</v>
      </c>
      <c r="X10" s="76">
        <f>分析係数表!E13</f>
        <v>0.13909378292939936</v>
      </c>
      <c r="Y10" s="89">
        <f t="shared" si="9"/>
        <v>0</v>
      </c>
    </row>
    <row r="11" spans="1:25" x14ac:dyDescent="0.2">
      <c r="A11" s="6" t="s">
        <v>224</v>
      </c>
      <c r="B11" s="5" t="s">
        <v>267</v>
      </c>
      <c r="C11" s="90"/>
      <c r="D11" s="76">
        <f>投入係数表!AB11</f>
        <v>4.1972717733473244E-3</v>
      </c>
      <c r="E11" s="77">
        <f t="shared" si="0"/>
        <v>0.41972717733473242</v>
      </c>
      <c r="F11" s="76">
        <f>分析係数表!C14</f>
        <v>0.56789069171648165</v>
      </c>
      <c r="G11" s="77">
        <f t="shared" si="1"/>
        <v>0.23835915706882754</v>
      </c>
      <c r="H11" s="77">
        <v>0.44186875415032095</v>
      </c>
      <c r="I11" s="77">
        <f t="shared" si="2"/>
        <v>0.44186875415032095</v>
      </c>
      <c r="J11" s="76">
        <f>分析係数表!G14</f>
        <v>0.17200100806451613</v>
      </c>
      <c r="K11" s="78">
        <f t="shared" si="3"/>
        <v>7.6001871146067046E-2</v>
      </c>
      <c r="L11" s="79"/>
      <c r="M11" s="80"/>
      <c r="N11" s="81">
        <f>分析係数表!H14</f>
        <v>1.2346838806651188E-3</v>
      </c>
      <c r="O11" s="82">
        <f t="shared" si="4"/>
        <v>4.1341787522538177E-2</v>
      </c>
      <c r="P11" s="76">
        <f>分析係数表!C14</f>
        <v>0.56789069171648165</v>
      </c>
      <c r="Q11" s="82">
        <f t="shared" si="5"/>
        <v>2.3477616312970014E-2</v>
      </c>
      <c r="R11" s="83">
        <v>0.12286702039972698</v>
      </c>
      <c r="S11" s="84">
        <f t="shared" si="6"/>
        <v>0.56473577455004798</v>
      </c>
      <c r="T11" s="85">
        <f>分析係数表!F14</f>
        <v>0.39616935483870969</v>
      </c>
      <c r="U11" s="86">
        <f t="shared" si="7"/>
        <v>0.2237310074578315</v>
      </c>
      <c r="V11" s="87">
        <f>分析係数表!D14</f>
        <v>7.7998991935483875E-2</v>
      </c>
      <c r="W11" s="88">
        <f t="shared" si="8"/>
        <v>0</v>
      </c>
      <c r="X11" s="76">
        <f>分析係数表!E14</f>
        <v>6.9052419354838704E-2</v>
      </c>
      <c r="Y11" s="89">
        <f t="shared" si="9"/>
        <v>0</v>
      </c>
    </row>
    <row r="12" spans="1:25" x14ac:dyDescent="0.2">
      <c r="A12" s="6" t="s">
        <v>225</v>
      </c>
      <c r="B12" s="5" t="s">
        <v>29</v>
      </c>
      <c r="C12" s="90"/>
      <c r="D12" s="76">
        <f>投入係数表!AB12</f>
        <v>1.4690451206715634E-2</v>
      </c>
      <c r="E12" s="77">
        <f t="shared" si="0"/>
        <v>1.4690451206715633</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0.30197479581680059</v>
      </c>
      <c r="P12" s="76">
        <f>分析係数表!C15</f>
        <v>0</v>
      </c>
      <c r="Q12" s="82">
        <f t="shared" si="5"/>
        <v>0</v>
      </c>
      <c r="R12" s="83">
        <v>0</v>
      </c>
      <c r="S12" s="84">
        <f t="shared" si="6"/>
        <v>0</v>
      </c>
      <c r="T12" s="85">
        <f>分析係数表!F15</f>
        <v>0.30406147091108671</v>
      </c>
      <c r="U12" s="86">
        <f t="shared" si="7"/>
        <v>0</v>
      </c>
      <c r="V12" s="87">
        <f>分析係数表!D15</f>
        <v>4.2810098792535674E-2</v>
      </c>
      <c r="W12" s="88">
        <f t="shared" si="8"/>
        <v>0</v>
      </c>
      <c r="X12" s="76">
        <f>分析係数表!E15</f>
        <v>3.4028540065861687E-2</v>
      </c>
      <c r="Y12" s="89">
        <f t="shared" si="9"/>
        <v>0</v>
      </c>
    </row>
    <row r="13" spans="1:25" x14ac:dyDescent="0.2">
      <c r="A13" s="6" t="s">
        <v>226</v>
      </c>
      <c r="B13" s="5" t="s">
        <v>30</v>
      </c>
      <c r="C13" s="90"/>
      <c r="D13" s="76">
        <f>投入係数表!AB13</f>
        <v>1.1542497376705142E-2</v>
      </c>
      <c r="E13" s="77">
        <f t="shared" si="0"/>
        <v>1.1542497376705141</v>
      </c>
      <c r="F13" s="76">
        <f>分析係数表!C16</f>
        <v>4.7619047619047672E-2</v>
      </c>
      <c r="G13" s="77">
        <f t="shared" si="1"/>
        <v>5.4964273222405491E-2</v>
      </c>
      <c r="H13" s="77">
        <v>6.113032640857477E-2</v>
      </c>
      <c r="I13" s="77">
        <f t="shared" si="2"/>
        <v>6.113032640857477E-2</v>
      </c>
      <c r="J13" s="76">
        <f>分析係数表!G16</f>
        <v>3.2520325203252036E-2</v>
      </c>
      <c r="K13" s="78">
        <f t="shared" si="3"/>
        <v>1.9879780945877977E-3</v>
      </c>
      <c r="L13" s="79"/>
      <c r="M13" s="80"/>
      <c r="N13" s="81">
        <f>分析係数表!H16</f>
        <v>1.7741870546079206E-2</v>
      </c>
      <c r="O13" s="82">
        <f t="shared" si="4"/>
        <v>0.59406351200864638</v>
      </c>
      <c r="P13" s="76">
        <f>分析係数表!C16</f>
        <v>4.7619047619047672E-2</v>
      </c>
      <c r="Q13" s="82">
        <f t="shared" si="5"/>
        <v>2.8288738667078431E-2</v>
      </c>
      <c r="R13" s="83">
        <v>3.1996361618346611E-2</v>
      </c>
      <c r="S13" s="84">
        <f t="shared" si="6"/>
        <v>9.3126688026921381E-2</v>
      </c>
      <c r="T13" s="85">
        <f>分析係数表!F16</f>
        <v>0.28455284552845528</v>
      </c>
      <c r="U13" s="86">
        <f t="shared" si="7"/>
        <v>2.6499464072701207E-2</v>
      </c>
      <c r="V13" s="87">
        <f>分析係数表!D16</f>
        <v>8.943089430894309E-2</v>
      </c>
      <c r="W13" s="88">
        <f t="shared" si="8"/>
        <v>0</v>
      </c>
      <c r="X13" s="76">
        <f>分析係数表!E16</f>
        <v>6.5040650406504072E-2</v>
      </c>
      <c r="Y13" s="89">
        <f t="shared" si="9"/>
        <v>0</v>
      </c>
    </row>
    <row r="14" spans="1:25" x14ac:dyDescent="0.2">
      <c r="A14" s="6" t="s">
        <v>2</v>
      </c>
      <c r="B14" s="5" t="s">
        <v>364</v>
      </c>
      <c r="C14" s="90"/>
      <c r="D14" s="76">
        <f>投入係数表!AB14</f>
        <v>1.4690451206715634E-2</v>
      </c>
      <c r="E14" s="77">
        <f t="shared" si="0"/>
        <v>1.4690451206715633</v>
      </c>
      <c r="F14" s="76">
        <f>分析係数表!C17</f>
        <v>0.10486608826857791</v>
      </c>
      <c r="G14" s="77">
        <f t="shared" si="1"/>
        <v>0.15405301529486784</v>
      </c>
      <c r="H14" s="77">
        <v>0.17569945872167514</v>
      </c>
      <c r="I14" s="77">
        <f t="shared" si="2"/>
        <v>0.17569945872167514</v>
      </c>
      <c r="J14" s="76">
        <f>分析係数表!G17</f>
        <v>0.21282973621103118</v>
      </c>
      <c r="K14" s="78">
        <f t="shared" si="3"/>
        <v>3.7394069452155079E-2</v>
      </c>
      <c r="L14" s="79"/>
      <c r="M14" s="80"/>
      <c r="N14" s="81">
        <f>分析係数表!H17</f>
        <v>2.9793458859527868E-3</v>
      </c>
      <c r="O14" s="82">
        <f t="shared" si="4"/>
        <v>9.9759530760907336E-2</v>
      </c>
      <c r="P14" s="76">
        <f>分析係数表!C17</f>
        <v>0.10486608826857791</v>
      </c>
      <c r="Q14" s="82">
        <f t="shared" si="5"/>
        <v>1.0461391758405221E-2</v>
      </c>
      <c r="R14" s="83">
        <v>2.3067952863047747E-2</v>
      </c>
      <c r="S14" s="84">
        <f t="shared" si="6"/>
        <v>0.19876741158472289</v>
      </c>
      <c r="T14" s="85">
        <f>分析係数表!F17</f>
        <v>0.32553956834532372</v>
      </c>
      <c r="U14" s="86">
        <f t="shared" si="7"/>
        <v>6.4706657368407985E-2</v>
      </c>
      <c r="V14" s="87">
        <f>分析係数表!D17</f>
        <v>0.14268585131894485</v>
      </c>
      <c r="W14" s="88">
        <f t="shared" si="8"/>
        <v>0</v>
      </c>
      <c r="X14" s="76">
        <f>分析係数表!E17</f>
        <v>0.13908872901678657</v>
      </c>
      <c r="Y14" s="89">
        <f t="shared" si="9"/>
        <v>0</v>
      </c>
    </row>
    <row r="15" spans="1:25" x14ac:dyDescent="0.2">
      <c r="A15" s="6" t="s">
        <v>3</v>
      </c>
      <c r="B15" s="5" t="s">
        <v>31</v>
      </c>
      <c r="C15" s="90"/>
      <c r="D15" s="76">
        <f>投入係数表!AB15</f>
        <v>1.0493179433368311E-3</v>
      </c>
      <c r="E15" s="77">
        <f t="shared" si="0"/>
        <v>0.1049317943336831</v>
      </c>
      <c r="F15" s="76">
        <f>分析係数表!C18</f>
        <v>0.13600000000000001</v>
      </c>
      <c r="G15" s="77">
        <f t="shared" si="1"/>
        <v>1.4270724029380902E-2</v>
      </c>
      <c r="H15" s="77">
        <v>2.0354919948885102E-2</v>
      </c>
      <c r="I15" s="77">
        <f t="shared" si="2"/>
        <v>2.0354919948885102E-2</v>
      </c>
      <c r="J15" s="76">
        <f>分析係数表!G18</f>
        <v>0.21499013806706113</v>
      </c>
      <c r="K15" s="78">
        <f t="shared" si="3"/>
        <v>4.3761070501547846E-3</v>
      </c>
      <c r="L15" s="79"/>
      <c r="M15" s="80"/>
      <c r="N15" s="81">
        <f>分析係数表!H18</f>
        <v>4.6971669373129519E-4</v>
      </c>
      <c r="O15" s="82">
        <f t="shared" si="4"/>
        <v>1.5727853948791698E-2</v>
      </c>
      <c r="P15" s="76">
        <f>分析係数表!C18</f>
        <v>0.13600000000000001</v>
      </c>
      <c r="Q15" s="82">
        <f t="shared" si="5"/>
        <v>2.1389881370356711E-3</v>
      </c>
      <c r="R15" s="83">
        <v>5.1930669527704169E-3</v>
      </c>
      <c r="S15" s="84">
        <f t="shared" si="6"/>
        <v>2.5547986901655519E-2</v>
      </c>
      <c r="T15" s="85">
        <f>分析係数表!F18</f>
        <v>0.45759368836291914</v>
      </c>
      <c r="U15" s="86">
        <f t="shared" si="7"/>
        <v>1.1690597556576096E-2</v>
      </c>
      <c r="V15" s="87">
        <f>分析係数表!D18</f>
        <v>7.3964497041420121E-2</v>
      </c>
      <c r="W15" s="88">
        <f t="shared" si="8"/>
        <v>0</v>
      </c>
      <c r="X15" s="76">
        <f>分析係数表!E18</f>
        <v>5.0295857988165681E-2</v>
      </c>
      <c r="Y15" s="89">
        <f t="shared" si="9"/>
        <v>0</v>
      </c>
    </row>
    <row r="16" spans="1:25" x14ac:dyDescent="0.2">
      <c r="A16" s="6" t="s">
        <v>4</v>
      </c>
      <c r="B16" s="5" t="s">
        <v>32</v>
      </c>
      <c r="C16" s="90"/>
      <c r="D16" s="76">
        <f>投入係数表!AB16</f>
        <v>0</v>
      </c>
      <c r="E16" s="77">
        <f t="shared" si="0"/>
        <v>0</v>
      </c>
      <c r="F16" s="76">
        <f>分析係数表!C19</f>
        <v>5.7963709677419373E-2</v>
      </c>
      <c r="G16" s="77">
        <f t="shared" si="1"/>
        <v>0</v>
      </c>
      <c r="H16" s="77">
        <v>1.5595135118636418E-3</v>
      </c>
      <c r="I16" s="77">
        <f t="shared" si="2"/>
        <v>1.5595135118636418E-3</v>
      </c>
      <c r="J16" s="76">
        <f>分析係数表!G19</f>
        <v>5.6640625E-2</v>
      </c>
      <c r="K16" s="78">
        <f t="shared" si="3"/>
        <v>8.8331820007901579E-5</v>
      </c>
      <c r="L16" s="79"/>
      <c r="M16" s="80"/>
      <c r="N16" s="81">
        <f>分析係数表!H19</f>
        <v>-1.2078429267376162E-4</v>
      </c>
      <c r="O16" s="82">
        <f t="shared" si="4"/>
        <v>-4.0443053011178648E-3</v>
      </c>
      <c r="P16" s="76">
        <f>分析係数表!C19</f>
        <v>5.7963709677419373E-2</v>
      </c>
      <c r="Q16" s="82">
        <f t="shared" si="5"/>
        <v>-2.3442293832084404E-4</v>
      </c>
      <c r="R16" s="83">
        <v>1.0697805666200239E-3</v>
      </c>
      <c r="S16" s="84">
        <f t="shared" si="6"/>
        <v>2.6292940784836656E-3</v>
      </c>
      <c r="T16" s="85">
        <f>分析係数表!F19</f>
        <v>0.23828125</v>
      </c>
      <c r="U16" s="86">
        <f t="shared" si="7"/>
        <v>6.2651147963868592E-4</v>
      </c>
      <c r="V16" s="87">
        <f>分析係数表!D19</f>
        <v>2.1484375E-2</v>
      </c>
      <c r="W16" s="88">
        <f t="shared" si="8"/>
        <v>0</v>
      </c>
      <c r="X16" s="76">
        <f>分析係数表!E19</f>
        <v>3.90625E-3</v>
      </c>
      <c r="Y16" s="89">
        <f t="shared" si="9"/>
        <v>0</v>
      </c>
    </row>
    <row r="17" spans="1:25" x14ac:dyDescent="0.2">
      <c r="A17" s="6" t="s">
        <v>5</v>
      </c>
      <c r="B17" s="5" t="s">
        <v>33</v>
      </c>
      <c r="C17" s="90"/>
      <c r="D17" s="76">
        <f>投入係数表!AB17</f>
        <v>0</v>
      </c>
      <c r="E17" s="77">
        <f t="shared" si="0"/>
        <v>0</v>
      </c>
      <c r="F17" s="76">
        <f>分析係数表!C20</f>
        <v>5.8436815193571912E-2</v>
      </c>
      <c r="G17" s="77">
        <f t="shared" si="1"/>
        <v>0</v>
      </c>
      <c r="H17" s="77">
        <v>1.2610021245476354E-3</v>
      </c>
      <c r="I17" s="77">
        <f t="shared" si="2"/>
        <v>1.2610021245476354E-3</v>
      </c>
      <c r="J17" s="76">
        <f>分析係数表!G20</f>
        <v>0.10123456790123457</v>
      </c>
      <c r="K17" s="78">
        <f t="shared" si="3"/>
        <v>1.2765700520111866E-4</v>
      </c>
      <c r="L17" s="79"/>
      <c r="M17" s="80"/>
      <c r="N17" s="81">
        <f>分析係数表!H20</f>
        <v>5.905009864050568E-4</v>
      </c>
      <c r="O17" s="82">
        <f t="shared" si="4"/>
        <v>1.9772159249909563E-2</v>
      </c>
      <c r="P17" s="76">
        <f>分析係数表!C20</f>
        <v>5.8436815193571912E-2</v>
      </c>
      <c r="Q17" s="82">
        <f t="shared" si="5"/>
        <v>1.1554220160648386E-3</v>
      </c>
      <c r="R17" s="83">
        <v>2.9181273006669024E-3</v>
      </c>
      <c r="S17" s="84">
        <f t="shared" si="6"/>
        <v>4.1791294252145374E-3</v>
      </c>
      <c r="T17" s="85">
        <f>分析係数表!F20</f>
        <v>0.22469135802469137</v>
      </c>
      <c r="U17" s="86">
        <f t="shared" si="7"/>
        <v>9.3901426591240229E-4</v>
      </c>
      <c r="V17" s="87">
        <f>分析係数表!D20</f>
        <v>8.1481481481481488E-2</v>
      </c>
      <c r="W17" s="88">
        <f t="shared" si="8"/>
        <v>0</v>
      </c>
      <c r="X17" s="76">
        <f>分析係数表!E20</f>
        <v>7.9012345679012344E-2</v>
      </c>
      <c r="Y17" s="89">
        <f t="shared" si="9"/>
        <v>0</v>
      </c>
    </row>
    <row r="18" spans="1:25" x14ac:dyDescent="0.2">
      <c r="A18" s="6" t="s">
        <v>6</v>
      </c>
      <c r="B18" s="5" t="s">
        <v>34</v>
      </c>
      <c r="C18" s="90"/>
      <c r="D18" s="76">
        <f>投入係数表!AB18</f>
        <v>0</v>
      </c>
      <c r="E18" s="77">
        <f t="shared" si="0"/>
        <v>0</v>
      </c>
      <c r="F18" s="76">
        <f>分析係数表!C21</f>
        <v>0.13836239575435938</v>
      </c>
      <c r="G18" s="77">
        <f t="shared" si="1"/>
        <v>0</v>
      </c>
      <c r="H18" s="77">
        <v>9.7546109820579111E-3</v>
      </c>
      <c r="I18" s="77">
        <f t="shared" si="2"/>
        <v>9.7546109820579111E-3</v>
      </c>
      <c r="J18" s="76">
        <f>分析係数表!G21</f>
        <v>0.28436555891238668</v>
      </c>
      <c r="K18" s="78">
        <f t="shared" si="3"/>
        <v>2.7738754038858031E-3</v>
      </c>
      <c r="L18" s="79"/>
      <c r="M18" s="80"/>
      <c r="N18" s="81">
        <f>分析係数表!H21</f>
        <v>9.7969481835384425E-4</v>
      </c>
      <c r="O18" s="82">
        <f t="shared" si="4"/>
        <v>3.280380966462268E-2</v>
      </c>
      <c r="P18" s="76">
        <f>分析係数表!C21</f>
        <v>0.13836239575435938</v>
      </c>
      <c r="Q18" s="82">
        <f t="shared" si="5"/>
        <v>4.5388136950672026E-3</v>
      </c>
      <c r="R18" s="83">
        <v>1.0744623569943882E-2</v>
      </c>
      <c r="S18" s="84">
        <f t="shared" si="6"/>
        <v>2.0499234552001793E-2</v>
      </c>
      <c r="T18" s="85">
        <f>分析係数表!F21</f>
        <v>0.42484894259818728</v>
      </c>
      <c r="U18" s="86">
        <f t="shared" si="7"/>
        <v>8.7090781234901871E-3</v>
      </c>
      <c r="V18" s="87">
        <f>分析係数表!D21</f>
        <v>8.0060422960725075E-2</v>
      </c>
      <c r="W18" s="88">
        <f t="shared" si="8"/>
        <v>0</v>
      </c>
      <c r="X18" s="76">
        <f>分析係数表!E21</f>
        <v>6.9108761329305129E-2</v>
      </c>
      <c r="Y18" s="89">
        <f t="shared" si="9"/>
        <v>0</v>
      </c>
    </row>
    <row r="19" spans="1:25" x14ac:dyDescent="0.2">
      <c r="A19" s="6" t="s">
        <v>7</v>
      </c>
      <c r="B19" s="5" t="s">
        <v>268</v>
      </c>
      <c r="C19" s="90"/>
      <c r="D19" s="76">
        <f>投入係数表!AB19</f>
        <v>0</v>
      </c>
      <c r="E19" s="77">
        <f t="shared" si="0"/>
        <v>0</v>
      </c>
      <c r="F19" s="76">
        <f>分析係数表!C22</f>
        <v>4.2718446601941795E-2</v>
      </c>
      <c r="G19" s="77">
        <f t="shared" si="1"/>
        <v>0</v>
      </c>
      <c r="H19" s="77">
        <v>1.9219955895341523E-3</v>
      </c>
      <c r="I19" s="77">
        <f t="shared" si="2"/>
        <v>1.9219955895341523E-3</v>
      </c>
      <c r="J19" s="76">
        <f>分析係数表!G22</f>
        <v>0.195578231292517</v>
      </c>
      <c r="K19" s="78">
        <f t="shared" si="3"/>
        <v>3.7590049795310803E-4</v>
      </c>
      <c r="L19" s="79"/>
      <c r="M19" s="80"/>
      <c r="N19" s="81">
        <f>分析係数表!H22</f>
        <v>4.0261430891253877E-5</v>
      </c>
      <c r="O19" s="82">
        <f t="shared" si="4"/>
        <v>1.3481017670392884E-3</v>
      </c>
      <c r="P19" s="76">
        <f>分析係数表!C22</f>
        <v>4.2718446601941795E-2</v>
      </c>
      <c r="Q19" s="82">
        <f t="shared" si="5"/>
        <v>5.7588813349251222E-5</v>
      </c>
      <c r="R19" s="83">
        <v>7.8828251418677493E-4</v>
      </c>
      <c r="S19" s="84">
        <f t="shared" si="6"/>
        <v>2.7102781037209272E-3</v>
      </c>
      <c r="T19" s="85">
        <f>分析係数表!F22</f>
        <v>0.41411564625850339</v>
      </c>
      <c r="U19" s="86">
        <f t="shared" si="7"/>
        <v>1.1223685684626629E-3</v>
      </c>
      <c r="V19" s="87">
        <f>分析係数表!D22</f>
        <v>4.1666666666666664E-2</v>
      </c>
      <c r="W19" s="88">
        <f t="shared" si="8"/>
        <v>0</v>
      </c>
      <c r="X19" s="76">
        <f>分析係数表!E22</f>
        <v>3.5714285714285712E-2</v>
      </c>
      <c r="Y19" s="89">
        <f t="shared" si="9"/>
        <v>0</v>
      </c>
    </row>
    <row r="20" spans="1:25" x14ac:dyDescent="0.2">
      <c r="A20" s="6" t="s">
        <v>8</v>
      </c>
      <c r="B20" s="5" t="s">
        <v>269</v>
      </c>
      <c r="C20" s="90"/>
      <c r="D20" s="76">
        <f>投入係数表!AB20</f>
        <v>0</v>
      </c>
      <c r="E20" s="77">
        <f t="shared" si="0"/>
        <v>0</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8.9873451135952557E-4</v>
      </c>
      <c r="P20" s="76">
        <f>分析係数表!C23</f>
        <v>0</v>
      </c>
      <c r="Q20" s="82">
        <f t="shared" si="5"/>
        <v>0</v>
      </c>
      <c r="R20" s="83">
        <v>0</v>
      </c>
      <c r="S20" s="84">
        <f t="shared" si="6"/>
        <v>0</v>
      </c>
      <c r="T20" s="85">
        <f>分析係数表!F23</f>
        <v>0.43803056027164688</v>
      </c>
      <c r="U20" s="86">
        <f t="shared" si="7"/>
        <v>0</v>
      </c>
      <c r="V20" s="87">
        <f>分析係数表!D23</f>
        <v>9.3378607809847206E-2</v>
      </c>
      <c r="W20" s="88">
        <f t="shared" si="8"/>
        <v>0</v>
      </c>
      <c r="X20" s="76">
        <f>分析係数表!E23</f>
        <v>9.3378607809847206E-2</v>
      </c>
      <c r="Y20" s="89">
        <f t="shared" si="9"/>
        <v>0</v>
      </c>
    </row>
    <row r="21" spans="1:25" x14ac:dyDescent="0.2">
      <c r="A21" s="6" t="s">
        <v>9</v>
      </c>
      <c r="B21" s="5" t="s">
        <v>270</v>
      </c>
      <c r="C21" s="90"/>
      <c r="D21" s="76">
        <f>投入係数表!AB21</f>
        <v>0</v>
      </c>
      <c r="E21" s="77">
        <f t="shared" si="0"/>
        <v>0</v>
      </c>
      <c r="F21" s="76">
        <f>分析係数表!C24</f>
        <v>0.46503178928247046</v>
      </c>
      <c r="G21" s="77">
        <f t="shared" si="1"/>
        <v>0</v>
      </c>
      <c r="H21" s="77">
        <v>1.6027078033897753E-2</v>
      </c>
      <c r="I21" s="77">
        <f t="shared" si="2"/>
        <v>1.6027078033897753E-2</v>
      </c>
      <c r="J21" s="76">
        <f>分析係数表!G24</f>
        <v>0.20803782505910165</v>
      </c>
      <c r="K21" s="78">
        <f t="shared" si="3"/>
        <v>3.3342384562245913E-3</v>
      </c>
      <c r="L21" s="79"/>
      <c r="M21" s="80"/>
      <c r="N21" s="81">
        <f>分析係数表!H24</f>
        <v>3.7577335498503619E-4</v>
      </c>
      <c r="O21" s="82">
        <f t="shared" si="4"/>
        <v>1.2582283159033359E-2</v>
      </c>
      <c r="P21" s="76">
        <f>分析係数表!C24</f>
        <v>0.46503178928247046</v>
      </c>
      <c r="Q21" s="82">
        <f t="shared" si="5"/>
        <v>5.8511616507039782E-3</v>
      </c>
      <c r="R21" s="83">
        <v>1.9789659575652513E-2</v>
      </c>
      <c r="S21" s="84">
        <f t="shared" si="6"/>
        <v>3.5816737609550266E-2</v>
      </c>
      <c r="T21" s="85">
        <f>分析係数表!F24</f>
        <v>0.39125295508274233</v>
      </c>
      <c r="U21" s="86">
        <f t="shared" si="7"/>
        <v>1.4013404431159738E-2</v>
      </c>
      <c r="V21" s="87">
        <f>分析係数表!D24</f>
        <v>8.1560283687943269E-2</v>
      </c>
      <c r="W21" s="88">
        <f t="shared" si="8"/>
        <v>0</v>
      </c>
      <c r="X21" s="76">
        <f>分析係数表!E24</f>
        <v>8.0378250591016553E-2</v>
      </c>
      <c r="Y21" s="89">
        <f t="shared" si="9"/>
        <v>0</v>
      </c>
    </row>
    <row r="22" spans="1:25" x14ac:dyDescent="0.2">
      <c r="A22" s="6" t="s">
        <v>10</v>
      </c>
      <c r="B22" s="5" t="s">
        <v>271</v>
      </c>
      <c r="C22" s="90"/>
      <c r="D22" s="76">
        <f>投入係数表!AB22</f>
        <v>0</v>
      </c>
      <c r="E22" s="77">
        <f t="shared" si="0"/>
        <v>0</v>
      </c>
      <c r="F22" s="76">
        <f>分析係数表!C25</f>
        <v>9.2250922509224953E-3</v>
      </c>
      <c r="G22" s="77">
        <f t="shared" si="1"/>
        <v>0</v>
      </c>
      <c r="H22" s="77">
        <v>6.4099104043913017E-4</v>
      </c>
      <c r="I22" s="77">
        <f t="shared" si="2"/>
        <v>6.4099104043913017E-4</v>
      </c>
      <c r="J22" s="76">
        <f>分析係数表!G25</f>
        <v>0.19617224880382775</v>
      </c>
      <c r="K22" s="78">
        <f t="shared" si="3"/>
        <v>1.2574465386604945E-4</v>
      </c>
      <c r="L22" s="79"/>
      <c r="M22" s="80"/>
      <c r="N22" s="81">
        <f>分析係数表!H25</f>
        <v>5.5023955551380293E-4</v>
      </c>
      <c r="O22" s="82">
        <f t="shared" si="4"/>
        <v>1.8424057482870272E-2</v>
      </c>
      <c r="P22" s="76">
        <f>分析係数表!C25</f>
        <v>9.2250922509224953E-3</v>
      </c>
      <c r="Q22" s="82">
        <f t="shared" si="5"/>
        <v>1.6996362991577717E-4</v>
      </c>
      <c r="R22" s="83">
        <v>7.297741982035768E-4</v>
      </c>
      <c r="S22" s="84">
        <f t="shared" si="6"/>
        <v>1.3707652386427071E-3</v>
      </c>
      <c r="T22" s="85">
        <f>分析係数表!F25</f>
        <v>0.34928229665071769</v>
      </c>
      <c r="U22" s="86">
        <f t="shared" si="7"/>
        <v>4.7878403072209387E-4</v>
      </c>
      <c r="V22" s="87">
        <f>分析係数表!D25</f>
        <v>6.2200956937799042E-2</v>
      </c>
      <c r="W22" s="88">
        <f t="shared" si="8"/>
        <v>0</v>
      </c>
      <c r="X22" s="76">
        <f>分析係数表!E25</f>
        <v>3.8277511961722487E-2</v>
      </c>
      <c r="Y22" s="89">
        <f t="shared" si="9"/>
        <v>0</v>
      </c>
    </row>
    <row r="23" spans="1:25" x14ac:dyDescent="0.2">
      <c r="A23" s="6" t="s">
        <v>11</v>
      </c>
      <c r="B23" s="5" t="s">
        <v>35</v>
      </c>
      <c r="C23" s="90"/>
      <c r="D23" s="76">
        <f>投入係数表!AB23</f>
        <v>0</v>
      </c>
      <c r="E23" s="77">
        <f t="shared" si="0"/>
        <v>0</v>
      </c>
      <c r="F23" s="76">
        <f>分析係数表!C26</f>
        <v>0.48980322003577814</v>
      </c>
      <c r="G23" s="77">
        <f t="shared" si="1"/>
        <v>0</v>
      </c>
      <c r="H23" s="77">
        <v>1.6276477811647115E-2</v>
      </c>
      <c r="I23" s="77">
        <f t="shared" si="2"/>
        <v>1.6276477811647115E-2</v>
      </c>
      <c r="J23" s="76">
        <f>分析係数表!G26</f>
        <v>0.19635890767230169</v>
      </c>
      <c r="K23" s="78">
        <f t="shared" si="3"/>
        <v>3.196031403847483E-3</v>
      </c>
      <c r="L23" s="79"/>
      <c r="M23" s="80"/>
      <c r="N23" s="81">
        <f>分析係数表!H26</f>
        <v>1.1729496866318629E-2</v>
      </c>
      <c r="O23" s="82">
        <f t="shared" si="4"/>
        <v>0.39274698146411269</v>
      </c>
      <c r="P23" s="76">
        <f>分析係数表!C26</f>
        <v>0.48980322003577814</v>
      </c>
      <c r="Q23" s="82">
        <f t="shared" si="5"/>
        <v>0.19236873618045447</v>
      </c>
      <c r="R23" s="83">
        <v>0.21107241905291171</v>
      </c>
      <c r="S23" s="84">
        <f t="shared" si="6"/>
        <v>0.22734889686455884</v>
      </c>
      <c r="T23" s="85">
        <f>分析係数表!F26</f>
        <v>0.33511053315994799</v>
      </c>
      <c r="U23" s="86">
        <f t="shared" si="7"/>
        <v>7.6187010041608341E-2</v>
      </c>
      <c r="V23" s="87">
        <f>分析係数表!D26</f>
        <v>7.3862158647594281E-2</v>
      </c>
      <c r="W23" s="88">
        <f t="shared" si="8"/>
        <v>0</v>
      </c>
      <c r="X23" s="76">
        <f>分析係数表!E26</f>
        <v>7.8673602080624183E-2</v>
      </c>
      <c r="Y23" s="89">
        <f t="shared" si="9"/>
        <v>0</v>
      </c>
    </row>
    <row r="24" spans="1:25" x14ac:dyDescent="0.2">
      <c r="A24" s="6" t="s">
        <v>12</v>
      </c>
      <c r="B24" s="5" t="s">
        <v>365</v>
      </c>
      <c r="C24" s="90"/>
      <c r="D24" s="76">
        <f>投入係数表!AB24</f>
        <v>0</v>
      </c>
      <c r="E24" s="77">
        <f t="shared" si="0"/>
        <v>0</v>
      </c>
      <c r="F24" s="76">
        <f>分析係数表!C27</f>
        <v>1.6403046280023426E-2</v>
      </c>
      <c r="G24" s="77">
        <f t="shared" si="1"/>
        <v>0</v>
      </c>
      <c r="H24" s="77">
        <v>6.6336487173800226E-5</v>
      </c>
      <c r="I24" s="77">
        <f t="shared" si="2"/>
        <v>6.6336487173800226E-5</v>
      </c>
      <c r="J24" s="76">
        <f>分析係数表!G27</f>
        <v>0.18421052631578946</v>
      </c>
      <c r="K24" s="78">
        <f t="shared" si="3"/>
        <v>1.2219879216226357E-5</v>
      </c>
      <c r="L24" s="79"/>
      <c r="M24" s="80"/>
      <c r="N24" s="81">
        <f>分析係数表!H27</f>
        <v>1.1420825896152349E-2</v>
      </c>
      <c r="O24" s="82">
        <f t="shared" si="4"/>
        <v>0.38241153458347815</v>
      </c>
      <c r="P24" s="76">
        <f>分析係数表!C27</f>
        <v>1.6403046280023426E-2</v>
      </c>
      <c r="Q24" s="82">
        <f t="shared" si="5"/>
        <v>6.272714099787571E-3</v>
      </c>
      <c r="R24" s="83">
        <v>6.3211712406386206E-3</v>
      </c>
      <c r="S24" s="84">
        <f t="shared" si="6"/>
        <v>6.3875077278124212E-3</v>
      </c>
      <c r="T24" s="85">
        <f>分析係数表!F27</f>
        <v>0.35526315789473684</v>
      </c>
      <c r="U24" s="86">
        <f t="shared" si="7"/>
        <v>2.2692461664596758E-3</v>
      </c>
      <c r="V24" s="87">
        <f>分析係数表!D27</f>
        <v>0</v>
      </c>
      <c r="W24" s="88">
        <f t="shared" si="8"/>
        <v>0</v>
      </c>
      <c r="X24" s="76">
        <f>分析係数表!E27</f>
        <v>0</v>
      </c>
      <c r="Y24" s="89">
        <f t="shared" si="9"/>
        <v>0</v>
      </c>
    </row>
    <row r="25" spans="1:25" x14ac:dyDescent="0.2">
      <c r="A25" s="6" t="s">
        <v>13</v>
      </c>
      <c r="B25" s="5" t="s">
        <v>191</v>
      </c>
      <c r="C25" s="90"/>
      <c r="D25" s="76">
        <f>投入係数表!AB25</f>
        <v>0</v>
      </c>
      <c r="E25" s="77">
        <f t="shared" si="0"/>
        <v>0</v>
      </c>
      <c r="F25" s="76">
        <f>分析係数表!C28</f>
        <v>5.7942340305257245E-2</v>
      </c>
      <c r="G25" s="77">
        <f t="shared" si="1"/>
        <v>0</v>
      </c>
      <c r="H25" s="77">
        <v>6.8027046345328001E-3</v>
      </c>
      <c r="I25" s="77">
        <f t="shared" si="2"/>
        <v>6.8027046345328001E-3</v>
      </c>
      <c r="J25" s="76">
        <f>分析係数表!G28</f>
        <v>0.12508686587908269</v>
      </c>
      <c r="K25" s="78">
        <f t="shared" si="3"/>
        <v>8.5092900223481861E-4</v>
      </c>
      <c r="L25" s="79"/>
      <c r="M25" s="80"/>
      <c r="N25" s="81">
        <f>分析係数表!H28</f>
        <v>2.2586662729993424E-2</v>
      </c>
      <c r="O25" s="82">
        <f t="shared" si="4"/>
        <v>0.75628509130904076</v>
      </c>
      <c r="P25" s="76">
        <f>分析係数表!C28</f>
        <v>5.7942340305257245E-2</v>
      </c>
      <c r="Q25" s="82">
        <f t="shared" si="5"/>
        <v>4.3820928128420991E-2</v>
      </c>
      <c r="R25" s="83">
        <v>4.7266856301817053E-2</v>
      </c>
      <c r="S25" s="84">
        <f t="shared" si="6"/>
        <v>5.4069560936349854E-2</v>
      </c>
      <c r="T25" s="85">
        <f>分析係数表!F28</f>
        <v>0.21334259902710215</v>
      </c>
      <c r="U25" s="86">
        <f t="shared" si="7"/>
        <v>1.1535340658415152E-2</v>
      </c>
      <c r="V25" s="87">
        <f>分析係数表!D28</f>
        <v>0.12091730368311328</v>
      </c>
      <c r="W25" s="88">
        <f t="shared" si="8"/>
        <v>0</v>
      </c>
      <c r="X25" s="76">
        <f>分析係数表!E28</f>
        <v>0.12161223071577484</v>
      </c>
      <c r="Y25" s="89">
        <f t="shared" si="9"/>
        <v>0</v>
      </c>
    </row>
    <row r="26" spans="1:25" x14ac:dyDescent="0.2">
      <c r="A26" s="6" t="s">
        <v>14</v>
      </c>
      <c r="B26" s="5" t="s">
        <v>50</v>
      </c>
      <c r="C26" s="90"/>
      <c r="D26" s="76">
        <f>投入係数表!AB26</f>
        <v>4.1972717733473244E-3</v>
      </c>
      <c r="E26" s="77">
        <f t="shared" si="0"/>
        <v>0.41972717733473242</v>
      </c>
      <c r="F26" s="76">
        <f>分析係数表!C29</f>
        <v>0.49478563151796062</v>
      </c>
      <c r="G26" s="77">
        <f t="shared" si="1"/>
        <v>0.20767497650281663</v>
      </c>
      <c r="H26" s="77">
        <v>0.30856297717024789</v>
      </c>
      <c r="I26" s="77">
        <f t="shared" si="2"/>
        <v>0.30856297717024789</v>
      </c>
      <c r="J26" s="76">
        <f>分析係数表!G29</f>
        <v>0.24894917844860528</v>
      </c>
      <c r="K26" s="78">
        <f t="shared" si="3"/>
        <v>7.6816499666188962E-2</v>
      </c>
      <c r="L26" s="79"/>
      <c r="M26" s="80"/>
      <c r="N26" s="81">
        <f>分析係数表!H29</f>
        <v>1.0347187739052245E-2</v>
      </c>
      <c r="O26" s="82">
        <f t="shared" si="4"/>
        <v>0.34646215412909709</v>
      </c>
      <c r="P26" s="76">
        <f>分析係数表!C29</f>
        <v>0.49478563151796062</v>
      </c>
      <c r="Q26" s="82">
        <f t="shared" si="5"/>
        <v>0.1714244957278383</v>
      </c>
      <c r="R26" s="83">
        <v>0.24830012041965427</v>
      </c>
      <c r="S26" s="84">
        <f t="shared" si="6"/>
        <v>0.55686309758990216</v>
      </c>
      <c r="T26" s="85">
        <f>分析係数表!F29</f>
        <v>0.37141765380206343</v>
      </c>
      <c r="U26" s="86">
        <f t="shared" si="7"/>
        <v>0.20682878519579095</v>
      </c>
      <c r="V26" s="87">
        <f>分析係数表!D29</f>
        <v>7.241115781429118E-2</v>
      </c>
      <c r="W26" s="88">
        <f t="shared" si="8"/>
        <v>0</v>
      </c>
      <c r="X26" s="76">
        <f>分析係数表!E29</f>
        <v>5.0630492930836837E-2</v>
      </c>
      <c r="Y26" s="89">
        <f t="shared" si="9"/>
        <v>0</v>
      </c>
    </row>
    <row r="27" spans="1:25" x14ac:dyDescent="0.2">
      <c r="A27" s="6" t="s">
        <v>15</v>
      </c>
      <c r="B27" s="5" t="s">
        <v>36</v>
      </c>
      <c r="C27" s="90"/>
      <c r="D27" s="76">
        <f>投入係数表!AB27</f>
        <v>3.1479538300104933E-3</v>
      </c>
      <c r="E27" s="77">
        <f t="shared" si="0"/>
        <v>0.31479538300104931</v>
      </c>
      <c r="F27" s="76">
        <f>分析係数表!C30</f>
        <v>1</v>
      </c>
      <c r="G27" s="77">
        <f t="shared" si="1"/>
        <v>0.31479538300104931</v>
      </c>
      <c r="H27" s="77">
        <v>0.36482850852709064</v>
      </c>
      <c r="I27" s="77">
        <f t="shared" si="2"/>
        <v>0.36482850852709064</v>
      </c>
      <c r="J27" s="76">
        <f>分析係数表!G30</f>
        <v>0.34459690081234212</v>
      </c>
      <c r="K27" s="78">
        <f t="shared" si="3"/>
        <v>0.12571877336642456</v>
      </c>
      <c r="L27" s="79"/>
      <c r="M27" s="80"/>
      <c r="N27" s="81">
        <f>分析係数表!H30</f>
        <v>0</v>
      </c>
      <c r="O27" s="82">
        <f t="shared" si="4"/>
        <v>0</v>
      </c>
      <c r="P27" s="76">
        <f>分析係数表!C30</f>
        <v>1</v>
      </c>
      <c r="Q27" s="82">
        <f t="shared" si="5"/>
        <v>0</v>
      </c>
      <c r="R27" s="83">
        <v>6.8010119202003103E-2</v>
      </c>
      <c r="S27" s="84">
        <f t="shared" si="6"/>
        <v>0.43283862772909376</v>
      </c>
      <c r="T27" s="85">
        <f>分析係数表!F30</f>
        <v>0.44091746876919924</v>
      </c>
      <c r="U27" s="86">
        <f t="shared" si="7"/>
        <v>0.19084611212384575</v>
      </c>
      <c r="V27" s="87">
        <f>分析係数表!D30</f>
        <v>0.12847293330602771</v>
      </c>
      <c r="W27" s="88">
        <f t="shared" si="8"/>
        <v>0</v>
      </c>
      <c r="X27" s="76">
        <f>分析係数表!E30</f>
        <v>7.0107174551163901E-2</v>
      </c>
      <c r="Y27" s="89">
        <f t="shared" si="9"/>
        <v>0</v>
      </c>
    </row>
    <row r="28" spans="1:25" x14ac:dyDescent="0.2">
      <c r="A28" s="6" t="s">
        <v>16</v>
      </c>
      <c r="B28" s="5" t="s">
        <v>192</v>
      </c>
      <c r="C28" s="90"/>
      <c r="D28" s="76">
        <f>投入係数表!AB28</f>
        <v>7.6600209863588661E-2</v>
      </c>
      <c r="E28" s="77">
        <f t="shared" si="0"/>
        <v>7.660020986358866</v>
      </c>
      <c r="F28" s="76">
        <f>分析係数表!C31</f>
        <v>1.9207967749584998E-2</v>
      </c>
      <c r="G28" s="77">
        <f t="shared" si="1"/>
        <v>0.14713343606712537</v>
      </c>
      <c r="H28" s="77">
        <v>0.14981216242569984</v>
      </c>
      <c r="I28" s="77">
        <f t="shared" si="2"/>
        <v>0.14981216242569984</v>
      </c>
      <c r="J28" s="76">
        <f>分析係数表!G31</f>
        <v>6.1728395061728392E-2</v>
      </c>
      <c r="K28" s="78">
        <f t="shared" si="3"/>
        <v>9.2476643472654222E-3</v>
      </c>
      <c r="L28" s="79"/>
      <c r="M28" s="80"/>
      <c r="N28" s="81">
        <f>分析係数表!H31</f>
        <v>2.4076335672969816E-2</v>
      </c>
      <c r="O28" s="82">
        <f t="shared" si="4"/>
        <v>0.80616485668949445</v>
      </c>
      <c r="P28" s="76">
        <f>分析係数表!C31</f>
        <v>1.9207967749584998E-2</v>
      </c>
      <c r="Q28" s="82">
        <f t="shared" si="5"/>
        <v>1.5484788568140621E-2</v>
      </c>
      <c r="R28" s="83">
        <v>2.0081320627136329E-2</v>
      </c>
      <c r="S28" s="84">
        <f t="shared" si="6"/>
        <v>0.16989348305283616</v>
      </c>
      <c r="T28" s="85">
        <f>分析係数表!F31</f>
        <v>0.33333333333333331</v>
      </c>
      <c r="U28" s="86">
        <f t="shared" si="7"/>
        <v>5.663116101761205E-2</v>
      </c>
      <c r="V28" s="87">
        <f>分析係数表!D31</f>
        <v>0.20987654320987653</v>
      </c>
      <c r="W28" s="88">
        <f t="shared" si="8"/>
        <v>0</v>
      </c>
      <c r="X28" s="76">
        <f>分析係数表!E31</f>
        <v>0.18518518518518517</v>
      </c>
      <c r="Y28" s="89">
        <f t="shared" si="9"/>
        <v>0</v>
      </c>
    </row>
    <row r="29" spans="1:25" x14ac:dyDescent="0.2">
      <c r="A29" s="6" t="s">
        <v>17</v>
      </c>
      <c r="B29" s="5" t="s">
        <v>272</v>
      </c>
      <c r="C29" s="90"/>
      <c r="D29" s="76">
        <f>投入係数表!AB29</f>
        <v>9.4438614900314802E-3</v>
      </c>
      <c r="E29" s="77">
        <f t="shared" si="0"/>
        <v>0.94438614900314799</v>
      </c>
      <c r="F29" s="76">
        <f>分析係数表!C32</f>
        <v>1</v>
      </c>
      <c r="G29" s="77">
        <f t="shared" si="1"/>
        <v>0.94438614900314799</v>
      </c>
      <c r="H29" s="77">
        <v>1.0525062906621725</v>
      </c>
      <c r="I29" s="77">
        <f t="shared" si="2"/>
        <v>1.0525062906621725</v>
      </c>
      <c r="J29" s="76">
        <f>分析係数表!G32</f>
        <v>0.14010507880910683</v>
      </c>
      <c r="K29" s="78">
        <f t="shared" si="3"/>
        <v>0.14746147680030439</v>
      </c>
      <c r="L29" s="79"/>
      <c r="M29" s="80"/>
      <c r="N29" s="81">
        <f>分析係数表!H32</f>
        <v>7.0054889750781743E-3</v>
      </c>
      <c r="O29" s="82">
        <f t="shared" si="4"/>
        <v>0.23456970746483619</v>
      </c>
      <c r="P29" s="76">
        <f>分析係数表!C32</f>
        <v>1</v>
      </c>
      <c r="Q29" s="82">
        <f t="shared" si="5"/>
        <v>0.23456970746483619</v>
      </c>
      <c r="R29" s="83">
        <v>0.31003269017822538</v>
      </c>
      <c r="S29" s="84">
        <f t="shared" si="6"/>
        <v>1.3625389808403978</v>
      </c>
      <c r="T29" s="85">
        <f>分析係数表!F32</f>
        <v>0.48248686514886163</v>
      </c>
      <c r="U29" s="86">
        <f t="shared" si="7"/>
        <v>0.6574071615088084</v>
      </c>
      <c r="V29" s="87">
        <f>分析係数表!D32</f>
        <v>1.5761821366024518E-2</v>
      </c>
      <c r="W29" s="88">
        <f t="shared" si="8"/>
        <v>0</v>
      </c>
      <c r="X29" s="76">
        <f>分析係数表!E32</f>
        <v>2.1891418563922942E-2</v>
      </c>
      <c r="Y29" s="89">
        <f t="shared" si="9"/>
        <v>0</v>
      </c>
    </row>
    <row r="30" spans="1:25" x14ac:dyDescent="0.2">
      <c r="A30" s="6" t="s">
        <v>18</v>
      </c>
      <c r="B30" s="5" t="s">
        <v>273</v>
      </c>
      <c r="C30" s="75">
        <f>最終需要_まとめ!C31</f>
        <v>100</v>
      </c>
      <c r="D30" s="76">
        <f>投入係数表!AB30</f>
        <v>0</v>
      </c>
      <c r="E30" s="77">
        <f t="shared" si="0"/>
        <v>0</v>
      </c>
      <c r="F30" s="76">
        <f>分析係数表!C33</f>
        <v>0.97338792221084958</v>
      </c>
      <c r="G30" s="77">
        <f t="shared" si="1"/>
        <v>0</v>
      </c>
      <c r="H30" s="77">
        <v>4.069166451706506E-2</v>
      </c>
      <c r="I30" s="77">
        <f t="shared" si="2"/>
        <v>100.04069166451707</v>
      </c>
      <c r="J30" s="76">
        <f>分析係数表!G33</f>
        <v>0.50577124868835255</v>
      </c>
      <c r="K30" s="78">
        <f t="shared" si="3"/>
        <v>50.597705542809258</v>
      </c>
      <c r="L30" s="79"/>
      <c r="M30" s="80"/>
      <c r="N30" s="81">
        <f>分析係数表!H33</f>
        <v>1.0199562492450981E-3</v>
      </c>
      <c r="O30" s="82">
        <f t="shared" si="4"/>
        <v>3.415191143166197E-2</v>
      </c>
      <c r="P30" s="76">
        <f>分析係数表!C33</f>
        <v>0.97338792221084958</v>
      </c>
      <c r="Q30" s="82">
        <f t="shared" si="5"/>
        <v>3.3243058107994404E-2</v>
      </c>
      <c r="R30" s="83">
        <v>9.9552518906736165E-2</v>
      </c>
      <c r="S30" s="84">
        <f t="shared" si="6"/>
        <v>100.1402441834238</v>
      </c>
      <c r="T30" s="85">
        <f>分析係数表!F33</f>
        <v>0.64428121720881426</v>
      </c>
      <c r="U30" s="86">
        <f t="shared" si="7"/>
        <v>64.518478414084171</v>
      </c>
      <c r="V30" s="87">
        <f>分析係数表!D33</f>
        <v>6.2959076600209857E-2</v>
      </c>
      <c r="W30" s="88">
        <f t="shared" si="8"/>
        <v>6</v>
      </c>
      <c r="X30" s="76">
        <f>分析係数表!E33</f>
        <v>4.7219307450157399E-2</v>
      </c>
      <c r="Y30" s="89">
        <f t="shared" si="9"/>
        <v>5</v>
      </c>
    </row>
    <row r="31" spans="1:25" x14ac:dyDescent="0.2">
      <c r="A31" s="6" t="s">
        <v>19</v>
      </c>
      <c r="B31" s="5" t="s">
        <v>274</v>
      </c>
      <c r="C31" s="90"/>
      <c r="D31" s="76">
        <f>投入係数表!AB31</f>
        <v>1.5739769150052464E-2</v>
      </c>
      <c r="E31" s="77">
        <f t="shared" si="0"/>
        <v>1.5739769150052465</v>
      </c>
      <c r="F31" s="76">
        <f>分析係数表!C34</f>
        <v>0.27354580534514794</v>
      </c>
      <c r="G31" s="77">
        <f t="shared" si="1"/>
        <v>0.4305547828097816</v>
      </c>
      <c r="H31" s="77">
        <v>0.5329531838292707</v>
      </c>
      <c r="I31" s="77">
        <f t="shared" si="2"/>
        <v>0.5329531838292707</v>
      </c>
      <c r="J31" s="76">
        <f>分析係数表!G34</f>
        <v>0.42476937758456157</v>
      </c>
      <c r="K31" s="78">
        <f t="shared" si="3"/>
        <v>0.22638219217686975</v>
      </c>
      <c r="L31" s="79"/>
      <c r="M31" s="80"/>
      <c r="N31" s="81">
        <f>分析係数表!H34</f>
        <v>0.17207735562921905</v>
      </c>
      <c r="O31" s="82">
        <f t="shared" si="4"/>
        <v>5.7617869523259184</v>
      </c>
      <c r="P31" s="76">
        <f>分析係数表!C34</f>
        <v>0.27354580534514794</v>
      </c>
      <c r="Q31" s="82">
        <f t="shared" si="5"/>
        <v>1.5761126521011588</v>
      </c>
      <c r="R31" s="83">
        <v>1.7072610050958079</v>
      </c>
      <c r="S31" s="84">
        <f t="shared" si="6"/>
        <v>2.2402141889250786</v>
      </c>
      <c r="T31" s="85">
        <f>分析係数表!F34</f>
        <v>0.70045594316615423</v>
      </c>
      <c r="U31" s="86">
        <f t="shared" si="7"/>
        <v>1.5691713425977172</v>
      </c>
      <c r="V31" s="87">
        <f>分析係数表!D34</f>
        <v>0.30431555508429647</v>
      </c>
      <c r="W31" s="88">
        <f t="shared" si="8"/>
        <v>1</v>
      </c>
      <c r="X31" s="76">
        <f>分析係数表!E34</f>
        <v>0.19870639380765559</v>
      </c>
      <c r="Y31" s="89">
        <f t="shared" si="9"/>
        <v>0</v>
      </c>
    </row>
    <row r="32" spans="1:25" x14ac:dyDescent="0.2">
      <c r="A32" s="6" t="s">
        <v>20</v>
      </c>
      <c r="B32" s="5" t="s">
        <v>37</v>
      </c>
      <c r="C32" s="90"/>
      <c r="D32" s="76">
        <f>投入係数表!AB32</f>
        <v>2.6232948583420776E-2</v>
      </c>
      <c r="E32" s="77">
        <f t="shared" si="0"/>
        <v>2.6232948583420774</v>
      </c>
      <c r="F32" s="76">
        <f>分析係数表!C35</f>
        <v>0.43910510987556262</v>
      </c>
      <c r="G32" s="77">
        <f t="shared" si="1"/>
        <v>1.1519021770082964</v>
      </c>
      <c r="H32" s="77">
        <v>1.2288229287192576</v>
      </c>
      <c r="I32" s="77">
        <f t="shared" si="2"/>
        <v>1.2288229287192576</v>
      </c>
      <c r="J32" s="76">
        <f>分析係数表!G35</f>
        <v>0.31421305453517945</v>
      </c>
      <c r="K32" s="78">
        <f t="shared" si="3"/>
        <v>0.38611220591574302</v>
      </c>
      <c r="L32" s="79"/>
      <c r="M32" s="80"/>
      <c r="N32" s="81">
        <f>分析係数表!H35</f>
        <v>6.5760337122381329E-2</v>
      </c>
      <c r="O32" s="82">
        <f t="shared" si="4"/>
        <v>2.2018995528308376</v>
      </c>
      <c r="P32" s="76">
        <f>分析係数表!C35</f>
        <v>0.43910510987556262</v>
      </c>
      <c r="Q32" s="82">
        <f t="shared" si="5"/>
        <v>0.96686534508073718</v>
      </c>
      <c r="R32" s="83">
        <v>1.181982136311402</v>
      </c>
      <c r="S32" s="84">
        <f t="shared" si="6"/>
        <v>2.4108050650306598</v>
      </c>
      <c r="T32" s="85">
        <f>分析係数表!F35</f>
        <v>0.64651031364792311</v>
      </c>
      <c r="U32" s="86">
        <f t="shared" si="7"/>
        <v>1.5586103387369736</v>
      </c>
      <c r="V32" s="87">
        <f>分析係数表!D35</f>
        <v>9.7202599604408024E-2</v>
      </c>
      <c r="W32" s="88">
        <f t="shared" si="8"/>
        <v>0</v>
      </c>
      <c r="X32" s="76">
        <f>分析係数表!E35</f>
        <v>8.3356880474710376E-2</v>
      </c>
      <c r="Y32" s="89">
        <f t="shared" si="9"/>
        <v>0</v>
      </c>
    </row>
    <row r="33" spans="1:25" x14ac:dyDescent="0.2">
      <c r="A33" s="6" t="s">
        <v>21</v>
      </c>
      <c r="B33" s="5" t="s">
        <v>38</v>
      </c>
      <c r="C33" s="90"/>
      <c r="D33" s="76">
        <f>投入係数表!AB33</f>
        <v>1.0493179433368311E-3</v>
      </c>
      <c r="E33" s="77">
        <f t="shared" si="0"/>
        <v>0.1049317943336831</v>
      </c>
      <c r="F33" s="76">
        <f>分析係数表!C36</f>
        <v>0.81669408606805782</v>
      </c>
      <c r="G33" s="77">
        <f t="shared" si="1"/>
        <v>8.5697175872828726E-2</v>
      </c>
      <c r="H33" s="77">
        <v>0.17557107543381517</v>
      </c>
      <c r="I33" s="77">
        <f t="shared" si="2"/>
        <v>0.17557107543381517</v>
      </c>
      <c r="J33" s="76">
        <f>分析係数表!G36</f>
        <v>6.9340477503742809E-2</v>
      </c>
      <c r="K33" s="78">
        <f t="shared" si="3"/>
        <v>1.2174182206426392E-2</v>
      </c>
      <c r="L33" s="79"/>
      <c r="M33" s="80"/>
      <c r="N33" s="81">
        <f>分析係数表!H36</f>
        <v>0.13486237300873674</v>
      </c>
      <c r="O33" s="82">
        <f t="shared" si="4"/>
        <v>4.5156915523259364</v>
      </c>
      <c r="P33" s="76">
        <f>分析係数表!C36</f>
        <v>0.81669408606805782</v>
      </c>
      <c r="Q33" s="82">
        <f t="shared" si="5"/>
        <v>3.6879385852920801</v>
      </c>
      <c r="R33" s="83">
        <v>3.8768126951127377</v>
      </c>
      <c r="S33" s="84">
        <f t="shared" si="6"/>
        <v>4.0523837705465526</v>
      </c>
      <c r="T33" s="85">
        <f>分析係数表!F36</f>
        <v>0.82767315420376641</v>
      </c>
      <c r="U33" s="86">
        <f t="shared" si="7"/>
        <v>3.3540492574124174</v>
      </c>
      <c r="V33" s="87">
        <f>分析係数表!D36</f>
        <v>6.0672917815774961E-3</v>
      </c>
      <c r="W33" s="88">
        <f t="shared" si="8"/>
        <v>0</v>
      </c>
      <c r="X33" s="76">
        <f>分析係数表!E36</f>
        <v>1.3395319517768497E-3</v>
      </c>
      <c r="Y33" s="89">
        <f t="shared" si="9"/>
        <v>0</v>
      </c>
    </row>
    <row r="34" spans="1:25" x14ac:dyDescent="0.2">
      <c r="A34" s="6" t="s">
        <v>22</v>
      </c>
      <c r="B34" s="5" t="s">
        <v>377</v>
      </c>
      <c r="C34" s="90"/>
      <c r="D34" s="76">
        <f>投入係数表!AB34</f>
        <v>4.3022035676810073E-2</v>
      </c>
      <c r="E34" s="77">
        <f t="shared" si="0"/>
        <v>4.3022035676810075</v>
      </c>
      <c r="F34" s="76">
        <f>分析係数表!C37</f>
        <v>0.27674240490171054</v>
      </c>
      <c r="G34" s="77">
        <f t="shared" si="1"/>
        <v>1.190602161696761</v>
      </c>
      <c r="H34" s="77">
        <v>1.2985890156741835</v>
      </c>
      <c r="I34" s="77">
        <f t="shared" si="2"/>
        <v>1.2985890156741835</v>
      </c>
      <c r="J34" s="76">
        <f>分析係数表!G37</f>
        <v>0.51230251230251234</v>
      </c>
      <c r="K34" s="78">
        <f t="shared" si="3"/>
        <v>0.66527041517833074</v>
      </c>
      <c r="L34" s="79"/>
      <c r="M34" s="80"/>
      <c r="N34" s="81">
        <f>分析係数表!H37</f>
        <v>5.0756243876907386E-2</v>
      </c>
      <c r="O34" s="82">
        <f t="shared" si="4"/>
        <v>1.6995069609808628</v>
      </c>
      <c r="P34" s="76">
        <f>分析係数表!C37</f>
        <v>0.27674240490171054</v>
      </c>
      <c r="Q34" s="82">
        <f t="shared" si="5"/>
        <v>0.47032564352904149</v>
      </c>
      <c r="R34" s="83">
        <v>0.56102246806533307</v>
      </c>
      <c r="S34" s="84">
        <f t="shared" si="6"/>
        <v>1.8596114837395166</v>
      </c>
      <c r="T34" s="85">
        <f>分析係数表!F37</f>
        <v>0.72623672623672619</v>
      </c>
      <c r="U34" s="86">
        <f t="shared" si="7"/>
        <v>1.3505181560232076</v>
      </c>
      <c r="V34" s="87">
        <f>分析係数表!D37</f>
        <v>0.14037814037814036</v>
      </c>
      <c r="W34" s="88">
        <f t="shared" si="8"/>
        <v>0</v>
      </c>
      <c r="X34" s="76">
        <f>分析係数表!E37</f>
        <v>0.12535612535612536</v>
      </c>
      <c r="Y34" s="89">
        <f t="shared" si="9"/>
        <v>0</v>
      </c>
    </row>
    <row r="35" spans="1:25" x14ac:dyDescent="0.2">
      <c r="A35" s="6" t="s">
        <v>23</v>
      </c>
      <c r="B35" s="5" t="s">
        <v>193</v>
      </c>
      <c r="C35" s="90"/>
      <c r="D35" s="76">
        <f>投入係数表!AB35</f>
        <v>1.049317943336831E-2</v>
      </c>
      <c r="E35" s="77">
        <f t="shared" si="0"/>
        <v>1.0493179433368309</v>
      </c>
      <c r="F35" s="76">
        <f>分析係数表!C38</f>
        <v>2.6054411976392688E-2</v>
      </c>
      <c r="G35" s="77">
        <f t="shared" si="1"/>
        <v>2.7339361989918872E-2</v>
      </c>
      <c r="H35" s="77">
        <v>3.6015202178632882E-2</v>
      </c>
      <c r="I35" s="77">
        <f t="shared" si="2"/>
        <v>3.6015202178632882E-2</v>
      </c>
      <c r="J35" s="76">
        <f>分析係数表!G38</f>
        <v>0.25641025641025639</v>
      </c>
      <c r="K35" s="78">
        <f t="shared" si="3"/>
        <v>9.2346672252904827E-3</v>
      </c>
      <c r="L35" s="79"/>
      <c r="M35" s="80"/>
      <c r="N35" s="81">
        <f>分析係数表!H38</f>
        <v>4.4945177351603076E-2</v>
      </c>
      <c r="O35" s="82">
        <f t="shared" si="4"/>
        <v>1.5049309392715255</v>
      </c>
      <c r="P35" s="76">
        <f>分析係数表!C38</f>
        <v>2.6054411976392688E-2</v>
      </c>
      <c r="Q35" s="82">
        <f t="shared" si="5"/>
        <v>3.9210090687799931E-2</v>
      </c>
      <c r="R35" s="83">
        <v>4.8262979810089819E-2</v>
      </c>
      <c r="S35" s="84">
        <f t="shared" si="6"/>
        <v>8.4278181988722695E-2</v>
      </c>
      <c r="T35" s="85">
        <f>分析係数表!F38</f>
        <v>0.57264957264957261</v>
      </c>
      <c r="U35" s="86">
        <f t="shared" si="7"/>
        <v>4.8261864899524956E-2</v>
      </c>
      <c r="V35" s="87">
        <f>分析係数表!D38</f>
        <v>9.4017094017094016E-2</v>
      </c>
      <c r="W35" s="88">
        <f t="shared" si="8"/>
        <v>0</v>
      </c>
      <c r="X35" s="76">
        <f>分析係数表!E38</f>
        <v>6.4102564102564097E-2</v>
      </c>
      <c r="Y35" s="89">
        <f t="shared" si="9"/>
        <v>0</v>
      </c>
    </row>
    <row r="36" spans="1:25" x14ac:dyDescent="0.2">
      <c r="A36" s="6" t="s">
        <v>24</v>
      </c>
      <c r="B36" s="5" t="s">
        <v>39</v>
      </c>
      <c r="C36" s="90"/>
      <c r="D36" s="76">
        <f>投入係数表!AB36</f>
        <v>0</v>
      </c>
      <c r="E36" s="77">
        <f t="shared" si="0"/>
        <v>0</v>
      </c>
      <c r="F36" s="76">
        <f>分析係数表!C39</f>
        <v>1</v>
      </c>
      <c r="G36" s="77">
        <f t="shared" si="1"/>
        <v>0</v>
      </c>
      <c r="H36" s="77">
        <v>0.30369452337536906</v>
      </c>
      <c r="I36" s="77">
        <f t="shared" si="2"/>
        <v>0.30369452337536906</v>
      </c>
      <c r="J36" s="76">
        <f>分析係数表!G39</f>
        <v>0.35423311765241955</v>
      </c>
      <c r="K36" s="78">
        <f t="shared" si="3"/>
        <v>0.10757865782922259</v>
      </c>
      <c r="L36" s="79"/>
      <c r="M36" s="80"/>
      <c r="N36" s="81">
        <f>分析係数表!H39</f>
        <v>4.0664045200166418E-3</v>
      </c>
      <c r="O36" s="82">
        <f t="shared" si="4"/>
        <v>0.13615827847096815</v>
      </c>
      <c r="P36" s="76">
        <f>分析係数表!C39</f>
        <v>1</v>
      </c>
      <c r="Q36" s="82">
        <f t="shared" si="5"/>
        <v>0.13615827847096815</v>
      </c>
      <c r="R36" s="83">
        <v>0.24123791540549866</v>
      </c>
      <c r="S36" s="84">
        <f t="shared" si="6"/>
        <v>0.54493243878086772</v>
      </c>
      <c r="T36" s="85">
        <f>分析係数表!F39</f>
        <v>0.70491205686685499</v>
      </c>
      <c r="U36" s="86">
        <f t="shared" si="7"/>
        <v>0.38412944627449302</v>
      </c>
      <c r="V36" s="87">
        <f>分析係数表!D39</f>
        <v>5.4588535496217991E-2</v>
      </c>
      <c r="W36" s="88">
        <f t="shared" si="8"/>
        <v>0</v>
      </c>
      <c r="X36" s="76">
        <f>分析係数表!E39</f>
        <v>6.4886539688325889E-2</v>
      </c>
      <c r="Y36" s="89">
        <f t="shared" si="9"/>
        <v>0</v>
      </c>
    </row>
    <row r="37" spans="1:25" x14ac:dyDescent="0.2">
      <c r="A37" s="6" t="s">
        <v>25</v>
      </c>
      <c r="B37" s="5" t="s">
        <v>40</v>
      </c>
      <c r="C37" s="90"/>
      <c r="D37" s="76">
        <f>投入係数表!AB37</f>
        <v>0</v>
      </c>
      <c r="E37" s="77">
        <f t="shared" si="0"/>
        <v>0</v>
      </c>
      <c r="F37" s="76">
        <f>分析係数表!C40</f>
        <v>0.92056168505516545</v>
      </c>
      <c r="G37" s="77">
        <f t="shared" si="1"/>
        <v>0</v>
      </c>
      <c r="H37" s="77">
        <v>1.2907636689198137E-3</v>
      </c>
      <c r="I37" s="77">
        <f t="shared" si="2"/>
        <v>1.2907636689198137E-3</v>
      </c>
      <c r="J37" s="76">
        <f>分析係数表!G40</f>
        <v>0.55393401015228427</v>
      </c>
      <c r="K37" s="78">
        <f t="shared" si="3"/>
        <v>7.1499789528362782E-4</v>
      </c>
      <c r="L37" s="79"/>
      <c r="M37" s="80"/>
      <c r="N37" s="81">
        <f>分析係数表!H40</f>
        <v>3.1632064203561794E-2</v>
      </c>
      <c r="O37" s="82">
        <f t="shared" si="4"/>
        <v>1.0591586216372009</v>
      </c>
      <c r="P37" s="76">
        <f>分析係数表!C40</f>
        <v>0.92056168505516545</v>
      </c>
      <c r="Q37" s="82">
        <f t="shared" si="5"/>
        <v>0.97502084547504808</v>
      </c>
      <c r="R37" s="83">
        <v>0.97603373708286945</v>
      </c>
      <c r="S37" s="84">
        <f t="shared" si="6"/>
        <v>0.97732450075178923</v>
      </c>
      <c r="T37" s="85">
        <f>分析係数表!F40</f>
        <v>0.75190355329949243</v>
      </c>
      <c r="U37" s="86">
        <f t="shared" si="7"/>
        <v>0.73485376484192277</v>
      </c>
      <c r="V37" s="87">
        <f>分析係数表!D40</f>
        <v>8.6747643219724432E-2</v>
      </c>
      <c r="W37" s="88">
        <f t="shared" si="8"/>
        <v>0</v>
      </c>
      <c r="X37" s="76">
        <f>分析係数表!E40</f>
        <v>5.4296591733139957E-2</v>
      </c>
      <c r="Y37" s="89">
        <f t="shared" si="9"/>
        <v>0</v>
      </c>
    </row>
    <row r="38" spans="1:25" x14ac:dyDescent="0.2">
      <c r="A38" s="6" t="s">
        <v>26</v>
      </c>
      <c r="B38" s="5" t="s">
        <v>276</v>
      </c>
      <c r="C38" s="90"/>
      <c r="D38" s="76">
        <f>投入係数表!AB38</f>
        <v>0</v>
      </c>
      <c r="E38" s="77">
        <f t="shared" si="0"/>
        <v>0</v>
      </c>
      <c r="F38" s="76">
        <f>分析係数表!C41</f>
        <v>0.63177526518242222</v>
      </c>
      <c r="G38" s="77">
        <f t="shared" si="1"/>
        <v>0</v>
      </c>
      <c r="H38" s="77">
        <v>2.2248127879141103E-3</v>
      </c>
      <c r="I38" s="77">
        <f t="shared" si="2"/>
        <v>2.2248127879141103E-3</v>
      </c>
      <c r="J38" s="76">
        <f>分析係数表!G41</f>
        <v>0.4574653574378269</v>
      </c>
      <c r="K38" s="78">
        <f t="shared" si="3"/>
        <v>1.0177747772553767E-3</v>
      </c>
      <c r="L38" s="79"/>
      <c r="M38" s="80"/>
      <c r="N38" s="81">
        <f>分析係数表!H41</f>
        <v>5.3681907855005165E-2</v>
      </c>
      <c r="O38" s="82">
        <f t="shared" si="4"/>
        <v>1.7974690227190511</v>
      </c>
      <c r="P38" s="76">
        <f>分析係数表!C41</f>
        <v>0.63177526518242222</v>
      </c>
      <c r="Q38" s="82">
        <f t="shared" si="5"/>
        <v>1.1355964684855178</v>
      </c>
      <c r="R38" s="83">
        <v>1.1508745825879505</v>
      </c>
      <c r="S38" s="84">
        <f t="shared" si="6"/>
        <v>1.1530993953758646</v>
      </c>
      <c r="T38" s="85">
        <f>分析係数表!F41</f>
        <v>0.56134715976874372</v>
      </c>
      <c r="U38" s="86">
        <f t="shared" si="7"/>
        <v>0.64728907052529727</v>
      </c>
      <c r="V38" s="87">
        <f>分析係数表!D41</f>
        <v>0.18619803615674038</v>
      </c>
      <c r="W38" s="88">
        <f t="shared" si="8"/>
        <v>0</v>
      </c>
      <c r="X38" s="76">
        <f>分析係数表!E41</f>
        <v>0.17261631641736258</v>
      </c>
      <c r="Y38" s="89">
        <f t="shared" si="9"/>
        <v>0</v>
      </c>
    </row>
    <row r="39" spans="1:25" x14ac:dyDescent="0.2">
      <c r="A39" s="6" t="s">
        <v>51</v>
      </c>
      <c r="B39" s="5" t="s">
        <v>367</v>
      </c>
      <c r="C39" s="90"/>
      <c r="D39" s="76">
        <f>投入係数表!AB39</f>
        <v>2.0986358866736622E-3</v>
      </c>
      <c r="E39" s="77">
        <f>$C$30*D39</f>
        <v>0.20986358866736621</v>
      </c>
      <c r="F39" s="76">
        <f>分析係数表!C42</f>
        <v>1</v>
      </c>
      <c r="G39" s="77">
        <f>E39*F39</f>
        <v>0.20986358866736621</v>
      </c>
      <c r="H39" s="77">
        <v>0.2349948394492643</v>
      </c>
      <c r="I39" s="77">
        <f>C39+H39</f>
        <v>0.2349948394492643</v>
      </c>
      <c r="J39" s="76">
        <f>分析係数表!G42</f>
        <v>0.48523748395378691</v>
      </c>
      <c r="K39" s="78">
        <f>I39*J39</f>
        <v>0.11402830463648511</v>
      </c>
      <c r="L39" s="79"/>
      <c r="M39" s="80"/>
      <c r="N39" s="81">
        <f>分析係数表!H42</f>
        <v>1.4319648920322628E-2</v>
      </c>
      <c r="O39" s="82">
        <f t="shared" si="4"/>
        <v>0.47947486181030691</v>
      </c>
      <c r="P39" s="76">
        <f>分析係数表!C42</f>
        <v>1</v>
      </c>
      <c r="Q39" s="82">
        <f>O39*P39</f>
        <v>0.47947486181030691</v>
      </c>
      <c r="R39" s="83">
        <v>0.49970891704433273</v>
      </c>
      <c r="S39" s="84">
        <f>I39+R39</f>
        <v>0.73470375649359698</v>
      </c>
      <c r="T39" s="85">
        <f>分析係数表!F42</f>
        <v>0.55905006418485237</v>
      </c>
      <c r="U39" s="86">
        <f>S39*T39</f>
        <v>0.41073618222459751</v>
      </c>
      <c r="V39" s="87">
        <f>分析係数表!D42</f>
        <v>0.23876765083440307</v>
      </c>
      <c r="W39" s="88">
        <f>ROUND(S39*V39,0)</f>
        <v>0</v>
      </c>
      <c r="X39" s="76">
        <f>分析係数表!E42</f>
        <v>0.20410783055198972</v>
      </c>
      <c r="Y39" s="89">
        <f>ROUND(S39*X39,0)</f>
        <v>0</v>
      </c>
    </row>
    <row r="40" spans="1:25" x14ac:dyDescent="0.2">
      <c r="A40" s="6" t="s">
        <v>194</v>
      </c>
      <c r="B40" s="5" t="s">
        <v>41</v>
      </c>
      <c r="C40" s="90"/>
      <c r="D40" s="76">
        <f>投入係数表!AB40</f>
        <v>6.190975865687303E-2</v>
      </c>
      <c r="E40" s="77">
        <f>$C$30*D40</f>
        <v>6.1909758656873031</v>
      </c>
      <c r="F40" s="76">
        <f>分析係数表!C43</f>
        <v>0.2976353666895134</v>
      </c>
      <c r="G40" s="77">
        <f>E40*F40</f>
        <v>1.8426533719497682</v>
      </c>
      <c r="H40" s="77">
        <v>2.0983202583467491</v>
      </c>
      <c r="I40" s="77">
        <f>C40+H40</f>
        <v>2.0983202583467491</v>
      </c>
      <c r="J40" s="76">
        <f>分析係数表!G43</f>
        <v>0.36251604621309369</v>
      </c>
      <c r="K40" s="78">
        <f>I40*J40</f>
        <v>0.76067476374470078</v>
      </c>
      <c r="L40" s="79"/>
      <c r="M40" s="80"/>
      <c r="N40" s="81">
        <f>分析係数表!H43</f>
        <v>3.8812019379168734E-2</v>
      </c>
      <c r="O40" s="82">
        <f t="shared" si="4"/>
        <v>1.299570103425874</v>
      </c>
      <c r="P40" s="76">
        <f>分析係数表!C43</f>
        <v>0.2976353666895134</v>
      </c>
      <c r="Q40" s="82">
        <f>O40*P40</f>
        <v>0.38679802427188886</v>
      </c>
      <c r="R40" s="83">
        <v>0.65578359884823667</v>
      </c>
      <c r="S40" s="84">
        <f>I40+R40</f>
        <v>2.7541038571949858</v>
      </c>
      <c r="T40" s="85">
        <f>分析係数表!F43</f>
        <v>0.59563543003851094</v>
      </c>
      <c r="U40" s="86">
        <f>S40*T40</f>
        <v>1.640441835351057</v>
      </c>
      <c r="V40" s="87">
        <f>分析係数表!D43</f>
        <v>0.26110397946084724</v>
      </c>
      <c r="W40" s="88">
        <f>ROUND(S40*V40,0)</f>
        <v>1</v>
      </c>
      <c r="X40" s="76">
        <f>分析係数表!E43</f>
        <v>0.20154043645699615</v>
      </c>
      <c r="Y40" s="89">
        <f>ROUND(S40*X40,0)</f>
        <v>1</v>
      </c>
    </row>
    <row r="41" spans="1:25" x14ac:dyDescent="0.2">
      <c r="A41" s="6" t="s">
        <v>340</v>
      </c>
      <c r="B41" s="5" t="s">
        <v>42</v>
      </c>
      <c r="C41" s="90"/>
      <c r="D41" s="76">
        <f>投入係数表!AB41</f>
        <v>0</v>
      </c>
      <c r="E41" s="77">
        <f>$C$30*D41</f>
        <v>0</v>
      </c>
      <c r="F41" s="76">
        <f>分析係数表!C44</f>
        <v>0.4644187601490114</v>
      </c>
      <c r="G41" s="77">
        <f>E41*F41</f>
        <v>0</v>
      </c>
      <c r="H41" s="77">
        <v>3.1465341709163842E-3</v>
      </c>
      <c r="I41" s="77">
        <f>C41+H41</f>
        <v>3.1465341709163842E-3</v>
      </c>
      <c r="J41" s="76">
        <f>分析係数表!G44</f>
        <v>0.2664037682111951</v>
      </c>
      <c r="K41" s="78">
        <f>I41*J41</f>
        <v>8.3824855993741337E-4</v>
      </c>
      <c r="L41" s="79"/>
      <c r="M41" s="80"/>
      <c r="N41" s="81">
        <f>分析係数表!H44</f>
        <v>0.11619448955215868</v>
      </c>
      <c r="O41" s="82">
        <f t="shared" si="4"/>
        <v>3.890621699675386</v>
      </c>
      <c r="P41" s="76">
        <f>分析係数表!C44</f>
        <v>0.4644187601490114</v>
      </c>
      <c r="Q41" s="82">
        <f>O41*P41</f>
        <v>1.8068777059720822</v>
      </c>
      <c r="R41" s="83">
        <v>1.8337167577891569</v>
      </c>
      <c r="S41" s="84">
        <f>I41+R41</f>
        <v>1.8368632919600734</v>
      </c>
      <c r="T41" s="85">
        <f>分析係数表!F44</f>
        <v>0.52053894183371674</v>
      </c>
      <c r="U41" s="86">
        <f>S41*T41</f>
        <v>0.95615887429009405</v>
      </c>
      <c r="V41" s="87">
        <f>分析係数表!D44</f>
        <v>0.21141417460839085</v>
      </c>
      <c r="W41" s="88">
        <f>ROUND(S41*V41,0)</f>
        <v>0</v>
      </c>
      <c r="X41" s="76">
        <f>分析係数表!E44</f>
        <v>0.12487676634899771</v>
      </c>
      <c r="Y41" s="89">
        <f>ROUND(S41*X41,0)</f>
        <v>0</v>
      </c>
    </row>
    <row r="42" spans="1:25" x14ac:dyDescent="0.2">
      <c r="A42" s="6" t="s">
        <v>341</v>
      </c>
      <c r="B42" s="5" t="s">
        <v>278</v>
      </c>
      <c r="C42" s="90"/>
      <c r="D42" s="76">
        <f>投入係数表!AB42</f>
        <v>2.0986358866736622E-3</v>
      </c>
      <c r="E42" s="77">
        <f>$C$30*D42</f>
        <v>0.20986358866736621</v>
      </c>
      <c r="F42" s="76">
        <f>分析係数表!C45</f>
        <v>1</v>
      </c>
      <c r="G42" s="77">
        <f>E42*F42</f>
        <v>0.20986358866736621</v>
      </c>
      <c r="H42" s="77">
        <v>0.22083025123599492</v>
      </c>
      <c r="I42" s="77">
        <f>C42+H42</f>
        <v>0.22083025123599492</v>
      </c>
      <c r="J42" s="76">
        <f>分析係数表!G45</f>
        <v>0</v>
      </c>
      <c r="K42" s="78">
        <f>I42*J42</f>
        <v>0</v>
      </c>
      <c r="L42" s="79"/>
      <c r="M42" s="80"/>
      <c r="N42" s="81">
        <f>分析係数表!H45</f>
        <v>0</v>
      </c>
      <c r="O42" s="82">
        <f t="shared" si="4"/>
        <v>0</v>
      </c>
      <c r="P42" s="76">
        <f>分析係数表!C45</f>
        <v>1</v>
      </c>
      <c r="Q42" s="82">
        <f>O42*P42</f>
        <v>0</v>
      </c>
      <c r="R42" s="83">
        <v>1.6809609183285397E-2</v>
      </c>
      <c r="S42" s="84">
        <f>I42+R42</f>
        <v>0.23763986041928031</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投入係数表!AB43</f>
        <v>2.5183630640083946E-2</v>
      </c>
      <c r="E43" s="77">
        <f>$C$30*D43</f>
        <v>2.5183630640083945</v>
      </c>
      <c r="F43" s="76">
        <f>分析係数表!C46</f>
        <v>0.61950882047734346</v>
      </c>
      <c r="G43" s="77">
        <f>E43*F43</f>
        <v>1.5601481313175491</v>
      </c>
      <c r="H43" s="77">
        <v>1.603328439584669</v>
      </c>
      <c r="I43" s="77">
        <f>C43+H43</f>
        <v>1.603328439584669</v>
      </c>
      <c r="J43" s="76">
        <f>分析係数表!G46</f>
        <v>9.4707520891364905E-3</v>
      </c>
      <c r="K43" s="78">
        <f>I43*J43</f>
        <v>1.5184726168768453E-2</v>
      </c>
      <c r="L43" s="79"/>
      <c r="M43" s="80"/>
      <c r="N43" s="81">
        <f>分析係数表!H46</f>
        <v>2.3767664702803538E-2</v>
      </c>
      <c r="O43" s="82">
        <f t="shared" si="4"/>
        <v>0.79582940980885997</v>
      </c>
      <c r="P43" s="76">
        <f>分析係数表!C46</f>
        <v>0.61950882047734346</v>
      </c>
      <c r="Q43" s="82">
        <f>O43*P43</f>
        <v>0.49302333897186723</v>
      </c>
      <c r="R43" s="83">
        <v>0.55475867146318336</v>
      </c>
      <c r="S43" s="84">
        <f>I43+R43</f>
        <v>2.1580871110478523</v>
      </c>
      <c r="T43" s="85">
        <f>分析係数表!F46</f>
        <v>0.31364902506963788</v>
      </c>
      <c r="U43" s="86">
        <f>S43*T43</f>
        <v>0.67688191839551026</v>
      </c>
      <c r="V43" s="87">
        <f>分析係数表!D46</f>
        <v>1.6713091922005571E-3</v>
      </c>
      <c r="W43" s="88">
        <f>ROUND(S43*V43,0)</f>
        <v>0</v>
      </c>
      <c r="X43" s="76">
        <f>分析係数表!E46</f>
        <v>5.5710306406685237E-3</v>
      </c>
      <c r="Y43" s="89">
        <f>ROUND(S43*X43,0)</f>
        <v>0</v>
      </c>
    </row>
    <row r="44" spans="1:25" x14ac:dyDescent="0.2">
      <c r="A44" s="192">
        <v>40</v>
      </c>
      <c r="B44" s="14" t="s">
        <v>150</v>
      </c>
      <c r="C44" s="197">
        <f>SUM(C5:C43)</f>
        <v>100</v>
      </c>
      <c r="D44" s="92">
        <f>投入係数表!AB44</f>
        <v>0.32948583420776495</v>
      </c>
      <c r="E44" s="91">
        <f>SUM(E5:E43)</f>
        <v>32.948583420776501</v>
      </c>
      <c r="F44" s="92">
        <f>分析係数表!C47</f>
        <v>0.46349450395854752</v>
      </c>
      <c r="G44" s="91">
        <f>SUM(G5:G43)</f>
        <v>8.7842614541692559</v>
      </c>
      <c r="H44" s="91">
        <f>SUM(H5:H43)</f>
        <v>10.476429970575328</v>
      </c>
      <c r="I44" s="91">
        <f>SUM(I5:I43)</f>
        <v>110.47642997057531</v>
      </c>
      <c r="J44" s="92">
        <f>分析係数表!G47</f>
        <v>0.28295025107418337</v>
      </c>
      <c r="K44" s="93">
        <f>SUM(K5:K43)</f>
        <v>53.403034007123068</v>
      </c>
      <c r="L44" s="94">
        <f>最終需要_まとめ!$L$33</f>
        <v>0.627</v>
      </c>
      <c r="M44" s="91">
        <f>K44*L44</f>
        <v>33.483702322466165</v>
      </c>
      <c r="N44" s="95">
        <f>分析係数表!H47</f>
        <v>1</v>
      </c>
      <c r="O44" s="96">
        <f>SUM(O5:O43)</f>
        <v>33.483702322466165</v>
      </c>
      <c r="P44" s="92">
        <f>分析係数表!C47</f>
        <v>0.46349450395854752</v>
      </c>
      <c r="Q44" s="96">
        <f>SUM(Q5:Q43)</f>
        <v>13.736876055131365</v>
      </c>
      <c r="R44" s="91">
        <f>SUM(R5:R43)</f>
        <v>15.517370388264803</v>
      </c>
      <c r="S44" s="97">
        <f>SUM(S5:S43)</f>
        <v>125.99380035884013</v>
      </c>
      <c r="T44" s="98">
        <f>分析係数表!F47</f>
        <v>0.52862763369053167</v>
      </c>
      <c r="U44" s="99">
        <f>SUM(U5:U43)</f>
        <v>79.781414005831479</v>
      </c>
      <c r="V44" s="100">
        <f>分析係数表!D47</f>
        <v>0.12002381322151473</v>
      </c>
      <c r="W44" s="101">
        <f>SUM(W5:W43)</f>
        <v>8</v>
      </c>
      <c r="X44" s="92">
        <f>分析係数表!E47</f>
        <v>9.1234404928301496E-2</v>
      </c>
      <c r="Y44" s="102">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384</v>
      </c>
      <c r="S2" s="3" t="s">
        <v>152</v>
      </c>
      <c r="U2" s="64" t="s">
        <v>209</v>
      </c>
      <c r="W2" s="3" t="s">
        <v>130</v>
      </c>
      <c r="Y2" s="3" t="s">
        <v>153</v>
      </c>
    </row>
    <row r="3" spans="1:25" ht="44" x14ac:dyDescent="0.2">
      <c r="B3" s="65"/>
      <c r="C3" s="66" t="s">
        <v>227</v>
      </c>
      <c r="D3" s="66" t="s">
        <v>380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投入係数表!AC5</f>
        <v>1.0603329445445871E-4</v>
      </c>
      <c r="E5" s="77">
        <f t="shared" ref="E5:E38" si="0">$C$31*D5</f>
        <v>1.0603329445445871E-2</v>
      </c>
      <c r="F5" s="76">
        <f>分析係数表!C8</f>
        <v>0.24593128390596741</v>
      </c>
      <c r="G5" s="77">
        <f t="shared" ref="G5:G38" si="1">E5*F5</f>
        <v>2.6076904241964525E-3</v>
      </c>
      <c r="H5" s="77">
        <f t="array" ref="H5:H43">MMULT(逆行列係数!C5:AO43,'27'!G5:G43)</f>
        <v>4.2807621770434923E-3</v>
      </c>
      <c r="I5" s="77">
        <f t="shared" ref="I5:I38" si="2">C5+H5</f>
        <v>4.2807621770434923E-3</v>
      </c>
      <c r="J5" s="76">
        <f>分析係数表!G8</f>
        <v>0.11987270155586988</v>
      </c>
      <c r="K5" s="78">
        <f t="shared" ref="K5:K38" si="3">I5*J5</f>
        <v>5.1314652688039036E-4</v>
      </c>
      <c r="L5" s="79" t="s">
        <v>184</v>
      </c>
      <c r="M5" s="80" t="s">
        <v>184</v>
      </c>
      <c r="N5" s="81">
        <f>分析係数表!H8</f>
        <v>1.2776294069491229E-2</v>
      </c>
      <c r="O5" s="82">
        <f t="shared" ref="O5:O43" si="4">$M$44*N5</f>
        <v>0.36113737825305997</v>
      </c>
      <c r="P5" s="76">
        <f>分析係数表!C8</f>
        <v>0.24593128390596741</v>
      </c>
      <c r="Q5" s="82">
        <f t="shared" ref="Q5:Q38" si="5">O5*P5</f>
        <v>8.8814979100210037E-2</v>
      </c>
      <c r="R5" s="83">
        <f t="array" ref="R5:R43">MMULT(逆行列係数!C5:AO43,'27'!Q5:Q43)</f>
        <v>0.13463734594218402</v>
      </c>
      <c r="S5" s="84">
        <f t="shared" ref="S5:S38" si="6">I5+R5</f>
        <v>0.1389181081192275</v>
      </c>
      <c r="T5" s="85">
        <f>分析係数表!F8</f>
        <v>0.45261669024045259</v>
      </c>
      <c r="U5" s="86">
        <f t="shared" ref="U5:U38" si="7">S5*T5</f>
        <v>6.2876654311390098E-2</v>
      </c>
      <c r="V5" s="87">
        <f>分析係数表!D8</f>
        <v>0.25884016973125884</v>
      </c>
      <c r="W5" s="88">
        <f t="shared" ref="W5:W38" si="8">ROUND(S5*V5,0)</f>
        <v>0</v>
      </c>
      <c r="X5" s="76">
        <f>分析係数表!E8</f>
        <v>0.1623055162659123</v>
      </c>
      <c r="Y5" s="89">
        <f t="shared" ref="Y5:Y38" si="9">ROUND(S5*X5,0)</f>
        <v>0</v>
      </c>
    </row>
    <row r="6" spans="1:25" x14ac:dyDescent="0.2">
      <c r="A6" s="6" t="s">
        <v>219</v>
      </c>
      <c r="B6" s="5" t="s">
        <v>265</v>
      </c>
      <c r="C6" s="90"/>
      <c r="D6" s="76">
        <f>投入係数表!AC6</f>
        <v>0</v>
      </c>
      <c r="E6" s="77">
        <f t="shared" si="0"/>
        <v>0</v>
      </c>
      <c r="F6" s="76">
        <f>分析係数表!C9</f>
        <v>0.93252427184466025</v>
      </c>
      <c r="G6" s="77">
        <f t="shared" si="1"/>
        <v>0</v>
      </c>
      <c r="H6" s="77">
        <v>9.0607360775744342E-2</v>
      </c>
      <c r="I6" s="77">
        <f t="shared" si="2"/>
        <v>9.0607360775744342E-2</v>
      </c>
      <c r="J6" s="76">
        <f>分析係数表!G9</f>
        <v>0.24685990338164251</v>
      </c>
      <c r="K6" s="78">
        <f t="shared" si="3"/>
        <v>2.2367324326765872E-2</v>
      </c>
      <c r="L6" s="79"/>
      <c r="M6" s="80"/>
      <c r="N6" s="81">
        <f>分析係数表!H9</f>
        <v>6.7102384818756454E-4</v>
      </c>
      <c r="O6" s="82">
        <f t="shared" si="4"/>
        <v>1.8967299277996844E-2</v>
      </c>
      <c r="P6" s="76">
        <f>分析係数表!C9</f>
        <v>0.93252427184466025</v>
      </c>
      <c r="Q6" s="82">
        <f t="shared" si="5"/>
        <v>1.7687466948073757E-2</v>
      </c>
      <c r="R6" s="83">
        <v>3.7023373529861459E-2</v>
      </c>
      <c r="S6" s="84">
        <f t="shared" si="6"/>
        <v>0.12763073430560579</v>
      </c>
      <c r="T6" s="85">
        <f>分析係数表!F9</f>
        <v>0.67294685990338166</v>
      </c>
      <c r="U6" s="86">
        <f t="shared" si="7"/>
        <v>8.5888701878120227E-2</v>
      </c>
      <c r="V6" s="87">
        <f>分析係数表!D9</f>
        <v>0.15314009661835748</v>
      </c>
      <c r="W6" s="88">
        <f t="shared" si="8"/>
        <v>0</v>
      </c>
      <c r="X6" s="76">
        <f>分析係数表!E9</f>
        <v>0.11884057971014493</v>
      </c>
      <c r="Y6" s="89">
        <f t="shared" si="9"/>
        <v>0</v>
      </c>
    </row>
    <row r="7" spans="1:25" x14ac:dyDescent="0.2">
      <c r="A7" s="6" t="s">
        <v>220</v>
      </c>
      <c r="B7" s="5" t="s">
        <v>266</v>
      </c>
      <c r="C7" s="90"/>
      <c r="D7" s="76">
        <f>投入係数表!AC7</f>
        <v>0</v>
      </c>
      <c r="E7" s="77">
        <f t="shared" si="0"/>
        <v>0</v>
      </c>
      <c r="F7" s="76">
        <f>分析係数表!C10</f>
        <v>7.456140350877194E-2</v>
      </c>
      <c r="G7" s="77">
        <f t="shared" si="1"/>
        <v>0</v>
      </c>
      <c r="H7" s="77">
        <v>2.4772058011869233E-4</v>
      </c>
      <c r="I7" s="77">
        <f t="shared" si="2"/>
        <v>2.4772058011869233E-4</v>
      </c>
      <c r="J7" s="76">
        <f>分析係数表!G10</f>
        <v>0.17857142857142858</v>
      </c>
      <c r="K7" s="78">
        <f t="shared" si="3"/>
        <v>4.4235817878337917E-5</v>
      </c>
      <c r="L7" s="79"/>
      <c r="M7" s="80"/>
      <c r="N7" s="81">
        <f>分析係数表!H10</f>
        <v>1.3017862654838752E-3</v>
      </c>
      <c r="O7" s="82">
        <f t="shared" si="4"/>
        <v>3.6796560599313882E-2</v>
      </c>
      <c r="P7" s="76">
        <f>分析係数表!C10</f>
        <v>7.456140350877194E-2</v>
      </c>
      <c r="Q7" s="82">
        <f t="shared" si="5"/>
        <v>2.7436032025804215E-3</v>
      </c>
      <c r="R7" s="83">
        <v>5.230845926709124E-3</v>
      </c>
      <c r="S7" s="84">
        <f t="shared" si="6"/>
        <v>5.4785665068278165E-3</v>
      </c>
      <c r="T7" s="85">
        <f>分析係数表!F10</f>
        <v>0.52380952380952384</v>
      </c>
      <c r="U7" s="86">
        <f t="shared" si="7"/>
        <v>2.8697253131002849E-3</v>
      </c>
      <c r="V7" s="87">
        <f>分析係数表!D10</f>
        <v>0.10714285714285714</v>
      </c>
      <c r="W7" s="88">
        <f t="shared" si="8"/>
        <v>0</v>
      </c>
      <c r="X7" s="76">
        <f>分析係数表!E10</f>
        <v>0.13095238095238096</v>
      </c>
      <c r="Y7" s="89">
        <f t="shared" si="9"/>
        <v>0</v>
      </c>
    </row>
    <row r="8" spans="1:25" x14ac:dyDescent="0.2">
      <c r="A8" s="6" t="s">
        <v>221</v>
      </c>
      <c r="B8" s="5" t="s">
        <v>27</v>
      </c>
      <c r="C8" s="90"/>
      <c r="D8" s="76">
        <f>投入係数表!AC8</f>
        <v>0</v>
      </c>
      <c r="E8" s="77">
        <f t="shared" si="0"/>
        <v>0</v>
      </c>
      <c r="F8" s="76">
        <f>分析係数表!C11</f>
        <v>4.5351473922902175E-3</v>
      </c>
      <c r="G8" s="77">
        <f t="shared" si="1"/>
        <v>0</v>
      </c>
      <c r="H8" s="77">
        <v>1.1105316027238053E-4</v>
      </c>
      <c r="I8" s="77">
        <f t="shared" si="2"/>
        <v>1.1105316027238053E-4</v>
      </c>
      <c r="J8" s="76">
        <f>分析係数表!G11</f>
        <v>0.75</v>
      </c>
      <c r="K8" s="78">
        <f t="shared" si="3"/>
        <v>8.3289870204285402E-5</v>
      </c>
      <c r="L8" s="79"/>
      <c r="M8" s="80"/>
      <c r="N8" s="81">
        <f>分析係数表!H11</f>
        <v>-2.6840953927502582E-5</v>
      </c>
      <c r="O8" s="82">
        <f t="shared" si="4"/>
        <v>-7.5869197111987378E-4</v>
      </c>
      <c r="P8" s="76">
        <f>分析係数表!C11</f>
        <v>4.5351473922902175E-3</v>
      </c>
      <c r="Q8" s="82">
        <f t="shared" si="5"/>
        <v>-3.4407799143758204E-6</v>
      </c>
      <c r="R8" s="83">
        <v>9.8015131012570505E-5</v>
      </c>
      <c r="S8" s="84">
        <f t="shared" si="6"/>
        <v>2.0906829128495105E-4</v>
      </c>
      <c r="T8" s="85">
        <f>分析係数表!F11</f>
        <v>1</v>
      </c>
      <c r="U8" s="86">
        <f t="shared" si="7"/>
        <v>2.0906829128495105E-4</v>
      </c>
      <c r="V8" s="87">
        <f>分析係数表!D11</f>
        <v>0.25</v>
      </c>
      <c r="W8" s="88">
        <f t="shared" si="8"/>
        <v>0</v>
      </c>
      <c r="X8" s="76">
        <f>分析係数表!E11</f>
        <v>0</v>
      </c>
      <c r="Y8" s="89">
        <f t="shared" si="9"/>
        <v>0</v>
      </c>
    </row>
    <row r="9" spans="1:25" x14ac:dyDescent="0.2">
      <c r="A9" s="6" t="s">
        <v>222</v>
      </c>
      <c r="B9" s="5" t="s">
        <v>190</v>
      </c>
      <c r="C9" s="90"/>
      <c r="D9" s="76">
        <f>投入係数表!AC9</f>
        <v>1.0603329445445871E-4</v>
      </c>
      <c r="E9" s="77">
        <f t="shared" si="0"/>
        <v>1.0603329445445871E-2</v>
      </c>
      <c r="F9" s="76">
        <f>分析係数表!C12</f>
        <v>0.20853365384615385</v>
      </c>
      <c r="G9" s="77">
        <f t="shared" si="1"/>
        <v>2.2111510321933397E-3</v>
      </c>
      <c r="H9" s="77">
        <v>6.7113826245777421E-3</v>
      </c>
      <c r="I9" s="77">
        <f t="shared" si="2"/>
        <v>6.7113826245777421E-3</v>
      </c>
      <c r="J9" s="76">
        <f>分析係数表!G12</f>
        <v>0.14315275640685521</v>
      </c>
      <c r="K9" s="78">
        <f t="shared" si="3"/>
        <v>9.6075292200937807E-4</v>
      </c>
      <c r="L9" s="79"/>
      <c r="M9" s="80"/>
      <c r="N9" s="81">
        <f>分析係数表!H12</f>
        <v>9.7526606095580642E-2</v>
      </c>
      <c r="O9" s="82">
        <f t="shared" si="4"/>
        <v>2.7567072770640619</v>
      </c>
      <c r="P9" s="76">
        <f>分析係数表!C12</f>
        <v>0.20853365384615385</v>
      </c>
      <c r="Q9" s="82">
        <f t="shared" si="5"/>
        <v>0.57486624107045048</v>
      </c>
      <c r="R9" s="83">
        <v>0.65309363368277273</v>
      </c>
      <c r="S9" s="84">
        <f t="shared" si="6"/>
        <v>0.65980501630735044</v>
      </c>
      <c r="T9" s="85">
        <f>分析係数表!F12</f>
        <v>0.2958030455775455</v>
      </c>
      <c r="U9" s="86">
        <f t="shared" si="7"/>
        <v>0.19517233331105632</v>
      </c>
      <c r="V9" s="87">
        <f>分析係数表!D12</f>
        <v>0.10691356714596488</v>
      </c>
      <c r="W9" s="88">
        <f t="shared" si="8"/>
        <v>0</v>
      </c>
      <c r="X9" s="76">
        <f>分析係数表!E12</f>
        <v>8.866132540987956E-2</v>
      </c>
      <c r="Y9" s="89">
        <f t="shared" si="9"/>
        <v>0</v>
      </c>
    </row>
    <row r="10" spans="1:25" x14ac:dyDescent="0.2">
      <c r="A10" s="6" t="s">
        <v>223</v>
      </c>
      <c r="B10" s="5" t="s">
        <v>28</v>
      </c>
      <c r="C10" s="90"/>
      <c r="D10" s="76">
        <f>投入係数表!AC10</f>
        <v>4.453398367087265E-3</v>
      </c>
      <c r="E10" s="77">
        <f t="shared" si="0"/>
        <v>0.44533983670872651</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0.41841862207261044</v>
      </c>
      <c r="P10" s="76">
        <f>分析係数表!C13</f>
        <v>0</v>
      </c>
      <c r="Q10" s="82">
        <f t="shared" si="5"/>
        <v>0</v>
      </c>
      <c r="R10" s="83">
        <v>0</v>
      </c>
      <c r="S10" s="84">
        <f t="shared" si="6"/>
        <v>0</v>
      </c>
      <c r="T10" s="85">
        <f>分析係数表!F13</f>
        <v>0.38461538461538464</v>
      </c>
      <c r="U10" s="86">
        <f t="shared" si="7"/>
        <v>0</v>
      </c>
      <c r="V10" s="87">
        <f>分析係数表!D13</f>
        <v>0.16965226554267651</v>
      </c>
      <c r="W10" s="88">
        <f t="shared" si="8"/>
        <v>0</v>
      </c>
      <c r="X10" s="76">
        <f>分析係数表!E13</f>
        <v>0.13909378292939936</v>
      </c>
      <c r="Y10" s="89">
        <f t="shared" si="9"/>
        <v>0</v>
      </c>
    </row>
    <row r="11" spans="1:25" x14ac:dyDescent="0.2">
      <c r="A11" s="6" t="s">
        <v>224</v>
      </c>
      <c r="B11" s="5" t="s">
        <v>267</v>
      </c>
      <c r="C11" s="90"/>
      <c r="D11" s="76">
        <f>投入係数表!AC11</f>
        <v>8.588696850811154E-3</v>
      </c>
      <c r="E11" s="77">
        <f t="shared" si="0"/>
        <v>0.85886968508111539</v>
      </c>
      <c r="F11" s="76">
        <f>分析係数表!C14</f>
        <v>0.56789069171648165</v>
      </c>
      <c r="G11" s="77">
        <f t="shared" si="1"/>
        <v>0.4877440995550314</v>
      </c>
      <c r="H11" s="77">
        <v>0.64513858016912373</v>
      </c>
      <c r="I11" s="77">
        <f t="shared" si="2"/>
        <v>0.64513858016912373</v>
      </c>
      <c r="J11" s="76">
        <f>分析係数表!G14</f>
        <v>0.17200100806451613</v>
      </c>
      <c r="K11" s="78">
        <f t="shared" si="3"/>
        <v>0.11096448613039993</v>
      </c>
      <c r="L11" s="79"/>
      <c r="M11" s="80"/>
      <c r="N11" s="81">
        <f>分析係数表!H14</f>
        <v>1.2346838806651188E-3</v>
      </c>
      <c r="O11" s="82">
        <f t="shared" si="4"/>
        <v>3.4899830671514198E-2</v>
      </c>
      <c r="P11" s="76">
        <f>分析係数表!C14</f>
        <v>0.56789069171648165</v>
      </c>
      <c r="Q11" s="82">
        <f t="shared" si="5"/>
        <v>1.9819288980834279E-2</v>
      </c>
      <c r="R11" s="83">
        <v>0.10372164495127977</v>
      </c>
      <c r="S11" s="84">
        <f t="shared" si="6"/>
        <v>0.74886022512040351</v>
      </c>
      <c r="T11" s="85">
        <f>分析係数表!F14</f>
        <v>0.39616935483870969</v>
      </c>
      <c r="U11" s="86">
        <f t="shared" si="7"/>
        <v>0.29667547225032115</v>
      </c>
      <c r="V11" s="87">
        <f>分析係数表!D14</f>
        <v>7.7998991935483875E-2</v>
      </c>
      <c r="W11" s="88">
        <f t="shared" si="8"/>
        <v>0</v>
      </c>
      <c r="X11" s="76">
        <f>分析係数表!E14</f>
        <v>6.9052419354838704E-2</v>
      </c>
      <c r="Y11" s="89">
        <f t="shared" si="9"/>
        <v>0</v>
      </c>
    </row>
    <row r="12" spans="1:25" x14ac:dyDescent="0.2">
      <c r="A12" s="6" t="s">
        <v>225</v>
      </c>
      <c r="B12" s="5" t="s">
        <v>29</v>
      </c>
      <c r="C12" s="90"/>
      <c r="D12" s="76">
        <f>投入係数表!AC12</f>
        <v>0</v>
      </c>
      <c r="E12" s="77">
        <f t="shared" si="0"/>
        <v>0</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0.25492050229627766</v>
      </c>
      <c r="P12" s="76">
        <f>分析係数表!C15</f>
        <v>0</v>
      </c>
      <c r="Q12" s="82">
        <f t="shared" si="5"/>
        <v>0</v>
      </c>
      <c r="R12" s="83">
        <v>0</v>
      </c>
      <c r="S12" s="84">
        <f t="shared" si="6"/>
        <v>0</v>
      </c>
      <c r="T12" s="85">
        <f>分析係数表!F15</f>
        <v>0.30406147091108671</v>
      </c>
      <c r="U12" s="86">
        <f t="shared" si="7"/>
        <v>0</v>
      </c>
      <c r="V12" s="87">
        <f>分析係数表!D15</f>
        <v>4.2810098792535674E-2</v>
      </c>
      <c r="W12" s="88">
        <f t="shared" si="8"/>
        <v>0</v>
      </c>
      <c r="X12" s="76">
        <f>分析係数表!E15</f>
        <v>3.4028540065861687E-2</v>
      </c>
      <c r="Y12" s="89">
        <f t="shared" si="9"/>
        <v>0</v>
      </c>
    </row>
    <row r="13" spans="1:25" x14ac:dyDescent="0.2">
      <c r="A13" s="6" t="s">
        <v>226</v>
      </c>
      <c r="B13" s="5" t="s">
        <v>30</v>
      </c>
      <c r="C13" s="90"/>
      <c r="D13" s="76">
        <f>投入係数表!AC13</f>
        <v>1.6965327112713393E-3</v>
      </c>
      <c r="E13" s="77">
        <f t="shared" si="0"/>
        <v>0.16965327112713394</v>
      </c>
      <c r="F13" s="76">
        <f>分析係数表!C16</f>
        <v>4.7619047619047672E-2</v>
      </c>
      <c r="G13" s="77">
        <f t="shared" si="1"/>
        <v>8.0787271965301957E-3</v>
      </c>
      <c r="H13" s="77">
        <v>1.1321513229034727E-2</v>
      </c>
      <c r="I13" s="77">
        <f t="shared" si="2"/>
        <v>1.1321513229034727E-2</v>
      </c>
      <c r="J13" s="76">
        <f>分析係数表!G16</f>
        <v>3.2520325203252036E-2</v>
      </c>
      <c r="K13" s="78">
        <f t="shared" si="3"/>
        <v>3.6817929200112938E-4</v>
      </c>
      <c r="L13" s="79"/>
      <c r="M13" s="80"/>
      <c r="N13" s="81">
        <f>分析係数表!H16</f>
        <v>1.7741870546079206E-2</v>
      </c>
      <c r="O13" s="82">
        <f t="shared" si="4"/>
        <v>0.50149539291023659</v>
      </c>
      <c r="P13" s="76">
        <f>分析係数表!C16</f>
        <v>4.7619047619047672E-2</v>
      </c>
      <c r="Q13" s="82">
        <f t="shared" si="5"/>
        <v>2.388073299572558E-2</v>
      </c>
      <c r="R13" s="83">
        <v>2.7010627007263838E-2</v>
      </c>
      <c r="S13" s="84">
        <f t="shared" si="6"/>
        <v>3.8332140236298565E-2</v>
      </c>
      <c r="T13" s="85">
        <f>分析係数表!F16</f>
        <v>0.28455284552845528</v>
      </c>
      <c r="U13" s="86">
        <f t="shared" si="7"/>
        <v>1.090751957943455E-2</v>
      </c>
      <c r="V13" s="87">
        <f>分析係数表!D16</f>
        <v>8.943089430894309E-2</v>
      </c>
      <c r="W13" s="88">
        <f t="shared" si="8"/>
        <v>0</v>
      </c>
      <c r="X13" s="76">
        <f>分析係数表!E16</f>
        <v>6.5040650406504072E-2</v>
      </c>
      <c r="Y13" s="89">
        <f t="shared" si="9"/>
        <v>0</v>
      </c>
    </row>
    <row r="14" spans="1:25" x14ac:dyDescent="0.2">
      <c r="A14" s="6" t="s">
        <v>2</v>
      </c>
      <c r="B14" s="5" t="s">
        <v>364</v>
      </c>
      <c r="C14" s="90"/>
      <c r="D14" s="76">
        <f>投入係数表!AC14</f>
        <v>5.4076980171773939E-3</v>
      </c>
      <c r="E14" s="77">
        <f t="shared" si="0"/>
        <v>0.54076980171773936</v>
      </c>
      <c r="F14" s="76">
        <f>分析係数表!C17</f>
        <v>0.10486608826857791</v>
      </c>
      <c r="G14" s="77">
        <f t="shared" si="1"/>
        <v>5.6708413759913825E-2</v>
      </c>
      <c r="H14" s="77">
        <v>7.2896495893392643E-2</v>
      </c>
      <c r="I14" s="77">
        <f t="shared" si="2"/>
        <v>7.2896495893392643E-2</v>
      </c>
      <c r="J14" s="76">
        <f>分析係数表!G17</f>
        <v>0.21282973621103118</v>
      </c>
      <c r="K14" s="78">
        <f t="shared" si="3"/>
        <v>1.5514541991699275E-2</v>
      </c>
      <c r="L14" s="79"/>
      <c r="M14" s="80"/>
      <c r="N14" s="81">
        <f>分析係数表!H17</f>
        <v>2.9793458859527868E-3</v>
      </c>
      <c r="O14" s="82">
        <f t="shared" si="4"/>
        <v>8.4214808794305998E-2</v>
      </c>
      <c r="P14" s="76">
        <f>分析係数表!C17</f>
        <v>0.10486608826857791</v>
      </c>
      <c r="Q14" s="82">
        <f t="shared" si="5"/>
        <v>8.8312775725451036E-3</v>
      </c>
      <c r="R14" s="83">
        <v>1.9473460077650044E-2</v>
      </c>
      <c r="S14" s="84">
        <f t="shared" si="6"/>
        <v>9.2369955971042694E-2</v>
      </c>
      <c r="T14" s="85">
        <f>分析係数表!F17</f>
        <v>0.32553956834532372</v>
      </c>
      <c r="U14" s="86">
        <f t="shared" si="7"/>
        <v>3.0070075594889795E-2</v>
      </c>
      <c r="V14" s="87">
        <f>分析係数表!D17</f>
        <v>0.14268585131894485</v>
      </c>
      <c r="W14" s="88">
        <f t="shared" si="8"/>
        <v>0</v>
      </c>
      <c r="X14" s="76">
        <f>分析係数表!E17</f>
        <v>0.13908872901678657</v>
      </c>
      <c r="Y14" s="89">
        <f t="shared" si="9"/>
        <v>0</v>
      </c>
    </row>
    <row r="15" spans="1:25" x14ac:dyDescent="0.2">
      <c r="A15" s="6" t="s">
        <v>3</v>
      </c>
      <c r="B15" s="5" t="s">
        <v>31</v>
      </c>
      <c r="C15" s="90"/>
      <c r="D15" s="76">
        <f>投入係数表!AC15</f>
        <v>2.1206658890891741E-4</v>
      </c>
      <c r="E15" s="77">
        <f t="shared" si="0"/>
        <v>2.1206658890891742E-2</v>
      </c>
      <c r="F15" s="76">
        <f>分析係数表!C18</f>
        <v>0.13600000000000001</v>
      </c>
      <c r="G15" s="77">
        <f t="shared" si="1"/>
        <v>2.8841056091612771E-3</v>
      </c>
      <c r="H15" s="77">
        <v>7.8630251832054448E-3</v>
      </c>
      <c r="I15" s="77">
        <f t="shared" si="2"/>
        <v>7.8630251832054448E-3</v>
      </c>
      <c r="J15" s="76">
        <f>分析係数表!G18</f>
        <v>0.21499013806706113</v>
      </c>
      <c r="K15" s="78">
        <f t="shared" si="3"/>
        <v>1.6904728697621173E-3</v>
      </c>
      <c r="L15" s="79"/>
      <c r="M15" s="80"/>
      <c r="N15" s="81">
        <f>分析係数表!H18</f>
        <v>4.6971669373129519E-4</v>
      </c>
      <c r="O15" s="82">
        <f t="shared" si="4"/>
        <v>1.3277109494597792E-2</v>
      </c>
      <c r="P15" s="76">
        <f>分析係数表!C18</f>
        <v>0.13600000000000001</v>
      </c>
      <c r="Q15" s="82">
        <f t="shared" si="5"/>
        <v>1.8056868912652998E-3</v>
      </c>
      <c r="R15" s="83">
        <v>4.383873271534746E-3</v>
      </c>
      <c r="S15" s="84">
        <f t="shared" si="6"/>
        <v>1.2246898454740191E-2</v>
      </c>
      <c r="T15" s="85">
        <f>分析係数表!F18</f>
        <v>0.45759368836291914</v>
      </c>
      <c r="U15" s="86">
        <f t="shared" si="7"/>
        <v>5.6041034349106986E-3</v>
      </c>
      <c r="V15" s="87">
        <f>分析係数表!D18</f>
        <v>7.3964497041420121E-2</v>
      </c>
      <c r="W15" s="88">
        <f t="shared" si="8"/>
        <v>0</v>
      </c>
      <c r="X15" s="76">
        <f>分析係数表!E18</f>
        <v>5.0295857988165681E-2</v>
      </c>
      <c r="Y15" s="89">
        <f t="shared" si="9"/>
        <v>0</v>
      </c>
    </row>
    <row r="16" spans="1:25" x14ac:dyDescent="0.2">
      <c r="A16" s="6" t="s">
        <v>4</v>
      </c>
      <c r="B16" s="5" t="s">
        <v>32</v>
      </c>
      <c r="C16" s="90"/>
      <c r="D16" s="76">
        <f>投入係数表!AC16</f>
        <v>0</v>
      </c>
      <c r="E16" s="77">
        <f t="shared" si="0"/>
        <v>0</v>
      </c>
      <c r="F16" s="76">
        <f>分析係数表!C19</f>
        <v>5.7963709677419373E-2</v>
      </c>
      <c r="G16" s="77">
        <f t="shared" si="1"/>
        <v>0</v>
      </c>
      <c r="H16" s="77">
        <v>2.1636550851422977E-3</v>
      </c>
      <c r="I16" s="77">
        <f t="shared" si="2"/>
        <v>2.1636550851422977E-3</v>
      </c>
      <c r="J16" s="76">
        <f>分析係数表!G19</f>
        <v>5.6640625E-2</v>
      </c>
      <c r="K16" s="78">
        <f t="shared" si="3"/>
        <v>1.2255077630688797E-4</v>
      </c>
      <c r="L16" s="79"/>
      <c r="M16" s="80"/>
      <c r="N16" s="81">
        <f>分析係数表!H19</f>
        <v>-1.2078429267376162E-4</v>
      </c>
      <c r="O16" s="82">
        <f t="shared" si="4"/>
        <v>-3.4141138700394323E-3</v>
      </c>
      <c r="P16" s="76">
        <f>分析係数表!C19</f>
        <v>5.7963709677419373E-2</v>
      </c>
      <c r="Q16" s="82">
        <f t="shared" si="5"/>
        <v>-1.9789470516861634E-4</v>
      </c>
      <c r="R16" s="83">
        <v>9.0308530104948783E-4</v>
      </c>
      <c r="S16" s="84">
        <f t="shared" si="6"/>
        <v>3.0667403861917857E-3</v>
      </c>
      <c r="T16" s="85">
        <f>分析係数表!F19</f>
        <v>0.23828125</v>
      </c>
      <c r="U16" s="86">
        <f t="shared" si="7"/>
        <v>7.3074673264726143E-4</v>
      </c>
      <c r="V16" s="87">
        <f>分析係数表!D19</f>
        <v>2.1484375E-2</v>
      </c>
      <c r="W16" s="88">
        <f t="shared" si="8"/>
        <v>0</v>
      </c>
      <c r="X16" s="76">
        <f>分析係数表!E19</f>
        <v>3.90625E-3</v>
      </c>
      <c r="Y16" s="89">
        <f t="shared" si="9"/>
        <v>0</v>
      </c>
    </row>
    <row r="17" spans="1:25" x14ac:dyDescent="0.2">
      <c r="A17" s="6" t="s">
        <v>5</v>
      </c>
      <c r="B17" s="5" t="s">
        <v>33</v>
      </c>
      <c r="C17" s="90"/>
      <c r="D17" s="76">
        <f>投入係数表!AC17</f>
        <v>0</v>
      </c>
      <c r="E17" s="77">
        <f t="shared" si="0"/>
        <v>0</v>
      </c>
      <c r="F17" s="76">
        <f>分析係数表!C20</f>
        <v>5.8436815193571912E-2</v>
      </c>
      <c r="G17" s="77">
        <f t="shared" si="1"/>
        <v>0</v>
      </c>
      <c r="H17" s="77">
        <v>1.5285908235125063E-3</v>
      </c>
      <c r="I17" s="77">
        <f t="shared" si="2"/>
        <v>1.5285908235125063E-3</v>
      </c>
      <c r="J17" s="76">
        <f>分析係数表!G20</f>
        <v>0.10123456790123457</v>
      </c>
      <c r="K17" s="78">
        <f t="shared" si="3"/>
        <v>1.547462315160809E-4</v>
      </c>
      <c r="L17" s="79"/>
      <c r="M17" s="80"/>
      <c r="N17" s="81">
        <f>分析係数表!H20</f>
        <v>5.905009864050568E-4</v>
      </c>
      <c r="O17" s="82">
        <f t="shared" si="4"/>
        <v>1.6691223364637225E-2</v>
      </c>
      <c r="P17" s="76">
        <f>分析係数表!C20</f>
        <v>5.8436815193571912E-2</v>
      </c>
      <c r="Q17" s="82">
        <f t="shared" si="5"/>
        <v>9.7538193511393506E-4</v>
      </c>
      <c r="R17" s="83">
        <v>2.4634190917767317E-3</v>
      </c>
      <c r="S17" s="84">
        <f t="shared" si="6"/>
        <v>3.992009915289238E-3</v>
      </c>
      <c r="T17" s="85">
        <f>分析係数表!F20</f>
        <v>0.22469135802469137</v>
      </c>
      <c r="U17" s="86">
        <f t="shared" si="7"/>
        <v>8.9697012911437205E-4</v>
      </c>
      <c r="V17" s="87">
        <f>分析係数表!D20</f>
        <v>8.1481481481481488E-2</v>
      </c>
      <c r="W17" s="88">
        <f t="shared" si="8"/>
        <v>0</v>
      </c>
      <c r="X17" s="76">
        <f>分析係数表!E20</f>
        <v>7.9012345679012344E-2</v>
      </c>
      <c r="Y17" s="89">
        <f t="shared" si="9"/>
        <v>0</v>
      </c>
    </row>
    <row r="18" spans="1:25" x14ac:dyDescent="0.2">
      <c r="A18" s="6" t="s">
        <v>6</v>
      </c>
      <c r="B18" s="5" t="s">
        <v>34</v>
      </c>
      <c r="C18" s="90"/>
      <c r="D18" s="76">
        <f>投入係数表!AC18</f>
        <v>3.0749655391793022E-3</v>
      </c>
      <c r="E18" s="77">
        <f t="shared" si="0"/>
        <v>0.30749655391793024</v>
      </c>
      <c r="F18" s="76">
        <f>分析係数表!C21</f>
        <v>0.13836239575435938</v>
      </c>
      <c r="G18" s="77">
        <f t="shared" si="1"/>
        <v>4.2545959886294372E-2</v>
      </c>
      <c r="H18" s="77">
        <v>5.2663887734613425E-2</v>
      </c>
      <c r="I18" s="77">
        <f t="shared" si="2"/>
        <v>5.2663887734613425E-2</v>
      </c>
      <c r="J18" s="76">
        <f>分析係数表!G21</f>
        <v>0.28436555891238668</v>
      </c>
      <c r="K18" s="78">
        <f t="shared" si="3"/>
        <v>1.4975795870152532E-2</v>
      </c>
      <c r="L18" s="79"/>
      <c r="M18" s="80"/>
      <c r="N18" s="81">
        <f>分析係数表!H21</f>
        <v>9.7969481835384425E-4</v>
      </c>
      <c r="O18" s="82">
        <f t="shared" si="4"/>
        <v>2.7692256945875394E-2</v>
      </c>
      <c r="P18" s="76">
        <f>分析係数表!C21</f>
        <v>0.13836239575435938</v>
      </c>
      <c r="Q18" s="82">
        <f t="shared" si="5"/>
        <v>3.8315670148766187E-3</v>
      </c>
      <c r="R18" s="83">
        <v>9.0703756584248358E-3</v>
      </c>
      <c r="S18" s="84">
        <f t="shared" si="6"/>
        <v>6.1734263393038259E-2</v>
      </c>
      <c r="T18" s="85">
        <f>分析係数表!F21</f>
        <v>0.42484894259818728</v>
      </c>
      <c r="U18" s="86">
        <f t="shared" si="7"/>
        <v>2.6227736524610287E-2</v>
      </c>
      <c r="V18" s="87">
        <f>分析係数表!D21</f>
        <v>8.0060422960725075E-2</v>
      </c>
      <c r="W18" s="88">
        <f t="shared" si="8"/>
        <v>0</v>
      </c>
      <c r="X18" s="76">
        <f>分析係数表!E21</f>
        <v>6.9108761329305129E-2</v>
      </c>
      <c r="Y18" s="89">
        <f t="shared" si="9"/>
        <v>0</v>
      </c>
    </row>
    <row r="19" spans="1:25" x14ac:dyDescent="0.2">
      <c r="A19" s="6" t="s">
        <v>7</v>
      </c>
      <c r="B19" s="5" t="s">
        <v>268</v>
      </c>
      <c r="C19" s="90"/>
      <c r="D19" s="76">
        <f>投入係数表!AC19</f>
        <v>0</v>
      </c>
      <c r="E19" s="77">
        <f t="shared" si="0"/>
        <v>0</v>
      </c>
      <c r="F19" s="76">
        <f>分析係数表!C22</f>
        <v>4.2718446601941795E-2</v>
      </c>
      <c r="G19" s="77">
        <f t="shared" si="1"/>
        <v>0</v>
      </c>
      <c r="H19" s="77">
        <v>2.0477832424085273E-3</v>
      </c>
      <c r="I19" s="77">
        <f t="shared" si="2"/>
        <v>2.0477832424085273E-3</v>
      </c>
      <c r="J19" s="76">
        <f>分析係数表!G22</f>
        <v>0.195578231292517</v>
      </c>
      <c r="K19" s="78">
        <f t="shared" si="3"/>
        <v>4.0050182462071535E-4</v>
      </c>
      <c r="L19" s="79"/>
      <c r="M19" s="80"/>
      <c r="N19" s="81">
        <f>分析係数表!H22</f>
        <v>4.0261430891253877E-5</v>
      </c>
      <c r="O19" s="82">
        <f t="shared" si="4"/>
        <v>1.1380379566798108E-3</v>
      </c>
      <c r="P19" s="76">
        <f>分析係数表!C22</f>
        <v>4.2718446601941795E-2</v>
      </c>
      <c r="Q19" s="82">
        <f t="shared" si="5"/>
        <v>4.8615213683409449E-5</v>
      </c>
      <c r="R19" s="83">
        <v>6.6545081659654607E-4</v>
      </c>
      <c r="S19" s="84">
        <f t="shared" si="6"/>
        <v>2.7132340590050735E-3</v>
      </c>
      <c r="T19" s="85">
        <f>分析係数表!F22</f>
        <v>0.41411564625850339</v>
      </c>
      <c r="U19" s="86">
        <f t="shared" si="7"/>
        <v>1.1235926757954683E-3</v>
      </c>
      <c r="V19" s="87">
        <f>分析係数表!D22</f>
        <v>4.1666666666666664E-2</v>
      </c>
      <c r="W19" s="88">
        <f t="shared" si="8"/>
        <v>0</v>
      </c>
      <c r="X19" s="76">
        <f>分析係数表!E22</f>
        <v>3.5714285714285712E-2</v>
      </c>
      <c r="Y19" s="89">
        <f t="shared" si="9"/>
        <v>0</v>
      </c>
    </row>
    <row r="20" spans="1:25" x14ac:dyDescent="0.2">
      <c r="A20" s="6" t="s">
        <v>8</v>
      </c>
      <c r="B20" s="5" t="s">
        <v>269</v>
      </c>
      <c r="C20" s="90"/>
      <c r="D20" s="76">
        <f>投入係数表!AC20</f>
        <v>0</v>
      </c>
      <c r="E20" s="77">
        <f t="shared" si="0"/>
        <v>0</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7.5869197111987378E-4</v>
      </c>
      <c r="P20" s="76">
        <f>分析係数表!C23</f>
        <v>0</v>
      </c>
      <c r="Q20" s="82">
        <f t="shared" si="5"/>
        <v>0</v>
      </c>
      <c r="R20" s="83">
        <v>0</v>
      </c>
      <c r="S20" s="84">
        <f t="shared" si="6"/>
        <v>0</v>
      </c>
      <c r="T20" s="85">
        <f>分析係数表!F23</f>
        <v>0.43803056027164688</v>
      </c>
      <c r="U20" s="86">
        <f t="shared" si="7"/>
        <v>0</v>
      </c>
      <c r="V20" s="87">
        <f>分析係数表!D23</f>
        <v>9.3378607809847206E-2</v>
      </c>
      <c r="W20" s="88">
        <f t="shared" si="8"/>
        <v>0</v>
      </c>
      <c r="X20" s="76">
        <f>分析係数表!E23</f>
        <v>9.3378607809847206E-2</v>
      </c>
      <c r="Y20" s="89">
        <f t="shared" si="9"/>
        <v>0</v>
      </c>
    </row>
    <row r="21" spans="1:25" x14ac:dyDescent="0.2">
      <c r="A21" s="6" t="s">
        <v>9</v>
      </c>
      <c r="B21" s="5" t="s">
        <v>270</v>
      </c>
      <c r="C21" s="90"/>
      <c r="D21" s="76">
        <f>投入係数表!AC21</f>
        <v>1.1663662389990457E-3</v>
      </c>
      <c r="E21" s="77">
        <f t="shared" si="0"/>
        <v>0.11663662389990456</v>
      </c>
      <c r="F21" s="76">
        <f>分析係数表!C24</f>
        <v>0.46503178928247046</v>
      </c>
      <c r="G21" s="77">
        <f t="shared" si="1"/>
        <v>5.4239737908039175E-2</v>
      </c>
      <c r="H21" s="77">
        <v>7.0845179416390014E-2</v>
      </c>
      <c r="I21" s="77">
        <f t="shared" si="2"/>
        <v>7.0845179416390014E-2</v>
      </c>
      <c r="J21" s="76">
        <f>分析係数表!G24</f>
        <v>0.20803782505910165</v>
      </c>
      <c r="K21" s="78">
        <f t="shared" si="3"/>
        <v>1.4738477041707615E-2</v>
      </c>
      <c r="L21" s="79"/>
      <c r="M21" s="80"/>
      <c r="N21" s="81">
        <f>分析係数表!H24</f>
        <v>3.7577335498503619E-4</v>
      </c>
      <c r="O21" s="82">
        <f t="shared" si="4"/>
        <v>1.0621687595678235E-2</v>
      </c>
      <c r="P21" s="76">
        <f>分析係数表!C24</f>
        <v>0.46503178928247046</v>
      </c>
      <c r="Q21" s="82">
        <f t="shared" si="5"/>
        <v>4.9394223878176718E-3</v>
      </c>
      <c r="R21" s="83">
        <v>1.6705996755961742E-2</v>
      </c>
      <c r="S21" s="84">
        <f t="shared" si="6"/>
        <v>8.7551176172351752E-2</v>
      </c>
      <c r="T21" s="85">
        <f>分析係数表!F24</f>
        <v>0.39125295508274233</v>
      </c>
      <c r="U21" s="86">
        <f t="shared" si="7"/>
        <v>3.4254656398402403E-2</v>
      </c>
      <c r="V21" s="87">
        <f>分析係数表!D24</f>
        <v>8.1560283687943269E-2</v>
      </c>
      <c r="W21" s="88">
        <f t="shared" si="8"/>
        <v>0</v>
      </c>
      <c r="X21" s="76">
        <f>分析係数表!E24</f>
        <v>8.0378250591016553E-2</v>
      </c>
      <c r="Y21" s="89">
        <f t="shared" si="9"/>
        <v>0</v>
      </c>
    </row>
    <row r="22" spans="1:25" x14ac:dyDescent="0.2">
      <c r="A22" s="6" t="s">
        <v>10</v>
      </c>
      <c r="B22" s="5" t="s">
        <v>271</v>
      </c>
      <c r="C22" s="90"/>
      <c r="D22" s="76">
        <f>投入係数表!AC22</f>
        <v>0</v>
      </c>
      <c r="E22" s="77">
        <f t="shared" si="0"/>
        <v>0</v>
      </c>
      <c r="F22" s="76">
        <f>分析係数表!C25</f>
        <v>9.2250922509224953E-3</v>
      </c>
      <c r="G22" s="77">
        <f t="shared" si="1"/>
        <v>0</v>
      </c>
      <c r="H22" s="77">
        <v>7.9260028007264983E-4</v>
      </c>
      <c r="I22" s="77">
        <f t="shared" si="2"/>
        <v>7.9260028007264983E-4</v>
      </c>
      <c r="J22" s="76">
        <f>分析係数表!G25</f>
        <v>0.19617224880382775</v>
      </c>
      <c r="K22" s="78">
        <f t="shared" si="3"/>
        <v>1.5548617934439541E-4</v>
      </c>
      <c r="L22" s="79"/>
      <c r="M22" s="80"/>
      <c r="N22" s="81">
        <f>分析係数表!H25</f>
        <v>5.5023955551380293E-4</v>
      </c>
      <c r="O22" s="82">
        <f t="shared" si="4"/>
        <v>1.5553185407957413E-2</v>
      </c>
      <c r="P22" s="76">
        <f>分析係数表!C25</f>
        <v>9.2250922509224953E-3</v>
      </c>
      <c r="Q22" s="82">
        <f t="shared" si="5"/>
        <v>1.4347957018410876E-4</v>
      </c>
      <c r="R22" s="83">
        <v>6.1605937894823766E-4</v>
      </c>
      <c r="S22" s="84">
        <f t="shared" si="6"/>
        <v>1.4086596590208874E-3</v>
      </c>
      <c r="T22" s="85">
        <f>分析係数表!F25</f>
        <v>0.34928229665071769</v>
      </c>
      <c r="U22" s="86">
        <f t="shared" si="7"/>
        <v>4.9201988090203242E-4</v>
      </c>
      <c r="V22" s="87">
        <f>分析係数表!D25</f>
        <v>6.2200956937799042E-2</v>
      </c>
      <c r="W22" s="88">
        <f t="shared" si="8"/>
        <v>0</v>
      </c>
      <c r="X22" s="76">
        <f>分析係数表!E25</f>
        <v>3.8277511961722487E-2</v>
      </c>
      <c r="Y22" s="89">
        <f t="shared" si="9"/>
        <v>0</v>
      </c>
    </row>
    <row r="23" spans="1:25" x14ac:dyDescent="0.2">
      <c r="A23" s="6" t="s">
        <v>11</v>
      </c>
      <c r="B23" s="5" t="s">
        <v>35</v>
      </c>
      <c r="C23" s="90"/>
      <c r="D23" s="76">
        <f>投入係数表!AC23</f>
        <v>2.1206658890891741E-4</v>
      </c>
      <c r="E23" s="77">
        <f t="shared" si="0"/>
        <v>2.1206658890891742E-2</v>
      </c>
      <c r="F23" s="76">
        <f>分析係数表!C26</f>
        <v>0.48980322003577814</v>
      </c>
      <c r="G23" s="77">
        <f t="shared" si="1"/>
        <v>1.0387089810959139E-2</v>
      </c>
      <c r="H23" s="77">
        <v>3.1889923121074956E-2</v>
      </c>
      <c r="I23" s="77">
        <f t="shared" si="2"/>
        <v>3.1889923121074956E-2</v>
      </c>
      <c r="J23" s="76">
        <f>分析係数表!G26</f>
        <v>0.19635890767230169</v>
      </c>
      <c r="K23" s="78">
        <f t="shared" si="3"/>
        <v>6.2618704698079565E-3</v>
      </c>
      <c r="L23" s="79"/>
      <c r="M23" s="80"/>
      <c r="N23" s="81">
        <f>分析係数表!H26</f>
        <v>1.1729496866318629E-2</v>
      </c>
      <c r="O23" s="82">
        <f t="shared" si="4"/>
        <v>0.33154839137938485</v>
      </c>
      <c r="P23" s="76">
        <f>分析係数表!C26</f>
        <v>0.48980322003577814</v>
      </c>
      <c r="Q23" s="82">
        <f t="shared" si="5"/>
        <v>0.16239346969530513</v>
      </c>
      <c r="R23" s="83">
        <v>0.1781827087267959</v>
      </c>
      <c r="S23" s="84">
        <f t="shared" si="6"/>
        <v>0.21007263184787084</v>
      </c>
      <c r="T23" s="85">
        <f>分析係数表!F26</f>
        <v>0.33511053315994799</v>
      </c>
      <c r="U23" s="86">
        <f t="shared" si="7"/>
        <v>7.0397551660853472E-2</v>
      </c>
      <c r="V23" s="87">
        <f>分析係数表!D26</f>
        <v>7.3862158647594281E-2</v>
      </c>
      <c r="W23" s="88">
        <f t="shared" si="8"/>
        <v>0</v>
      </c>
      <c r="X23" s="76">
        <f>分析係数表!E26</f>
        <v>7.8673602080624183E-2</v>
      </c>
      <c r="Y23" s="89">
        <f t="shared" si="9"/>
        <v>0</v>
      </c>
    </row>
    <row r="24" spans="1:25" x14ac:dyDescent="0.2">
      <c r="A24" s="6" t="s">
        <v>12</v>
      </c>
      <c r="B24" s="5" t="s">
        <v>365</v>
      </c>
      <c r="C24" s="90"/>
      <c r="D24" s="76">
        <f>投入係数表!AC24</f>
        <v>3.1809988336337612E-4</v>
      </c>
      <c r="E24" s="77">
        <f t="shared" si="0"/>
        <v>3.1809988336337615E-2</v>
      </c>
      <c r="F24" s="76">
        <f>分析係数表!C27</f>
        <v>1.6403046280023426E-2</v>
      </c>
      <c r="G24" s="77">
        <f t="shared" si="1"/>
        <v>5.2178071084795126E-4</v>
      </c>
      <c r="H24" s="77">
        <v>5.9991332984339011E-4</v>
      </c>
      <c r="I24" s="77">
        <f t="shared" si="2"/>
        <v>5.9991332984339011E-4</v>
      </c>
      <c r="J24" s="76">
        <f>分析係数表!G27</f>
        <v>0.18421052631578946</v>
      </c>
      <c r="K24" s="78">
        <f t="shared" si="3"/>
        <v>1.105103502343087E-4</v>
      </c>
      <c r="L24" s="79"/>
      <c r="M24" s="80"/>
      <c r="N24" s="81">
        <f>分析係数表!H27</f>
        <v>1.1420825896152349E-2</v>
      </c>
      <c r="O24" s="82">
        <f t="shared" si="4"/>
        <v>0.32282343371150635</v>
      </c>
      <c r="P24" s="76">
        <f>分析係数表!C27</f>
        <v>1.6403046280023426E-2</v>
      </c>
      <c r="Q24" s="82">
        <f t="shared" si="5"/>
        <v>5.2952877234459135E-3</v>
      </c>
      <c r="R24" s="83">
        <v>5.3361941794041936E-3</v>
      </c>
      <c r="S24" s="84">
        <f t="shared" si="6"/>
        <v>5.9361075092475837E-3</v>
      </c>
      <c r="T24" s="85">
        <f>分析係数表!F27</f>
        <v>0.35526315789473684</v>
      </c>
      <c r="U24" s="86">
        <f t="shared" si="7"/>
        <v>2.1088802993379572E-3</v>
      </c>
      <c r="V24" s="87">
        <f>分析係数表!D27</f>
        <v>0</v>
      </c>
      <c r="W24" s="88">
        <f t="shared" si="8"/>
        <v>0</v>
      </c>
      <c r="X24" s="76">
        <f>分析係数表!E27</f>
        <v>0</v>
      </c>
      <c r="Y24" s="89">
        <f t="shared" si="9"/>
        <v>0</v>
      </c>
    </row>
    <row r="25" spans="1:25" x14ac:dyDescent="0.2">
      <c r="A25" s="6" t="s">
        <v>13</v>
      </c>
      <c r="B25" s="5" t="s">
        <v>191</v>
      </c>
      <c r="C25" s="90"/>
      <c r="D25" s="76">
        <f>投入係数表!AC25</f>
        <v>0</v>
      </c>
      <c r="E25" s="77">
        <f t="shared" si="0"/>
        <v>0</v>
      </c>
      <c r="F25" s="76">
        <f>分析係数表!C28</f>
        <v>5.7942340305257245E-2</v>
      </c>
      <c r="G25" s="77">
        <f t="shared" si="1"/>
        <v>0</v>
      </c>
      <c r="H25" s="77">
        <v>8.7998630416600294E-3</v>
      </c>
      <c r="I25" s="77">
        <f t="shared" si="2"/>
        <v>8.7998630416600294E-3</v>
      </c>
      <c r="J25" s="76">
        <f>分析係数表!G28</f>
        <v>0.12508686587908269</v>
      </c>
      <c r="K25" s="78">
        <f t="shared" si="3"/>
        <v>1.1007472880464246E-3</v>
      </c>
      <c r="L25" s="79"/>
      <c r="M25" s="80"/>
      <c r="N25" s="81">
        <f>分析係数表!H28</f>
        <v>2.2586662729993424E-2</v>
      </c>
      <c r="O25" s="82">
        <f t="shared" si="4"/>
        <v>0.63843929369737384</v>
      </c>
      <c r="P25" s="76">
        <f>分析係数表!C28</f>
        <v>5.7942340305257245E-2</v>
      </c>
      <c r="Q25" s="82">
        <f t="shared" si="5"/>
        <v>3.6992666819661311E-2</v>
      </c>
      <c r="R25" s="83">
        <v>3.990164383697483E-2</v>
      </c>
      <c r="S25" s="84">
        <f t="shared" si="6"/>
        <v>4.8701506878634858E-2</v>
      </c>
      <c r="T25" s="85">
        <f>分析係数表!F28</f>
        <v>0.21334259902710215</v>
      </c>
      <c r="U25" s="86">
        <f t="shared" si="7"/>
        <v>1.0390106054024253E-2</v>
      </c>
      <c r="V25" s="87">
        <f>分析係数表!D28</f>
        <v>0.12091730368311328</v>
      </c>
      <c r="W25" s="88">
        <f t="shared" si="8"/>
        <v>0</v>
      </c>
      <c r="X25" s="76">
        <f>分析係数表!E28</f>
        <v>0.12161223071577484</v>
      </c>
      <c r="Y25" s="89">
        <f t="shared" si="9"/>
        <v>0</v>
      </c>
    </row>
    <row r="26" spans="1:25" x14ac:dyDescent="0.2">
      <c r="A26" s="6" t="s">
        <v>14</v>
      </c>
      <c r="B26" s="5" t="s">
        <v>50</v>
      </c>
      <c r="C26" s="90"/>
      <c r="D26" s="76">
        <f>投入係数表!AC26</f>
        <v>6.3619976672675219E-3</v>
      </c>
      <c r="E26" s="77">
        <f t="shared" si="0"/>
        <v>0.63619976672675216</v>
      </c>
      <c r="F26" s="76">
        <f>分析係数表!C29</f>
        <v>0.49478563151796062</v>
      </c>
      <c r="G26" s="77">
        <f t="shared" si="1"/>
        <v>0.31478250335147528</v>
      </c>
      <c r="H26" s="77">
        <v>0.38571905350253405</v>
      </c>
      <c r="I26" s="77">
        <f t="shared" si="2"/>
        <v>0.38571905350253405</v>
      </c>
      <c r="J26" s="76">
        <f>分析係数表!G29</f>
        <v>0.24894917844860528</v>
      </c>
      <c r="K26" s="78">
        <f t="shared" si="3"/>
        <v>9.6024441481429482E-2</v>
      </c>
      <c r="L26" s="79"/>
      <c r="M26" s="80"/>
      <c r="N26" s="81">
        <f>分析係数表!H29</f>
        <v>1.0347187739052245E-2</v>
      </c>
      <c r="O26" s="82">
        <f t="shared" si="4"/>
        <v>0.29247575486671135</v>
      </c>
      <c r="P26" s="76">
        <f>分析係数表!C29</f>
        <v>0.49478563151796062</v>
      </c>
      <c r="Q26" s="82">
        <f t="shared" si="5"/>
        <v>0.14471280107541801</v>
      </c>
      <c r="R26" s="83">
        <v>0.20960951806058947</v>
      </c>
      <c r="S26" s="84">
        <f t="shared" si="6"/>
        <v>0.59532857156312358</v>
      </c>
      <c r="T26" s="85">
        <f>分析係数表!F29</f>
        <v>0.37141765380206343</v>
      </c>
      <c r="U26" s="86">
        <f t="shared" si="7"/>
        <v>0.22111554129130917</v>
      </c>
      <c r="V26" s="87">
        <f>分析係数表!D29</f>
        <v>7.241115781429118E-2</v>
      </c>
      <c r="W26" s="88">
        <f t="shared" si="8"/>
        <v>0</v>
      </c>
      <c r="X26" s="76">
        <f>分析係数表!E29</f>
        <v>5.0630492930836837E-2</v>
      </c>
      <c r="Y26" s="89">
        <f t="shared" si="9"/>
        <v>0</v>
      </c>
    </row>
    <row r="27" spans="1:25" x14ac:dyDescent="0.2">
      <c r="A27" s="6" t="s">
        <v>15</v>
      </c>
      <c r="B27" s="5" t="s">
        <v>36</v>
      </c>
      <c r="C27" s="90"/>
      <c r="D27" s="76">
        <f>投入係数表!AC27</f>
        <v>3.0749655391793022E-3</v>
      </c>
      <c r="E27" s="77">
        <f t="shared" si="0"/>
        <v>0.30749655391793024</v>
      </c>
      <c r="F27" s="76">
        <f>分析係数表!C30</f>
        <v>1</v>
      </c>
      <c r="G27" s="77">
        <f t="shared" si="1"/>
        <v>0.30749655391793024</v>
      </c>
      <c r="H27" s="77">
        <v>0.34702090858005069</v>
      </c>
      <c r="I27" s="77">
        <f t="shared" si="2"/>
        <v>0.34702090858005069</v>
      </c>
      <c r="J27" s="76">
        <f>分析係数表!G30</f>
        <v>0.34459690081234212</v>
      </c>
      <c r="K27" s="78">
        <f t="shared" si="3"/>
        <v>0.11958232961376856</v>
      </c>
      <c r="L27" s="79"/>
      <c r="M27" s="80"/>
      <c r="N27" s="81">
        <f>分析係数表!H30</f>
        <v>0</v>
      </c>
      <c r="O27" s="82">
        <f t="shared" si="4"/>
        <v>0</v>
      </c>
      <c r="P27" s="76">
        <f>分析係数表!C30</f>
        <v>1</v>
      </c>
      <c r="Q27" s="82">
        <f t="shared" si="5"/>
        <v>0</v>
      </c>
      <c r="R27" s="83">
        <v>5.7412651613223745E-2</v>
      </c>
      <c r="S27" s="84">
        <f t="shared" si="6"/>
        <v>0.40443356019327442</v>
      </c>
      <c r="T27" s="85">
        <f>分析係数表!F30</f>
        <v>0.44091746876919924</v>
      </c>
      <c r="U27" s="86">
        <f t="shared" si="7"/>
        <v>0.17832182164573412</v>
      </c>
      <c r="V27" s="87">
        <f>分析係数表!D30</f>
        <v>0.12847293330602771</v>
      </c>
      <c r="W27" s="88">
        <f t="shared" si="8"/>
        <v>0</v>
      </c>
      <c r="X27" s="76">
        <f>分析係数表!E30</f>
        <v>7.0107174551163901E-2</v>
      </c>
      <c r="Y27" s="89">
        <f t="shared" si="9"/>
        <v>0</v>
      </c>
    </row>
    <row r="28" spans="1:25" x14ac:dyDescent="0.2">
      <c r="A28" s="6" t="s">
        <v>16</v>
      </c>
      <c r="B28" s="5" t="s">
        <v>192</v>
      </c>
      <c r="C28" s="90"/>
      <c r="D28" s="76">
        <f>投入係数表!AC28</f>
        <v>2.3645424663344291E-2</v>
      </c>
      <c r="E28" s="77">
        <f t="shared" si="0"/>
        <v>2.364542466334429</v>
      </c>
      <c r="F28" s="76">
        <f>分析係数表!C31</f>
        <v>1.9207967749584998E-2</v>
      </c>
      <c r="G28" s="77">
        <f t="shared" si="1"/>
        <v>4.5418055435875883E-2</v>
      </c>
      <c r="H28" s="77">
        <v>4.7549082005231669E-2</v>
      </c>
      <c r="I28" s="77">
        <f t="shared" si="2"/>
        <v>4.7549082005231669E-2</v>
      </c>
      <c r="J28" s="76">
        <f>分析係数表!G31</f>
        <v>6.1728395061728392E-2</v>
      </c>
      <c r="K28" s="78">
        <f t="shared" si="3"/>
        <v>2.9351285188414611E-3</v>
      </c>
      <c r="L28" s="79"/>
      <c r="M28" s="80"/>
      <c r="N28" s="81">
        <f>分析係数表!H31</f>
        <v>2.4076335672969816E-2</v>
      </c>
      <c r="O28" s="82">
        <f t="shared" si="4"/>
        <v>0.68054669809452684</v>
      </c>
      <c r="P28" s="76">
        <f>分析係数表!C31</f>
        <v>1.9207967749584998E-2</v>
      </c>
      <c r="Q28" s="82">
        <f t="shared" si="5"/>
        <v>1.307191902908623E-2</v>
      </c>
      <c r="R28" s="83">
        <v>1.6952210621405065E-2</v>
      </c>
      <c r="S28" s="84">
        <f t="shared" si="6"/>
        <v>6.450129262663673E-2</v>
      </c>
      <c r="T28" s="85">
        <f>分析係数表!F31</f>
        <v>0.33333333333333331</v>
      </c>
      <c r="U28" s="86">
        <f t="shared" si="7"/>
        <v>2.1500430875545574E-2</v>
      </c>
      <c r="V28" s="87">
        <f>分析係数表!D31</f>
        <v>0.20987654320987653</v>
      </c>
      <c r="W28" s="88">
        <f t="shared" si="8"/>
        <v>0</v>
      </c>
      <c r="X28" s="76">
        <f>分析係数表!E31</f>
        <v>0.18518518518518517</v>
      </c>
      <c r="Y28" s="89">
        <f t="shared" si="9"/>
        <v>0</v>
      </c>
    </row>
    <row r="29" spans="1:25" x14ac:dyDescent="0.2">
      <c r="A29" s="6" t="s">
        <v>17</v>
      </c>
      <c r="B29" s="5" t="s">
        <v>272</v>
      </c>
      <c r="C29" s="90"/>
      <c r="D29" s="76">
        <f>投入係数表!AC29</f>
        <v>2.4387657724525501E-3</v>
      </c>
      <c r="E29" s="77">
        <f t="shared" si="0"/>
        <v>0.24387657724525502</v>
      </c>
      <c r="F29" s="76">
        <f>分析係数表!C32</f>
        <v>1</v>
      </c>
      <c r="G29" s="77">
        <f t="shared" si="1"/>
        <v>0.24387657724525502</v>
      </c>
      <c r="H29" s="77">
        <v>0.28167604603084284</v>
      </c>
      <c r="I29" s="77">
        <f t="shared" si="2"/>
        <v>0.28167604603084284</v>
      </c>
      <c r="J29" s="76">
        <f>分析係数表!G32</f>
        <v>0.14010507880910683</v>
      </c>
      <c r="K29" s="78">
        <f t="shared" si="3"/>
        <v>3.9464244627788837E-2</v>
      </c>
      <c r="L29" s="79"/>
      <c r="M29" s="80"/>
      <c r="N29" s="81">
        <f>分析係数表!H32</f>
        <v>7.0054889750781743E-3</v>
      </c>
      <c r="O29" s="82">
        <f t="shared" si="4"/>
        <v>0.19801860446228708</v>
      </c>
      <c r="P29" s="76">
        <f>分析係数表!C32</f>
        <v>1</v>
      </c>
      <c r="Q29" s="82">
        <f t="shared" si="5"/>
        <v>0.19801860446228708</v>
      </c>
      <c r="R29" s="83">
        <v>0.26172280005927018</v>
      </c>
      <c r="S29" s="84">
        <f t="shared" si="6"/>
        <v>0.54339884609011302</v>
      </c>
      <c r="T29" s="85">
        <f>分析係数表!F32</f>
        <v>0.48248686514886163</v>
      </c>
      <c r="U29" s="86">
        <f t="shared" si="7"/>
        <v>0.26218280577552738</v>
      </c>
      <c r="V29" s="87">
        <f>分析係数表!D32</f>
        <v>1.5761821366024518E-2</v>
      </c>
      <c r="W29" s="88">
        <f t="shared" si="8"/>
        <v>0</v>
      </c>
      <c r="X29" s="76">
        <f>分析係数表!E32</f>
        <v>2.1891418563922942E-2</v>
      </c>
      <c r="Y29" s="89">
        <f t="shared" si="9"/>
        <v>0</v>
      </c>
    </row>
    <row r="30" spans="1:25" x14ac:dyDescent="0.2">
      <c r="A30" s="6" t="s">
        <v>18</v>
      </c>
      <c r="B30" s="5" t="s">
        <v>273</v>
      </c>
      <c r="C30" s="90"/>
      <c r="D30" s="76">
        <f>投入係数表!AC30</f>
        <v>1.4844661223624219E-3</v>
      </c>
      <c r="E30" s="77">
        <f t="shared" si="0"/>
        <v>0.1484466122362422</v>
      </c>
      <c r="F30" s="76">
        <f>分析係数表!C33</f>
        <v>0.97338792221084958</v>
      </c>
      <c r="G30" s="77">
        <f t="shared" si="1"/>
        <v>0.14449613944387546</v>
      </c>
      <c r="H30" s="77">
        <v>0.16431851297744807</v>
      </c>
      <c r="I30" s="77">
        <f t="shared" si="2"/>
        <v>0.16431851297744807</v>
      </c>
      <c r="J30" s="76">
        <f>分析係数表!G33</f>
        <v>0.50577124868835255</v>
      </c>
      <c r="K30" s="78">
        <f t="shared" si="3"/>
        <v>8.3107579491217165E-2</v>
      </c>
      <c r="L30" s="79"/>
      <c r="M30" s="80"/>
      <c r="N30" s="81">
        <f>分析係数表!H33</f>
        <v>1.0199562492450981E-3</v>
      </c>
      <c r="O30" s="82">
        <f t="shared" si="4"/>
        <v>2.8830294902555204E-2</v>
      </c>
      <c r="P30" s="76">
        <f>分析係数表!C33</f>
        <v>0.97338792221084958</v>
      </c>
      <c r="Q30" s="82">
        <f t="shared" si="5"/>
        <v>2.8063060851924258E-2</v>
      </c>
      <c r="R30" s="83">
        <v>8.4040053925430749E-2</v>
      </c>
      <c r="S30" s="84">
        <f t="shared" si="6"/>
        <v>0.24835856690287883</v>
      </c>
      <c r="T30" s="85">
        <f>分析係数表!F33</f>
        <v>0.64428121720881426</v>
      </c>
      <c r="U30" s="86">
        <f t="shared" si="7"/>
        <v>0.1600127597884235</v>
      </c>
      <c r="V30" s="87">
        <f>分析係数表!D33</f>
        <v>6.2959076600209857E-2</v>
      </c>
      <c r="W30" s="88">
        <f t="shared" si="8"/>
        <v>0</v>
      </c>
      <c r="X30" s="76">
        <f>分析係数表!E33</f>
        <v>4.7219307450157399E-2</v>
      </c>
      <c r="Y30" s="89">
        <f t="shared" si="9"/>
        <v>0</v>
      </c>
    </row>
    <row r="31" spans="1:25" x14ac:dyDescent="0.2">
      <c r="A31" s="6" t="s">
        <v>19</v>
      </c>
      <c r="B31" s="5" t="s">
        <v>274</v>
      </c>
      <c r="C31" s="75">
        <f>最終需要_まとめ!C32</f>
        <v>100</v>
      </c>
      <c r="D31" s="76">
        <f>投入係数表!AC31</f>
        <v>1.1345562506627081E-2</v>
      </c>
      <c r="E31" s="77">
        <f t="shared" si="0"/>
        <v>1.134556250662708</v>
      </c>
      <c r="F31" s="76">
        <f>分析係数表!C34</f>
        <v>0.27354580534514794</v>
      </c>
      <c r="G31" s="77">
        <f t="shared" si="1"/>
        <v>0.31035310329690202</v>
      </c>
      <c r="H31" s="77">
        <v>0.39374348377179597</v>
      </c>
      <c r="I31" s="77">
        <f t="shared" si="2"/>
        <v>100.3937434837718</v>
      </c>
      <c r="J31" s="76">
        <f>分析係数表!G34</f>
        <v>0.42476937758456157</v>
      </c>
      <c r="K31" s="78">
        <f t="shared" si="3"/>
        <v>42.644187932985879</v>
      </c>
      <c r="L31" s="79"/>
      <c r="M31" s="80"/>
      <c r="N31" s="81">
        <f>分析係数表!H34</f>
        <v>0.17207735562921905</v>
      </c>
      <c r="O31" s="82">
        <f t="shared" si="4"/>
        <v>4.8639742268495114</v>
      </c>
      <c r="P31" s="76">
        <f>分析係数表!C34</f>
        <v>0.27354580534514794</v>
      </c>
      <c r="Q31" s="82">
        <f t="shared" si="5"/>
        <v>1.3305197470615928</v>
      </c>
      <c r="R31" s="83">
        <v>1.4412323114340446</v>
      </c>
      <c r="S31" s="84">
        <f t="shared" si="6"/>
        <v>101.83497579520585</v>
      </c>
      <c r="T31" s="85">
        <f>分析係数表!F34</f>
        <v>0.70045594316615423</v>
      </c>
      <c r="U31" s="86">
        <f t="shared" si="7"/>
        <v>71.330914017933395</v>
      </c>
      <c r="V31" s="87">
        <f>分析係数表!D34</f>
        <v>0.30431555508429647</v>
      </c>
      <c r="W31" s="88">
        <f t="shared" si="8"/>
        <v>31</v>
      </c>
      <c r="X31" s="76">
        <f>分析係数表!E34</f>
        <v>0.19870639380765559</v>
      </c>
      <c r="Y31" s="89">
        <f t="shared" si="9"/>
        <v>20</v>
      </c>
    </row>
    <row r="32" spans="1:25" x14ac:dyDescent="0.2">
      <c r="A32" s="6" t="s">
        <v>20</v>
      </c>
      <c r="B32" s="5" t="s">
        <v>37</v>
      </c>
      <c r="C32" s="90"/>
      <c r="D32" s="76">
        <f>投入係数表!AC32</f>
        <v>1.7707560173894604E-2</v>
      </c>
      <c r="E32" s="77">
        <f t="shared" si="0"/>
        <v>1.7707560173894605</v>
      </c>
      <c r="F32" s="76">
        <f>分析係数表!C35</f>
        <v>0.43910510987556262</v>
      </c>
      <c r="G32" s="77">
        <f t="shared" si="1"/>
        <v>0.77754801557861275</v>
      </c>
      <c r="H32" s="77">
        <v>0.91147361043765884</v>
      </c>
      <c r="I32" s="77">
        <f t="shared" si="2"/>
        <v>0.91147361043765884</v>
      </c>
      <c r="J32" s="76">
        <f>分析係数表!G35</f>
        <v>0.31421305453517945</v>
      </c>
      <c r="K32" s="78">
        <f t="shared" si="3"/>
        <v>0.286396907263825</v>
      </c>
      <c r="L32" s="79"/>
      <c r="M32" s="80"/>
      <c r="N32" s="81">
        <f>分析係数表!H35</f>
        <v>6.5760337122381329E-2</v>
      </c>
      <c r="O32" s="82">
        <f t="shared" si="4"/>
        <v>1.858795329243691</v>
      </c>
      <c r="P32" s="76">
        <f>分析係数表!C35</f>
        <v>0.43910510987556262</v>
      </c>
      <c r="Q32" s="82">
        <f t="shared" si="5"/>
        <v>0.81620652728373355</v>
      </c>
      <c r="R32" s="83">
        <v>0.99780340633635822</v>
      </c>
      <c r="S32" s="84">
        <f t="shared" si="6"/>
        <v>1.9092770167740172</v>
      </c>
      <c r="T32" s="85">
        <f>分析係数表!F35</f>
        <v>0.64651031364792311</v>
      </c>
      <c r="U32" s="86">
        <f t="shared" si="7"/>
        <v>1.2343672829553407</v>
      </c>
      <c r="V32" s="87">
        <f>分析係数表!D35</f>
        <v>9.7202599604408024E-2</v>
      </c>
      <c r="W32" s="88">
        <f t="shared" si="8"/>
        <v>0</v>
      </c>
      <c r="X32" s="76">
        <f>分析係数表!E35</f>
        <v>8.3356880474710376E-2</v>
      </c>
      <c r="Y32" s="89">
        <f t="shared" si="9"/>
        <v>0</v>
      </c>
    </row>
    <row r="33" spans="1:25" x14ac:dyDescent="0.2">
      <c r="A33" s="6" t="s">
        <v>21</v>
      </c>
      <c r="B33" s="5" t="s">
        <v>38</v>
      </c>
      <c r="C33" s="90"/>
      <c r="D33" s="76">
        <f>投入係数表!AC33</f>
        <v>2.7250556674795885E-2</v>
      </c>
      <c r="E33" s="77">
        <f t="shared" si="0"/>
        <v>2.7250556674795883</v>
      </c>
      <c r="F33" s="76">
        <f>分析係数表!C36</f>
        <v>0.81669408606805782</v>
      </c>
      <c r="G33" s="77">
        <f t="shared" si="1"/>
        <v>2.2255368478368238</v>
      </c>
      <c r="H33" s="77">
        <v>2.323167217053471</v>
      </c>
      <c r="I33" s="77">
        <f t="shared" si="2"/>
        <v>2.323167217053471</v>
      </c>
      <c r="J33" s="76">
        <f>分析係数表!G36</f>
        <v>6.9340477503742809E-2</v>
      </c>
      <c r="K33" s="78">
        <f t="shared" si="3"/>
        <v>0.161089524151529</v>
      </c>
      <c r="L33" s="79"/>
      <c r="M33" s="80"/>
      <c r="N33" s="81">
        <f>分析係数表!H36</f>
        <v>0.13486237300873674</v>
      </c>
      <c r="O33" s="82">
        <f t="shared" si="4"/>
        <v>3.8120478088918066</v>
      </c>
      <c r="P33" s="76">
        <f>分析係数表!C36</f>
        <v>0.81669408606805782</v>
      </c>
      <c r="Q33" s="82">
        <f t="shared" si="5"/>
        <v>3.1132769013306363</v>
      </c>
      <c r="R33" s="83">
        <v>3.2727202840673009</v>
      </c>
      <c r="S33" s="84">
        <f t="shared" si="6"/>
        <v>5.5958875011207718</v>
      </c>
      <c r="T33" s="85">
        <f>分析係数表!F36</f>
        <v>0.82767315420376641</v>
      </c>
      <c r="U33" s="86">
        <f t="shared" si="7"/>
        <v>4.6315658586220616</v>
      </c>
      <c r="V33" s="87">
        <f>分析係数表!D36</f>
        <v>6.0672917815774961E-3</v>
      </c>
      <c r="W33" s="88">
        <f t="shared" si="8"/>
        <v>0</v>
      </c>
      <c r="X33" s="76">
        <f>分析係数表!E36</f>
        <v>1.3395319517768497E-3</v>
      </c>
      <c r="Y33" s="89">
        <f t="shared" si="9"/>
        <v>0</v>
      </c>
    </row>
    <row r="34" spans="1:25" x14ac:dyDescent="0.2">
      <c r="A34" s="6" t="s">
        <v>22</v>
      </c>
      <c r="B34" s="5" t="s">
        <v>377</v>
      </c>
      <c r="C34" s="90"/>
      <c r="D34" s="76">
        <f>投入係数表!AC34</f>
        <v>2.0888559007528364E-2</v>
      </c>
      <c r="E34" s="77">
        <f t="shared" si="0"/>
        <v>2.0888559007528364</v>
      </c>
      <c r="F34" s="76">
        <f>分析係数表!C37</f>
        <v>0.27674240490171054</v>
      </c>
      <c r="G34" s="77">
        <f t="shared" si="1"/>
        <v>0.57807500546746871</v>
      </c>
      <c r="H34" s="77">
        <v>0.64968826449984596</v>
      </c>
      <c r="I34" s="77">
        <f t="shared" si="2"/>
        <v>0.64968826449984596</v>
      </c>
      <c r="J34" s="76">
        <f>分析係数表!G37</f>
        <v>0.51230251230251234</v>
      </c>
      <c r="K34" s="78">
        <f t="shared" si="3"/>
        <v>0.33283693011673021</v>
      </c>
      <c r="L34" s="79"/>
      <c r="M34" s="80"/>
      <c r="N34" s="81">
        <f>分析係数表!H37</f>
        <v>5.0756243876907386E-2</v>
      </c>
      <c r="O34" s="82">
        <f t="shared" si="4"/>
        <v>1.4346865173876815</v>
      </c>
      <c r="P34" s="76">
        <f>分析係数表!C37</f>
        <v>0.27674240490171054</v>
      </c>
      <c r="Q34" s="82">
        <f t="shared" si="5"/>
        <v>0.39703859710192674</v>
      </c>
      <c r="R34" s="83">
        <v>0.47360286798728685</v>
      </c>
      <c r="S34" s="84">
        <f t="shared" si="6"/>
        <v>1.1232911324871329</v>
      </c>
      <c r="T34" s="85">
        <f>分析係数表!F37</f>
        <v>0.72623672623672619</v>
      </c>
      <c r="U34" s="86">
        <f t="shared" si="7"/>
        <v>0.81577527466819999</v>
      </c>
      <c r="V34" s="87">
        <f>分析係数表!D37</f>
        <v>0.14037814037814036</v>
      </c>
      <c r="W34" s="88">
        <f t="shared" si="8"/>
        <v>0</v>
      </c>
      <c r="X34" s="76">
        <f>分析係数表!E37</f>
        <v>0.12535612535612536</v>
      </c>
      <c r="Y34" s="89">
        <f t="shared" si="9"/>
        <v>0</v>
      </c>
    </row>
    <row r="35" spans="1:25" x14ac:dyDescent="0.2">
      <c r="A35" s="6" t="s">
        <v>23</v>
      </c>
      <c r="B35" s="5" t="s">
        <v>193</v>
      </c>
      <c r="C35" s="90"/>
      <c r="D35" s="76">
        <f>投入係数表!AC35</f>
        <v>3.8490085886968506E-2</v>
      </c>
      <c r="E35" s="77">
        <f t="shared" si="0"/>
        <v>3.8490085886968508</v>
      </c>
      <c r="F35" s="76">
        <f>分析係数表!C38</f>
        <v>2.6054411976392688E-2</v>
      </c>
      <c r="G35" s="77">
        <f t="shared" si="1"/>
        <v>0.10028365547058155</v>
      </c>
      <c r="H35" s="77">
        <v>0.1062725409419341</v>
      </c>
      <c r="I35" s="77">
        <f t="shared" si="2"/>
        <v>0.1062725409419341</v>
      </c>
      <c r="J35" s="76">
        <f>分析係数表!G38</f>
        <v>0.25641025641025639</v>
      </c>
      <c r="K35" s="78">
        <f t="shared" si="3"/>
        <v>2.7249369472290792E-2</v>
      </c>
      <c r="L35" s="79"/>
      <c r="M35" s="80"/>
      <c r="N35" s="81">
        <f>分析係数表!H38</f>
        <v>4.4945177351603076E-2</v>
      </c>
      <c r="O35" s="82">
        <f t="shared" si="4"/>
        <v>1.2704297056402287</v>
      </c>
      <c r="P35" s="76">
        <f>分析係数表!C38</f>
        <v>2.6054411976392688E-2</v>
      </c>
      <c r="Q35" s="82">
        <f t="shared" si="5"/>
        <v>3.3100298937797812E-2</v>
      </c>
      <c r="R35" s="83">
        <v>4.0742549464185131E-2</v>
      </c>
      <c r="S35" s="84">
        <f t="shared" si="6"/>
        <v>0.14701509040611924</v>
      </c>
      <c r="T35" s="85">
        <f>分析係数表!F38</f>
        <v>0.57264957264957261</v>
      </c>
      <c r="U35" s="86">
        <f t="shared" si="7"/>
        <v>8.4188128694102457E-2</v>
      </c>
      <c r="V35" s="87">
        <f>分析係数表!D38</f>
        <v>9.4017094017094016E-2</v>
      </c>
      <c r="W35" s="88">
        <f t="shared" si="8"/>
        <v>0</v>
      </c>
      <c r="X35" s="76">
        <f>分析係数表!E38</f>
        <v>6.4102564102564097E-2</v>
      </c>
      <c r="Y35" s="89">
        <f t="shared" si="9"/>
        <v>0</v>
      </c>
    </row>
    <row r="36" spans="1:25" x14ac:dyDescent="0.2">
      <c r="A36" s="6" t="s">
        <v>24</v>
      </c>
      <c r="B36" s="5" t="s">
        <v>39</v>
      </c>
      <c r="C36" s="90"/>
      <c r="D36" s="76">
        <f>投入係数表!AC36</f>
        <v>0</v>
      </c>
      <c r="E36" s="77">
        <f t="shared" si="0"/>
        <v>0</v>
      </c>
      <c r="F36" s="76">
        <f>分析係数表!C39</f>
        <v>1</v>
      </c>
      <c r="G36" s="77">
        <f t="shared" si="1"/>
        <v>0</v>
      </c>
      <c r="H36" s="77">
        <v>0.11565650581629475</v>
      </c>
      <c r="I36" s="77">
        <f t="shared" si="2"/>
        <v>0.11565650581629475</v>
      </c>
      <c r="J36" s="76">
        <f>分析係数表!G39</f>
        <v>0.35423311765241955</v>
      </c>
      <c r="K36" s="78">
        <f t="shared" si="3"/>
        <v>4.0969364632091283E-2</v>
      </c>
      <c r="L36" s="79"/>
      <c r="M36" s="80"/>
      <c r="N36" s="81">
        <f>分析係数表!H39</f>
        <v>4.0664045200166418E-3</v>
      </c>
      <c r="O36" s="82">
        <f t="shared" si="4"/>
        <v>0.1149418336246609</v>
      </c>
      <c r="P36" s="76">
        <f>分析係数表!C39</f>
        <v>1</v>
      </c>
      <c r="Q36" s="82">
        <f t="shared" si="5"/>
        <v>0.1149418336246609</v>
      </c>
      <c r="R36" s="83">
        <v>0.20364775941560631</v>
      </c>
      <c r="S36" s="84">
        <f t="shared" si="6"/>
        <v>0.31930426523190103</v>
      </c>
      <c r="T36" s="85">
        <f>分析係数表!F39</f>
        <v>0.70491205686685499</v>
      </c>
      <c r="U36" s="86">
        <f t="shared" si="7"/>
        <v>0.22508142637097917</v>
      </c>
      <c r="V36" s="87">
        <f>分析係数表!D39</f>
        <v>5.4588535496217991E-2</v>
      </c>
      <c r="W36" s="88">
        <f t="shared" si="8"/>
        <v>0</v>
      </c>
      <c r="X36" s="76">
        <f>分析係数表!E39</f>
        <v>6.4886539688325889E-2</v>
      </c>
      <c r="Y36" s="89">
        <f t="shared" si="9"/>
        <v>0</v>
      </c>
    </row>
    <row r="37" spans="1:25" x14ac:dyDescent="0.2">
      <c r="A37" s="6" t="s">
        <v>25</v>
      </c>
      <c r="B37" s="5" t="s">
        <v>40</v>
      </c>
      <c r="C37" s="90"/>
      <c r="D37" s="76">
        <f>投入係数表!AC37</f>
        <v>0</v>
      </c>
      <c r="E37" s="77">
        <f t="shared" si="0"/>
        <v>0</v>
      </c>
      <c r="F37" s="76">
        <f>分析係数表!C40</f>
        <v>0.92056168505516545</v>
      </c>
      <c r="G37" s="77">
        <f t="shared" si="1"/>
        <v>0</v>
      </c>
      <c r="H37" s="77">
        <v>1.2375235134913544E-3</v>
      </c>
      <c r="I37" s="77">
        <f t="shared" si="2"/>
        <v>1.2375235134913544E-3</v>
      </c>
      <c r="J37" s="76">
        <f>分析係数表!G40</f>
        <v>0.55393401015228427</v>
      </c>
      <c r="K37" s="78">
        <f t="shared" si="3"/>
        <v>6.855063624860104E-4</v>
      </c>
      <c r="L37" s="79"/>
      <c r="M37" s="80"/>
      <c r="N37" s="81">
        <f>分析係数表!H40</f>
        <v>3.1632064203561794E-2</v>
      </c>
      <c r="O37" s="82">
        <f t="shared" si="4"/>
        <v>0.89411848796477134</v>
      </c>
      <c r="P37" s="76">
        <f>分析係数表!C40</f>
        <v>0.92056168505516545</v>
      </c>
      <c r="Q37" s="82">
        <f t="shared" si="5"/>
        <v>0.82309122191982653</v>
      </c>
      <c r="R37" s="83">
        <v>0.82394628280906124</v>
      </c>
      <c r="S37" s="84">
        <f t="shared" si="6"/>
        <v>0.82518380632255262</v>
      </c>
      <c r="T37" s="85">
        <f>分析係数表!F40</f>
        <v>0.75190355329949243</v>
      </c>
      <c r="U37" s="86">
        <f t="shared" si="7"/>
        <v>0.62045863609912744</v>
      </c>
      <c r="V37" s="87">
        <f>分析係数表!D40</f>
        <v>8.6747643219724432E-2</v>
      </c>
      <c r="W37" s="88">
        <f t="shared" si="8"/>
        <v>0</v>
      </c>
      <c r="X37" s="76">
        <f>分析係数表!E40</f>
        <v>5.4296591733139957E-2</v>
      </c>
      <c r="Y37" s="89">
        <f t="shared" si="9"/>
        <v>0</v>
      </c>
    </row>
    <row r="38" spans="1:25" x14ac:dyDescent="0.2">
      <c r="A38" s="6" t="s">
        <v>26</v>
      </c>
      <c r="B38" s="5" t="s">
        <v>276</v>
      </c>
      <c r="C38" s="90"/>
      <c r="D38" s="76">
        <f>投入係数表!AC38</f>
        <v>0</v>
      </c>
      <c r="E38" s="77">
        <f t="shared" si="0"/>
        <v>0</v>
      </c>
      <c r="F38" s="76">
        <f>分析係数表!C41</f>
        <v>0.63177526518242222</v>
      </c>
      <c r="G38" s="77">
        <f t="shared" si="1"/>
        <v>0</v>
      </c>
      <c r="H38" s="77">
        <v>8.4047878376761176E-4</v>
      </c>
      <c r="I38" s="77">
        <f t="shared" si="2"/>
        <v>8.4047878376761176E-4</v>
      </c>
      <c r="J38" s="76">
        <f>分析係数表!G41</f>
        <v>0.4574653574378269</v>
      </c>
      <c r="K38" s="78">
        <f t="shared" si="3"/>
        <v>3.8448992723516052E-4</v>
      </c>
      <c r="L38" s="79"/>
      <c r="M38" s="80"/>
      <c r="N38" s="81">
        <f>分析係数表!H41</f>
        <v>5.3681907855005165E-2</v>
      </c>
      <c r="O38" s="82">
        <f t="shared" si="4"/>
        <v>1.5173839422397477</v>
      </c>
      <c r="P38" s="76">
        <f>分析係数表!C41</f>
        <v>0.63177526518242222</v>
      </c>
      <c r="Q38" s="82">
        <f t="shared" si="5"/>
        <v>0.95864564249206585</v>
      </c>
      <c r="R38" s="83">
        <v>0.9715430914682206</v>
      </c>
      <c r="S38" s="84">
        <f t="shared" si="6"/>
        <v>0.97238357025198818</v>
      </c>
      <c r="T38" s="85">
        <f>分析係数表!F41</f>
        <v>0.56134715976874372</v>
      </c>
      <c r="U38" s="86">
        <f t="shared" si="7"/>
        <v>0.54584475536674426</v>
      </c>
      <c r="V38" s="87">
        <f>分析係数表!D41</f>
        <v>0.18619803615674038</v>
      </c>
      <c r="W38" s="88">
        <f t="shared" si="8"/>
        <v>0</v>
      </c>
      <c r="X38" s="76">
        <f>分析係数表!E41</f>
        <v>0.17261631641736258</v>
      </c>
      <c r="Y38" s="89">
        <f t="shared" si="9"/>
        <v>0</v>
      </c>
    </row>
    <row r="39" spans="1:25" x14ac:dyDescent="0.2">
      <c r="A39" s="6" t="s">
        <v>51</v>
      </c>
      <c r="B39" s="5" t="s">
        <v>367</v>
      </c>
      <c r="C39" s="90"/>
      <c r="D39" s="76">
        <f>投入係数表!AC39</f>
        <v>3.1809988336337612E-4</v>
      </c>
      <c r="E39" s="77">
        <f>$C$31*D39</f>
        <v>3.1809988336337615E-2</v>
      </c>
      <c r="F39" s="76">
        <f>分析係数表!C42</f>
        <v>1</v>
      </c>
      <c r="G39" s="77">
        <f>E39*F39</f>
        <v>3.1809988336337615E-2</v>
      </c>
      <c r="H39" s="77">
        <v>4.6475792466608531E-2</v>
      </c>
      <c r="I39" s="77">
        <f>C39+H39</f>
        <v>4.6475792466608531E-2</v>
      </c>
      <c r="J39" s="76">
        <f>分析係数表!G42</f>
        <v>0.48523748395378691</v>
      </c>
      <c r="K39" s="78">
        <f>I39*J39</f>
        <v>2.2551796601255489E-2</v>
      </c>
      <c r="L39" s="79"/>
      <c r="M39" s="80"/>
      <c r="N39" s="81">
        <f>分析係数表!H42</f>
        <v>1.4319648920322628E-2</v>
      </c>
      <c r="O39" s="82">
        <f t="shared" si="4"/>
        <v>0.40476216659245268</v>
      </c>
      <c r="P39" s="76">
        <f>分析係数表!C42</f>
        <v>1</v>
      </c>
      <c r="Q39" s="82">
        <f>O39*P39</f>
        <v>0.40476216659245268</v>
      </c>
      <c r="R39" s="83">
        <v>0.42184331242052286</v>
      </c>
      <c r="S39" s="84">
        <f>I39+R39</f>
        <v>0.46831910488713141</v>
      </c>
      <c r="T39" s="85">
        <f>分析係数表!F42</f>
        <v>0.55905006418485237</v>
      </c>
      <c r="U39" s="86">
        <f>S39*T39</f>
        <v>0.26181382564614342</v>
      </c>
      <c r="V39" s="87">
        <f>分析係数表!D42</f>
        <v>0.23876765083440307</v>
      </c>
      <c r="W39" s="88">
        <f>ROUND(S39*V39,0)</f>
        <v>0</v>
      </c>
      <c r="X39" s="76">
        <f>分析係数表!E42</f>
        <v>0.20410783055198972</v>
      </c>
      <c r="Y39" s="89">
        <f>ROUND(S39*X39,0)</f>
        <v>0</v>
      </c>
    </row>
    <row r="40" spans="1:25" x14ac:dyDescent="0.2">
      <c r="A40" s="6" t="s">
        <v>194</v>
      </c>
      <c r="B40" s="5" t="s">
        <v>41</v>
      </c>
      <c r="C40" s="90"/>
      <c r="D40" s="76">
        <f>投入係数表!AC40</f>
        <v>8.6099035097020465E-2</v>
      </c>
      <c r="E40" s="77">
        <f>$C$31*D40</f>
        <v>8.6099035097020469</v>
      </c>
      <c r="F40" s="76">
        <f>分析係数表!C43</f>
        <v>0.2976353666895134</v>
      </c>
      <c r="G40" s="77">
        <f>E40*F40</f>
        <v>2.5626117882714969</v>
      </c>
      <c r="H40" s="77">
        <v>2.8006448543451525</v>
      </c>
      <c r="I40" s="77">
        <f>C40+H40</f>
        <v>2.8006448543451525</v>
      </c>
      <c r="J40" s="76">
        <f>分析係数表!G43</f>
        <v>0.36251604621309369</v>
      </c>
      <c r="K40" s="78">
        <f>I40*J40</f>
        <v>1.0152786994442504</v>
      </c>
      <c r="L40" s="79"/>
      <c r="M40" s="80"/>
      <c r="N40" s="81">
        <f>分析係数表!H43</f>
        <v>3.8812019379168734E-2</v>
      </c>
      <c r="O40" s="82">
        <f t="shared" si="4"/>
        <v>1.0970685902393376</v>
      </c>
      <c r="P40" s="76">
        <f>分析係数表!C43</f>
        <v>0.2976353666895134</v>
      </c>
      <c r="Q40" s="82">
        <f>O40*P40</f>
        <v>0.32652641213943279</v>
      </c>
      <c r="R40" s="83">
        <v>0.55359813710238237</v>
      </c>
      <c r="S40" s="84">
        <f>I40+R40</f>
        <v>3.3542429914475349</v>
      </c>
      <c r="T40" s="85">
        <f>分析係数表!F43</f>
        <v>0.59563543003851094</v>
      </c>
      <c r="U40" s="86">
        <f>S40*T40</f>
        <v>1.9979059666645138</v>
      </c>
      <c r="V40" s="87">
        <f>分析係数表!D43</f>
        <v>0.26110397946084724</v>
      </c>
      <c r="W40" s="88">
        <f>ROUND(S40*V40,0)</f>
        <v>1</v>
      </c>
      <c r="X40" s="76">
        <f>分析係数表!E43</f>
        <v>0.20154043645699615</v>
      </c>
      <c r="Y40" s="89">
        <f>ROUND(S40*X40,0)</f>
        <v>1</v>
      </c>
    </row>
    <row r="41" spans="1:25" x14ac:dyDescent="0.2">
      <c r="A41" s="6" t="s">
        <v>340</v>
      </c>
      <c r="B41" s="5" t="s">
        <v>42</v>
      </c>
      <c r="C41" s="90"/>
      <c r="D41" s="76">
        <f>投入係数表!AC41</f>
        <v>9.5429965009012825E-4</v>
      </c>
      <c r="E41" s="77">
        <f>$C$31*D41</f>
        <v>9.5429965009012824E-2</v>
      </c>
      <c r="F41" s="76">
        <f>分析係数表!C44</f>
        <v>0.4644187601490114</v>
      </c>
      <c r="G41" s="77">
        <f>E41*F41</f>
        <v>4.431946603054928E-2</v>
      </c>
      <c r="H41" s="77">
        <v>4.7357977980209957E-2</v>
      </c>
      <c r="I41" s="77">
        <f>C41+H41</f>
        <v>4.7357977980209957E-2</v>
      </c>
      <c r="J41" s="76">
        <f>分析係数表!G44</f>
        <v>0.2664037682111951</v>
      </c>
      <c r="K41" s="78">
        <f>I41*J41</f>
        <v>1.2616343788790734E-2</v>
      </c>
      <c r="L41" s="79"/>
      <c r="M41" s="80"/>
      <c r="N41" s="81">
        <f>分析係数表!H44</f>
        <v>0.11619448955215868</v>
      </c>
      <c r="O41" s="82">
        <f t="shared" si="4"/>
        <v>3.2843775429779338</v>
      </c>
      <c r="P41" s="76">
        <f>分析係数表!C44</f>
        <v>0.4644187601490114</v>
      </c>
      <c r="Q41" s="82">
        <f>O41*P41</f>
        <v>1.5253265463710683</v>
      </c>
      <c r="R41" s="83">
        <v>1.547983485510172</v>
      </c>
      <c r="S41" s="84">
        <f>I41+R41</f>
        <v>1.595341463490382</v>
      </c>
      <c r="T41" s="85">
        <f>分析係数表!F44</f>
        <v>0.52053894183371674</v>
      </c>
      <c r="U41" s="86">
        <f>S41*T41</f>
        <v>0.83043735726873646</v>
      </c>
      <c r="V41" s="87">
        <f>分析係数表!D44</f>
        <v>0.21141417460839085</v>
      </c>
      <c r="W41" s="88">
        <f>ROUND(S41*V41,0)</f>
        <v>0</v>
      </c>
      <c r="X41" s="76">
        <f>分析係数表!E44</f>
        <v>0.12487676634899771</v>
      </c>
      <c r="Y41" s="89">
        <f>ROUND(S41*X41,0)</f>
        <v>0</v>
      </c>
    </row>
    <row r="42" spans="1:25" x14ac:dyDescent="0.2">
      <c r="A42" s="6" t="s">
        <v>341</v>
      </c>
      <c r="B42" s="5" t="s">
        <v>278</v>
      </c>
      <c r="C42" s="90"/>
      <c r="D42" s="76">
        <f>投入係数表!AC42</f>
        <v>1.3784328279079631E-3</v>
      </c>
      <c r="E42" s="77">
        <f>$C$31*D42</f>
        <v>0.1378432827907963</v>
      </c>
      <c r="F42" s="76">
        <f>分析係数表!C45</f>
        <v>1</v>
      </c>
      <c r="G42" s="77">
        <f>E42*F42</f>
        <v>0.1378432827907963</v>
      </c>
      <c r="H42" s="77">
        <v>0.14721365329870897</v>
      </c>
      <c r="I42" s="77">
        <f>C42+H42</f>
        <v>0.14721365329870897</v>
      </c>
      <c r="J42" s="76">
        <f>分析係数表!G45</f>
        <v>0</v>
      </c>
      <c r="K42" s="78">
        <f>I42*J42</f>
        <v>0</v>
      </c>
      <c r="L42" s="79"/>
      <c r="M42" s="80"/>
      <c r="N42" s="81">
        <f>分析係数表!H45</f>
        <v>0</v>
      </c>
      <c r="O42" s="82">
        <f t="shared" si="4"/>
        <v>0</v>
      </c>
      <c r="P42" s="76">
        <f>分析係数表!C45</f>
        <v>1</v>
      </c>
      <c r="Q42" s="82">
        <f>O42*P42</f>
        <v>0</v>
      </c>
      <c r="R42" s="83">
        <v>1.4190303547740089E-2</v>
      </c>
      <c r="S42" s="84">
        <f>I42+R42</f>
        <v>0.16140395684644906</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投入係数表!AC43</f>
        <v>9.2248966175379078E-3</v>
      </c>
      <c r="E43" s="77">
        <f>$C$31*D43</f>
        <v>0.92248966175379077</v>
      </c>
      <c r="F43" s="76">
        <f>分析係数表!C46</f>
        <v>0.61950882047734346</v>
      </c>
      <c r="G43" s="77">
        <f>E43*F43</f>
        <v>0.57149048225563448</v>
      </c>
      <c r="H43" s="77">
        <v>0.61059831747132076</v>
      </c>
      <c r="I43" s="77">
        <f>C43+H43</f>
        <v>0.61059831747132076</v>
      </c>
      <c r="J43" s="76">
        <f>分析係数表!G46</f>
        <v>9.4707520891364905E-3</v>
      </c>
      <c r="K43" s="78">
        <f>I43*J43</f>
        <v>5.782825290814737E-3</v>
      </c>
      <c r="L43" s="79"/>
      <c r="M43" s="80"/>
      <c r="N43" s="81">
        <f>分析係数表!H46</f>
        <v>2.3767664702803538E-2</v>
      </c>
      <c r="O43" s="82">
        <f t="shared" si="4"/>
        <v>0.67182174042664833</v>
      </c>
      <c r="P43" s="76">
        <f>分析係数表!C46</f>
        <v>0.61950882047734346</v>
      </c>
      <c r="Q43" s="82">
        <f>O43*P43</f>
        <v>0.41619949398274891</v>
      </c>
      <c r="R43" s="83">
        <v>0.46831510821984423</v>
      </c>
      <c r="S43" s="84">
        <f>I43+R43</f>
        <v>1.078913425691165</v>
      </c>
      <c r="T43" s="85">
        <f>分析係数表!F46</f>
        <v>0.31364902506963788</v>
      </c>
      <c r="U43" s="86">
        <f>S43*T43</f>
        <v>0.33840014410257707</v>
      </c>
      <c r="V43" s="87">
        <f>分析係数表!D46</f>
        <v>1.6713091922005571E-3</v>
      </c>
      <c r="W43" s="88">
        <f>ROUND(S43*V43,0)</f>
        <v>0</v>
      </c>
      <c r="X43" s="76">
        <f>分析係数表!E46</f>
        <v>5.5710306406685237E-3</v>
      </c>
      <c r="Y43" s="89">
        <f>ROUND(S43*X43,0)</f>
        <v>0</v>
      </c>
    </row>
    <row r="44" spans="1:25" x14ac:dyDescent="0.2">
      <c r="A44" s="192">
        <v>40</v>
      </c>
      <c r="B44" s="14" t="s">
        <v>150</v>
      </c>
      <c r="C44" s="197">
        <f>SUM(C5:C43)</f>
        <v>100</v>
      </c>
      <c r="D44" s="92">
        <f>投入係数表!AC44</f>
        <v>0.276004665464956</v>
      </c>
      <c r="E44" s="91">
        <f>SUM(E5:E43)</f>
        <v>27.600466546495603</v>
      </c>
      <c r="F44" s="92">
        <f>分析係数表!C47</f>
        <v>0.46349450395854752</v>
      </c>
      <c r="G44" s="91">
        <f>SUM(G5:G43)</f>
        <v>9.0638702206227837</v>
      </c>
      <c r="H44" s="91">
        <f>SUM(H5:H43)</f>
        <v>10.391163113343598</v>
      </c>
      <c r="I44" s="91">
        <f>SUM(I5:I43)</f>
        <v>110.39116311334358</v>
      </c>
      <c r="J44" s="92">
        <f>分析係数表!G47</f>
        <v>0.28295025107418337</v>
      </c>
      <c r="K44" s="93">
        <f>SUM(K5:K43)</f>
        <v>45.081670529549569</v>
      </c>
      <c r="L44" s="94">
        <f>最終需要_まとめ!$L$33</f>
        <v>0.627</v>
      </c>
      <c r="M44" s="91">
        <f>K44*L44</f>
        <v>28.266207422027581</v>
      </c>
      <c r="N44" s="95">
        <f>分析係数表!H47</f>
        <v>1</v>
      </c>
      <c r="O44" s="96">
        <f>SUM(O5:O43)</f>
        <v>28.266207422027581</v>
      </c>
      <c r="P44" s="92">
        <f>分析係数表!C47</f>
        <v>0.46349450395854752</v>
      </c>
      <c r="Q44" s="96">
        <f>SUM(Q5:Q43)</f>
        <v>11.596369605893351</v>
      </c>
      <c r="R44" s="91">
        <f>SUM(R5:R43)</f>
        <v>13.099423887328845</v>
      </c>
      <c r="S44" s="97">
        <f>SUM(S5:S43)</f>
        <v>123.49058700067246</v>
      </c>
      <c r="T44" s="98">
        <f>分析係数表!F47</f>
        <v>0.52862763369053167</v>
      </c>
      <c r="U44" s="99">
        <f>SUM(U5:U43)</f>
        <v>84.596781948088676</v>
      </c>
      <c r="V44" s="100">
        <f>分析係数表!D47</f>
        <v>0.12002381322151473</v>
      </c>
      <c r="W44" s="101">
        <f>SUM(W5:W43)</f>
        <v>32</v>
      </c>
      <c r="X44" s="92">
        <f>分析係数表!E47</f>
        <v>9.1234404928301496E-2</v>
      </c>
      <c r="Y44" s="102">
        <f>SUM(Y5:Y43)</f>
        <v>21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291</v>
      </c>
      <c r="S2" s="3" t="s">
        <v>152</v>
      </c>
      <c r="U2" s="64" t="s">
        <v>209</v>
      </c>
      <c r="W2" s="3" t="s">
        <v>130</v>
      </c>
      <c r="Y2" s="3" t="s">
        <v>153</v>
      </c>
    </row>
    <row r="3" spans="1:25" ht="44" x14ac:dyDescent="0.2">
      <c r="B3" s="65"/>
      <c r="C3" s="66" t="s">
        <v>227</v>
      </c>
      <c r="D3" s="66" t="s">
        <v>233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投入係数表!AD5</f>
        <v>0</v>
      </c>
      <c r="E5" s="77">
        <f t="shared" ref="E5:E38" si="0">$C$32*D5</f>
        <v>0</v>
      </c>
      <c r="F5" s="76">
        <f>分析係数表!C8</f>
        <v>0.24593128390596741</v>
      </c>
      <c r="G5" s="77">
        <f t="shared" ref="G5:G38" si="1">E5*F5</f>
        <v>0</v>
      </c>
      <c r="H5" s="77">
        <f t="array" ref="H5:H43">MMULT(逆行列係数!C5:AO43,'28'!G5:G43)</f>
        <v>2.5906443361512575E-3</v>
      </c>
      <c r="I5" s="77">
        <f t="shared" ref="I5:I38" si="2">C5+H5</f>
        <v>2.5906443361512575E-3</v>
      </c>
      <c r="J5" s="76">
        <f>分析係数表!G8</f>
        <v>0.11987270155586988</v>
      </c>
      <c r="K5" s="78">
        <f t="shared" ref="K5:K38" si="3">I5*J5</f>
        <v>3.105475353448643E-4</v>
      </c>
      <c r="L5" s="79" t="s">
        <v>184</v>
      </c>
      <c r="M5" s="80" t="s">
        <v>184</v>
      </c>
      <c r="N5" s="81">
        <f>分析係数表!H8</f>
        <v>1.2776294069491229E-2</v>
      </c>
      <c r="O5" s="82">
        <f t="shared" ref="O5:O43" si="4">$M$44*N5</f>
        <v>0.28063287164186868</v>
      </c>
      <c r="P5" s="76">
        <f>分析係数表!C8</f>
        <v>0.24593128390596741</v>
      </c>
      <c r="Q5" s="82">
        <f t="shared" ref="Q5:Q38" si="5">O5*P5</f>
        <v>6.9016402429103313E-2</v>
      </c>
      <c r="R5" s="83">
        <f t="array" ref="R5:R43">MMULT(逆行列係数!C5:AO43,'28'!Q5:Q43)</f>
        <v>0.10462407742108221</v>
      </c>
      <c r="S5" s="84">
        <f t="shared" ref="S5:S38" si="6">I5+R5</f>
        <v>0.10721472175723347</v>
      </c>
      <c r="T5" s="85">
        <f>分析係数表!F8</f>
        <v>0.45261669024045259</v>
      </c>
      <c r="U5" s="86">
        <f t="shared" ref="U5:U38" si="7">S5*T5</f>
        <v>4.8527172506810053E-2</v>
      </c>
      <c r="V5" s="87">
        <f>分析係数表!D8</f>
        <v>0.25884016973125884</v>
      </c>
      <c r="W5" s="88">
        <f t="shared" ref="W5:W38" si="8">ROUND(S5*V5,0)</f>
        <v>0</v>
      </c>
      <c r="X5" s="76">
        <f>分析係数表!E8</f>
        <v>0.1623055162659123</v>
      </c>
      <c r="Y5" s="89">
        <f t="shared" ref="Y5:Y38" si="9">ROUND(S5*X5,0)</f>
        <v>0</v>
      </c>
    </row>
    <row r="6" spans="1:25" x14ac:dyDescent="0.2">
      <c r="A6" s="6" t="s">
        <v>219</v>
      </c>
      <c r="B6" s="5" t="s">
        <v>265</v>
      </c>
      <c r="C6" s="90"/>
      <c r="D6" s="76">
        <f>投入係数表!AD6</f>
        <v>0</v>
      </c>
      <c r="E6" s="77">
        <f t="shared" si="0"/>
        <v>0</v>
      </c>
      <c r="F6" s="76">
        <f>分析係数表!C9</f>
        <v>0.93252427184466025</v>
      </c>
      <c r="G6" s="77">
        <f t="shared" si="1"/>
        <v>0</v>
      </c>
      <c r="H6" s="77">
        <v>5.9218616547605969E-2</v>
      </c>
      <c r="I6" s="77">
        <f t="shared" si="2"/>
        <v>5.9218616547605969E-2</v>
      </c>
      <c r="J6" s="76">
        <f>分析係数表!G9</f>
        <v>0.24685990338164251</v>
      </c>
      <c r="K6" s="78">
        <f t="shared" si="3"/>
        <v>1.4618701959336546E-2</v>
      </c>
      <c r="L6" s="79"/>
      <c r="M6" s="80"/>
      <c r="N6" s="81">
        <f>分析係数表!H9</f>
        <v>6.7102384818756454E-4</v>
      </c>
      <c r="O6" s="82">
        <f t="shared" si="4"/>
        <v>1.4739121409762008E-2</v>
      </c>
      <c r="P6" s="76">
        <f>分析係数表!C9</f>
        <v>0.93252427184466025</v>
      </c>
      <c r="Q6" s="82">
        <f t="shared" si="5"/>
        <v>1.3744588460268358E-2</v>
      </c>
      <c r="R6" s="83">
        <v>2.8770147476326852E-2</v>
      </c>
      <c r="S6" s="84">
        <f t="shared" si="6"/>
        <v>8.7988764023932825E-2</v>
      </c>
      <c r="T6" s="85">
        <f>分析係数表!F9</f>
        <v>0.67294685990338166</v>
      </c>
      <c r="U6" s="86">
        <f t="shared" si="7"/>
        <v>5.9211762456685232E-2</v>
      </c>
      <c r="V6" s="87">
        <f>分析係数表!D9</f>
        <v>0.15314009661835748</v>
      </c>
      <c r="W6" s="88">
        <f t="shared" si="8"/>
        <v>0</v>
      </c>
      <c r="X6" s="76">
        <f>分析係数表!E9</f>
        <v>0.11884057971014493</v>
      </c>
      <c r="Y6" s="89">
        <f t="shared" si="9"/>
        <v>0</v>
      </c>
    </row>
    <row r="7" spans="1:25" x14ac:dyDescent="0.2">
      <c r="A7" s="6" t="s">
        <v>220</v>
      </c>
      <c r="B7" s="5" t="s">
        <v>266</v>
      </c>
      <c r="C7" s="90"/>
      <c r="D7" s="76">
        <f>投入係数表!AD7</f>
        <v>0</v>
      </c>
      <c r="E7" s="77">
        <f t="shared" si="0"/>
        <v>0</v>
      </c>
      <c r="F7" s="76">
        <f>分析係数表!C10</f>
        <v>7.456140350877194E-2</v>
      </c>
      <c r="G7" s="77">
        <f t="shared" si="1"/>
        <v>0</v>
      </c>
      <c r="H7" s="77">
        <v>5.4702966073563177E-4</v>
      </c>
      <c r="I7" s="77">
        <f t="shared" si="2"/>
        <v>5.4702966073563177E-4</v>
      </c>
      <c r="J7" s="76">
        <f>分析係数表!G10</f>
        <v>0.17857142857142858</v>
      </c>
      <c r="K7" s="78">
        <f t="shared" si="3"/>
        <v>9.7683867988505676E-5</v>
      </c>
      <c r="L7" s="79"/>
      <c r="M7" s="80"/>
      <c r="N7" s="81">
        <f>分析係数表!H10</f>
        <v>1.3017862654838752E-3</v>
      </c>
      <c r="O7" s="82">
        <f t="shared" si="4"/>
        <v>2.8593895534938296E-2</v>
      </c>
      <c r="P7" s="76">
        <f>分析係数表!C10</f>
        <v>7.456140350877194E-2</v>
      </c>
      <c r="Q7" s="82">
        <f t="shared" si="5"/>
        <v>2.1320009828682067E-3</v>
      </c>
      <c r="R7" s="83">
        <v>4.0647891963703576E-3</v>
      </c>
      <c r="S7" s="84">
        <f t="shared" si="6"/>
        <v>4.6118188571059896E-3</v>
      </c>
      <c r="T7" s="85">
        <f>分析係数表!F10</f>
        <v>0.52380952380952384</v>
      </c>
      <c r="U7" s="86">
        <f t="shared" si="7"/>
        <v>2.415714639436471E-3</v>
      </c>
      <c r="V7" s="87">
        <f>分析係数表!D10</f>
        <v>0.10714285714285714</v>
      </c>
      <c r="W7" s="88">
        <f t="shared" si="8"/>
        <v>0</v>
      </c>
      <c r="X7" s="76">
        <f>分析係数表!E10</f>
        <v>0.13095238095238096</v>
      </c>
      <c r="Y7" s="89">
        <f t="shared" si="9"/>
        <v>0</v>
      </c>
    </row>
    <row r="8" spans="1:25" x14ac:dyDescent="0.2">
      <c r="A8" s="6" t="s">
        <v>221</v>
      </c>
      <c r="B8" s="5" t="s">
        <v>27</v>
      </c>
      <c r="C8" s="90"/>
      <c r="D8" s="76">
        <f>投入係数表!AD8</f>
        <v>0</v>
      </c>
      <c r="E8" s="77">
        <f t="shared" si="0"/>
        <v>0</v>
      </c>
      <c r="F8" s="76">
        <f>分析係数表!C11</f>
        <v>4.5351473922902175E-3</v>
      </c>
      <c r="G8" s="77">
        <f t="shared" si="1"/>
        <v>0</v>
      </c>
      <c r="H8" s="77">
        <v>4.5664520575458041E-5</v>
      </c>
      <c r="I8" s="77">
        <f t="shared" si="2"/>
        <v>4.5664520575458041E-5</v>
      </c>
      <c r="J8" s="76">
        <f>分析係数表!G11</f>
        <v>0.75</v>
      </c>
      <c r="K8" s="78">
        <f t="shared" si="3"/>
        <v>3.4248390431593531E-5</v>
      </c>
      <c r="L8" s="79"/>
      <c r="M8" s="80"/>
      <c r="N8" s="81">
        <f>分析係数表!H11</f>
        <v>-2.6840953927502582E-5</v>
      </c>
      <c r="O8" s="82">
        <f t="shared" si="4"/>
        <v>-5.8956485639048034E-4</v>
      </c>
      <c r="P8" s="76">
        <f>分析係数表!C11</f>
        <v>4.5351473922902175E-3</v>
      </c>
      <c r="Q8" s="82">
        <f t="shared" si="5"/>
        <v>-2.6737635210452433E-6</v>
      </c>
      <c r="R8" s="83">
        <v>7.6165662533932325E-5</v>
      </c>
      <c r="S8" s="84">
        <f t="shared" si="6"/>
        <v>1.2183018310939037E-4</v>
      </c>
      <c r="T8" s="85">
        <f>分析係数表!F11</f>
        <v>1</v>
      </c>
      <c r="U8" s="86">
        <f t="shared" si="7"/>
        <v>1.2183018310939037E-4</v>
      </c>
      <c r="V8" s="87">
        <f>分析係数表!D11</f>
        <v>0.25</v>
      </c>
      <c r="W8" s="88">
        <f t="shared" si="8"/>
        <v>0</v>
      </c>
      <c r="X8" s="76">
        <f>分析係数表!E11</f>
        <v>0</v>
      </c>
      <c r="Y8" s="89">
        <f t="shared" si="9"/>
        <v>0</v>
      </c>
    </row>
    <row r="9" spans="1:25" x14ac:dyDescent="0.2">
      <c r="A9" s="6" t="s">
        <v>222</v>
      </c>
      <c r="B9" s="5" t="s">
        <v>190</v>
      </c>
      <c r="C9" s="90"/>
      <c r="D9" s="76">
        <f>投入係数表!AD9</f>
        <v>0</v>
      </c>
      <c r="E9" s="77">
        <f t="shared" si="0"/>
        <v>0</v>
      </c>
      <c r="F9" s="76">
        <f>分析係数表!C12</f>
        <v>0.20853365384615385</v>
      </c>
      <c r="G9" s="77">
        <f t="shared" si="1"/>
        <v>0</v>
      </c>
      <c r="H9" s="77">
        <v>5.6487443055935876E-3</v>
      </c>
      <c r="I9" s="77">
        <f t="shared" si="2"/>
        <v>5.6487443055935876E-3</v>
      </c>
      <c r="J9" s="76">
        <f>分析係数表!G12</f>
        <v>0.14315275640685521</v>
      </c>
      <c r="K9" s="78">
        <f t="shared" si="3"/>
        <v>8.0863331758324931E-4</v>
      </c>
      <c r="L9" s="79"/>
      <c r="M9" s="80"/>
      <c r="N9" s="81">
        <f>分析係数表!H12</f>
        <v>9.7526606095580642E-2</v>
      </c>
      <c r="O9" s="82">
        <f t="shared" si="4"/>
        <v>2.1421839056948104</v>
      </c>
      <c r="P9" s="76">
        <f>分析係数表!C12</f>
        <v>0.20853365384615385</v>
      </c>
      <c r="Q9" s="82">
        <f t="shared" si="5"/>
        <v>0.44671743706496347</v>
      </c>
      <c r="R9" s="83">
        <v>0.50750643081589153</v>
      </c>
      <c r="S9" s="84">
        <f t="shared" si="6"/>
        <v>0.51315517512148512</v>
      </c>
      <c r="T9" s="85">
        <f>分析係数表!F12</f>
        <v>0.2958030455775455</v>
      </c>
      <c r="U9" s="86">
        <f t="shared" si="7"/>
        <v>0.15179286365481401</v>
      </c>
      <c r="V9" s="87">
        <f>分析係数表!D12</f>
        <v>0.10691356714596488</v>
      </c>
      <c r="W9" s="88">
        <f t="shared" si="8"/>
        <v>0</v>
      </c>
      <c r="X9" s="76">
        <f>分析係数表!E12</f>
        <v>8.866132540987956E-2</v>
      </c>
      <c r="Y9" s="89">
        <f t="shared" si="9"/>
        <v>0</v>
      </c>
    </row>
    <row r="10" spans="1:25" x14ac:dyDescent="0.2">
      <c r="A10" s="6" t="s">
        <v>223</v>
      </c>
      <c r="B10" s="5" t="s">
        <v>28</v>
      </c>
      <c r="C10" s="90"/>
      <c r="D10" s="76">
        <f>投入係数表!AD10</f>
        <v>1.6953941791466515E-3</v>
      </c>
      <c r="E10" s="77">
        <f t="shared" si="0"/>
        <v>0.16953941791466515</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0.32514501829934994</v>
      </c>
      <c r="P10" s="76">
        <f>分析係数表!C13</f>
        <v>0</v>
      </c>
      <c r="Q10" s="82">
        <f t="shared" si="5"/>
        <v>0</v>
      </c>
      <c r="R10" s="83">
        <v>0</v>
      </c>
      <c r="S10" s="84">
        <f t="shared" si="6"/>
        <v>0</v>
      </c>
      <c r="T10" s="85">
        <f>分析係数表!F13</f>
        <v>0.38461538461538464</v>
      </c>
      <c r="U10" s="86">
        <f t="shared" si="7"/>
        <v>0</v>
      </c>
      <c r="V10" s="87">
        <f>分析係数表!D13</f>
        <v>0.16965226554267651</v>
      </c>
      <c r="W10" s="88">
        <f t="shared" si="8"/>
        <v>0</v>
      </c>
      <c r="X10" s="76">
        <f>分析係数表!E13</f>
        <v>0.13909378292939936</v>
      </c>
      <c r="Y10" s="89">
        <f t="shared" si="9"/>
        <v>0</v>
      </c>
    </row>
    <row r="11" spans="1:25" x14ac:dyDescent="0.2">
      <c r="A11" s="6" t="s">
        <v>224</v>
      </c>
      <c r="B11" s="5" t="s">
        <v>267</v>
      </c>
      <c r="C11" s="90"/>
      <c r="D11" s="76">
        <f>投入係数表!AD11</f>
        <v>4.521051144391071E-3</v>
      </c>
      <c r="E11" s="77">
        <f t="shared" si="0"/>
        <v>0.45210511443910711</v>
      </c>
      <c r="F11" s="76">
        <f>分析係数表!C14</f>
        <v>0.56789069171648165</v>
      </c>
      <c r="G11" s="77">
        <f t="shared" si="1"/>
        <v>0.25674628616738365</v>
      </c>
      <c r="H11" s="77">
        <v>0.41365489108047693</v>
      </c>
      <c r="I11" s="77">
        <f t="shared" si="2"/>
        <v>0.41365489108047693</v>
      </c>
      <c r="J11" s="76">
        <f>分析係数表!G14</f>
        <v>0.17200100806451613</v>
      </c>
      <c r="K11" s="78">
        <f t="shared" si="3"/>
        <v>7.1149058256659653E-2</v>
      </c>
      <c r="L11" s="79"/>
      <c r="M11" s="80"/>
      <c r="N11" s="81">
        <f>分析係数表!H14</f>
        <v>1.2346838806651188E-3</v>
      </c>
      <c r="O11" s="82">
        <f t="shared" si="4"/>
        <v>2.7119983393962099E-2</v>
      </c>
      <c r="P11" s="76">
        <f>分析係数表!C14</f>
        <v>0.56789069171648165</v>
      </c>
      <c r="Q11" s="82">
        <f t="shared" si="5"/>
        <v>1.5401186128936633E-2</v>
      </c>
      <c r="R11" s="83">
        <v>8.060008414221613E-2</v>
      </c>
      <c r="S11" s="84">
        <f t="shared" si="6"/>
        <v>0.49425497522269307</v>
      </c>
      <c r="T11" s="85">
        <f>分析係数表!F14</f>
        <v>0.39616935483870969</v>
      </c>
      <c r="U11" s="86">
        <f t="shared" si="7"/>
        <v>0.19580867465979676</v>
      </c>
      <c r="V11" s="87">
        <f>分析係数表!D14</f>
        <v>7.7998991935483875E-2</v>
      </c>
      <c r="W11" s="88">
        <f t="shared" si="8"/>
        <v>0</v>
      </c>
      <c r="X11" s="76">
        <f>分析係数表!E14</f>
        <v>6.9052419354838704E-2</v>
      </c>
      <c r="Y11" s="89">
        <f t="shared" si="9"/>
        <v>0</v>
      </c>
    </row>
    <row r="12" spans="1:25" x14ac:dyDescent="0.2">
      <c r="A12" s="6" t="s">
        <v>225</v>
      </c>
      <c r="B12" s="5" t="s">
        <v>29</v>
      </c>
      <c r="C12" s="90"/>
      <c r="D12" s="76">
        <f>投入係数表!AD12</f>
        <v>0</v>
      </c>
      <c r="E12" s="77">
        <f t="shared" si="0"/>
        <v>0</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0.19809379174720143</v>
      </c>
      <c r="P12" s="76">
        <f>分析係数表!C15</f>
        <v>0</v>
      </c>
      <c r="Q12" s="82">
        <f t="shared" si="5"/>
        <v>0</v>
      </c>
      <c r="R12" s="83">
        <v>0</v>
      </c>
      <c r="S12" s="84">
        <f t="shared" si="6"/>
        <v>0</v>
      </c>
      <c r="T12" s="85">
        <f>分析係数表!F15</f>
        <v>0.30406147091108671</v>
      </c>
      <c r="U12" s="86">
        <f t="shared" si="7"/>
        <v>0</v>
      </c>
      <c r="V12" s="87">
        <f>分析係数表!D15</f>
        <v>4.2810098792535674E-2</v>
      </c>
      <c r="W12" s="88">
        <f t="shared" si="8"/>
        <v>0</v>
      </c>
      <c r="X12" s="76">
        <f>分析係数表!E15</f>
        <v>3.4028540065861687E-2</v>
      </c>
      <c r="Y12" s="89">
        <f t="shared" si="9"/>
        <v>0</v>
      </c>
    </row>
    <row r="13" spans="1:25" x14ac:dyDescent="0.2">
      <c r="A13" s="6" t="s">
        <v>226</v>
      </c>
      <c r="B13" s="5" t="s">
        <v>30</v>
      </c>
      <c r="C13" s="90"/>
      <c r="D13" s="76">
        <f>投入係数表!AD13</f>
        <v>2.8256569652444194E-4</v>
      </c>
      <c r="E13" s="77">
        <f t="shared" si="0"/>
        <v>2.8256569652444195E-2</v>
      </c>
      <c r="F13" s="76">
        <f>分析係数表!C16</f>
        <v>4.7619047619047672E-2</v>
      </c>
      <c r="G13" s="77">
        <f t="shared" si="1"/>
        <v>1.3455509358306775E-3</v>
      </c>
      <c r="H13" s="77">
        <v>5.1253541936076459E-3</v>
      </c>
      <c r="I13" s="77">
        <f t="shared" si="2"/>
        <v>5.1253541936076459E-3</v>
      </c>
      <c r="J13" s="76">
        <f>分析係数表!G16</f>
        <v>3.2520325203252036E-2</v>
      </c>
      <c r="K13" s="78">
        <f t="shared" si="3"/>
        <v>1.6667818515797225E-4</v>
      </c>
      <c r="L13" s="79"/>
      <c r="M13" s="80"/>
      <c r="N13" s="81">
        <f>分析係数表!H16</f>
        <v>1.7741870546079206E-2</v>
      </c>
      <c r="O13" s="82">
        <f t="shared" si="4"/>
        <v>0.38970237007410752</v>
      </c>
      <c r="P13" s="76">
        <f>分析係数表!C16</f>
        <v>4.7619047619047672E-2</v>
      </c>
      <c r="Q13" s="82">
        <f t="shared" si="5"/>
        <v>1.8557255717814664E-2</v>
      </c>
      <c r="R13" s="83">
        <v>2.0989435816816157E-2</v>
      </c>
      <c r="S13" s="84">
        <f t="shared" si="6"/>
        <v>2.6114790010423803E-2</v>
      </c>
      <c r="T13" s="85">
        <f>分析係数表!F16</f>
        <v>0.28455284552845528</v>
      </c>
      <c r="U13" s="86">
        <f t="shared" si="7"/>
        <v>7.4310378078441715E-3</v>
      </c>
      <c r="V13" s="87">
        <f>分析係数表!D16</f>
        <v>8.943089430894309E-2</v>
      </c>
      <c r="W13" s="88">
        <f t="shared" si="8"/>
        <v>0</v>
      </c>
      <c r="X13" s="76">
        <f>分析係数表!E16</f>
        <v>6.5040650406504072E-2</v>
      </c>
      <c r="Y13" s="89">
        <f t="shared" si="9"/>
        <v>0</v>
      </c>
    </row>
    <row r="14" spans="1:25" x14ac:dyDescent="0.2">
      <c r="A14" s="6" t="s">
        <v>2</v>
      </c>
      <c r="B14" s="5" t="s">
        <v>364</v>
      </c>
      <c r="C14" s="90"/>
      <c r="D14" s="76">
        <f>投入係数表!AD14</f>
        <v>2.8256569652444193E-3</v>
      </c>
      <c r="E14" s="77">
        <f t="shared" si="0"/>
        <v>0.28256569652444191</v>
      </c>
      <c r="F14" s="76">
        <f>分析係数表!C17</f>
        <v>0.10486608826857791</v>
      </c>
      <c r="G14" s="77">
        <f t="shared" si="1"/>
        <v>2.9631559273404322E-2</v>
      </c>
      <c r="H14" s="77">
        <v>5.1521727772939105E-2</v>
      </c>
      <c r="I14" s="77">
        <f t="shared" si="2"/>
        <v>5.1521727772939105E-2</v>
      </c>
      <c r="J14" s="76">
        <f>分析係数表!G17</f>
        <v>0.21282973621103118</v>
      </c>
      <c r="K14" s="78">
        <f t="shared" si="3"/>
        <v>1.096535573105119E-2</v>
      </c>
      <c r="L14" s="79"/>
      <c r="M14" s="80"/>
      <c r="N14" s="81">
        <f>分析係数表!H17</f>
        <v>2.9793458859527868E-3</v>
      </c>
      <c r="O14" s="82">
        <f t="shared" si="4"/>
        <v>6.5441699059343328E-2</v>
      </c>
      <c r="P14" s="76">
        <f>分析係数表!C17</f>
        <v>0.10486608826857791</v>
      </c>
      <c r="Q14" s="82">
        <f t="shared" si="5"/>
        <v>6.8626149900028093E-3</v>
      </c>
      <c r="R14" s="83">
        <v>1.5132449177179331E-2</v>
      </c>
      <c r="S14" s="84">
        <f t="shared" si="6"/>
        <v>6.6654176950118438E-2</v>
      </c>
      <c r="T14" s="85">
        <f>分析係数表!F17</f>
        <v>0.32553956834532372</v>
      </c>
      <c r="U14" s="86">
        <f t="shared" si="7"/>
        <v>2.1698571992754382E-2</v>
      </c>
      <c r="V14" s="87">
        <f>分析係数表!D17</f>
        <v>0.14268585131894485</v>
      </c>
      <c r="W14" s="88">
        <f t="shared" si="8"/>
        <v>0</v>
      </c>
      <c r="X14" s="76">
        <f>分析係数表!E17</f>
        <v>0.13908872901678657</v>
      </c>
      <c r="Y14" s="89">
        <f t="shared" si="9"/>
        <v>0</v>
      </c>
    </row>
    <row r="15" spans="1:25" x14ac:dyDescent="0.2">
      <c r="A15" s="6" t="s">
        <v>3</v>
      </c>
      <c r="B15" s="5" t="s">
        <v>31</v>
      </c>
      <c r="C15" s="90"/>
      <c r="D15" s="76">
        <f>投入係数表!AD15</f>
        <v>0</v>
      </c>
      <c r="E15" s="77">
        <f t="shared" si="0"/>
        <v>0</v>
      </c>
      <c r="F15" s="76">
        <f>分析係数表!C18</f>
        <v>0.13600000000000001</v>
      </c>
      <c r="G15" s="77">
        <f t="shared" si="1"/>
        <v>0</v>
      </c>
      <c r="H15" s="77">
        <v>4.9474488487754433E-3</v>
      </c>
      <c r="I15" s="77">
        <f t="shared" si="2"/>
        <v>4.9474488487754433E-3</v>
      </c>
      <c r="J15" s="76">
        <f>分析係数表!G18</f>
        <v>0.21499013806706113</v>
      </c>
      <c r="K15" s="78">
        <f t="shared" si="3"/>
        <v>1.0636527110779552E-3</v>
      </c>
      <c r="L15" s="79"/>
      <c r="M15" s="80"/>
      <c r="N15" s="81">
        <f>分析係数表!H18</f>
        <v>4.6971669373129519E-4</v>
      </c>
      <c r="O15" s="82">
        <f t="shared" si="4"/>
        <v>1.0317384986833406E-2</v>
      </c>
      <c r="P15" s="76">
        <f>分析係数表!C18</f>
        <v>0.13600000000000001</v>
      </c>
      <c r="Q15" s="82">
        <f t="shared" si="5"/>
        <v>1.4031643582093432E-3</v>
      </c>
      <c r="R15" s="83">
        <v>3.4066231278966352E-3</v>
      </c>
      <c r="S15" s="84">
        <f t="shared" si="6"/>
        <v>8.3540719766720777E-3</v>
      </c>
      <c r="T15" s="85">
        <f>分析係数表!F18</f>
        <v>0.45759368836291914</v>
      </c>
      <c r="U15" s="86">
        <f t="shared" si="7"/>
        <v>3.8227706086546784E-3</v>
      </c>
      <c r="V15" s="87">
        <f>分析係数表!D18</f>
        <v>7.3964497041420121E-2</v>
      </c>
      <c r="W15" s="88">
        <f t="shared" si="8"/>
        <v>0</v>
      </c>
      <c r="X15" s="76">
        <f>分析係数表!E18</f>
        <v>5.0295857988165681E-2</v>
      </c>
      <c r="Y15" s="89">
        <f t="shared" si="9"/>
        <v>0</v>
      </c>
    </row>
    <row r="16" spans="1:25" x14ac:dyDescent="0.2">
      <c r="A16" s="6" t="s">
        <v>4</v>
      </c>
      <c r="B16" s="5" t="s">
        <v>32</v>
      </c>
      <c r="C16" s="90"/>
      <c r="D16" s="76">
        <f>投入係数表!AD16</f>
        <v>0</v>
      </c>
      <c r="E16" s="77">
        <f t="shared" si="0"/>
        <v>0</v>
      </c>
      <c r="F16" s="76">
        <f>分析係数表!C19</f>
        <v>5.7963709677419373E-2</v>
      </c>
      <c r="G16" s="77">
        <f t="shared" si="1"/>
        <v>0</v>
      </c>
      <c r="H16" s="77">
        <v>1.472475973332378E-3</v>
      </c>
      <c r="I16" s="77">
        <f t="shared" si="2"/>
        <v>1.472475973332378E-3</v>
      </c>
      <c r="J16" s="76">
        <f>分析係数表!G19</f>
        <v>5.6640625E-2</v>
      </c>
      <c r="K16" s="78">
        <f t="shared" si="3"/>
        <v>8.3401959427029221E-5</v>
      </c>
      <c r="L16" s="79"/>
      <c r="M16" s="80"/>
      <c r="N16" s="81">
        <f>分析係数表!H19</f>
        <v>-1.2078429267376162E-4</v>
      </c>
      <c r="O16" s="82">
        <f t="shared" si="4"/>
        <v>-2.6530418537571618E-3</v>
      </c>
      <c r="P16" s="76">
        <f>分析係数表!C19</f>
        <v>5.7963709677419373E-2</v>
      </c>
      <c r="Q16" s="82">
        <f t="shared" si="5"/>
        <v>-1.5378014777322262E-4</v>
      </c>
      <c r="R16" s="83">
        <v>7.0177012027120976E-4</v>
      </c>
      <c r="S16" s="84">
        <f t="shared" si="6"/>
        <v>2.1742460936035879E-3</v>
      </c>
      <c r="T16" s="85">
        <f>分析係数表!F19</f>
        <v>0.23828125</v>
      </c>
      <c r="U16" s="86">
        <f t="shared" si="7"/>
        <v>5.1808207699147993E-4</v>
      </c>
      <c r="V16" s="87">
        <f>分析係数表!D19</f>
        <v>2.1484375E-2</v>
      </c>
      <c r="W16" s="88">
        <f t="shared" si="8"/>
        <v>0</v>
      </c>
      <c r="X16" s="76">
        <f>分析係数表!E19</f>
        <v>3.90625E-3</v>
      </c>
      <c r="Y16" s="89">
        <f t="shared" si="9"/>
        <v>0</v>
      </c>
    </row>
    <row r="17" spans="1:25" x14ac:dyDescent="0.2">
      <c r="A17" s="6" t="s">
        <v>5</v>
      </c>
      <c r="B17" s="5" t="s">
        <v>33</v>
      </c>
      <c r="C17" s="90"/>
      <c r="D17" s="76">
        <f>投入係数表!AD17</f>
        <v>0</v>
      </c>
      <c r="E17" s="77">
        <f t="shared" si="0"/>
        <v>0</v>
      </c>
      <c r="F17" s="76">
        <f>分析係数表!C20</f>
        <v>5.8436815193571912E-2</v>
      </c>
      <c r="G17" s="77">
        <f t="shared" si="1"/>
        <v>0</v>
      </c>
      <c r="H17" s="77">
        <v>1.7824388236889982E-3</v>
      </c>
      <c r="I17" s="77">
        <f t="shared" si="2"/>
        <v>1.7824388236889982E-3</v>
      </c>
      <c r="J17" s="76">
        <f>分析係数表!G20</f>
        <v>0.10123456790123457</v>
      </c>
      <c r="K17" s="78">
        <f t="shared" si="3"/>
        <v>1.8044442412654056E-4</v>
      </c>
      <c r="L17" s="79"/>
      <c r="M17" s="80"/>
      <c r="N17" s="81">
        <f>分析係数表!H20</f>
        <v>5.905009864050568E-4</v>
      </c>
      <c r="O17" s="82">
        <f t="shared" si="4"/>
        <v>1.2970426840590568E-2</v>
      </c>
      <c r="P17" s="76">
        <f>分析係数表!C20</f>
        <v>5.8436815193571912E-2</v>
      </c>
      <c r="Q17" s="82">
        <f t="shared" si="5"/>
        <v>7.5795043626533578E-4</v>
      </c>
      <c r="R17" s="83">
        <v>1.9142753295901759E-3</v>
      </c>
      <c r="S17" s="84">
        <f t="shared" si="6"/>
        <v>3.6967141532791743E-3</v>
      </c>
      <c r="T17" s="85">
        <f>分析係数表!F20</f>
        <v>0.22469135802469137</v>
      </c>
      <c r="U17" s="86">
        <f t="shared" si="7"/>
        <v>8.3061972332939475E-4</v>
      </c>
      <c r="V17" s="87">
        <f>分析係数表!D20</f>
        <v>8.1481481481481488E-2</v>
      </c>
      <c r="W17" s="88">
        <f t="shared" si="8"/>
        <v>0</v>
      </c>
      <c r="X17" s="76">
        <f>分析係数表!E20</f>
        <v>7.9012345679012344E-2</v>
      </c>
      <c r="Y17" s="89">
        <f t="shared" si="9"/>
        <v>0</v>
      </c>
    </row>
    <row r="18" spans="1:25" x14ac:dyDescent="0.2">
      <c r="A18" s="6" t="s">
        <v>6</v>
      </c>
      <c r="B18" s="5" t="s">
        <v>34</v>
      </c>
      <c r="C18" s="90"/>
      <c r="D18" s="76">
        <f>投入係数表!AD18</f>
        <v>0</v>
      </c>
      <c r="E18" s="77">
        <f t="shared" si="0"/>
        <v>0</v>
      </c>
      <c r="F18" s="76">
        <f>分析係数表!C21</f>
        <v>0.13836239575435938</v>
      </c>
      <c r="G18" s="77">
        <f t="shared" si="1"/>
        <v>0</v>
      </c>
      <c r="H18" s="77">
        <v>9.7917380218693686E-3</v>
      </c>
      <c r="I18" s="77">
        <f t="shared" si="2"/>
        <v>9.7917380218693686E-3</v>
      </c>
      <c r="J18" s="76">
        <f>分析係数表!G21</f>
        <v>0.28436555891238668</v>
      </c>
      <c r="K18" s="78">
        <f t="shared" si="3"/>
        <v>2.7844330553125508E-3</v>
      </c>
      <c r="L18" s="79"/>
      <c r="M18" s="80"/>
      <c r="N18" s="81">
        <f>分析係数表!H21</f>
        <v>9.7969481835384425E-4</v>
      </c>
      <c r="O18" s="82">
        <f t="shared" si="4"/>
        <v>2.1519117258252535E-2</v>
      </c>
      <c r="P18" s="76">
        <f>分析係数表!C21</f>
        <v>0.13836239575435938</v>
      </c>
      <c r="Q18" s="82">
        <f t="shared" si="5"/>
        <v>2.977436618370802E-3</v>
      </c>
      <c r="R18" s="83">
        <v>7.0484134879846092E-3</v>
      </c>
      <c r="S18" s="84">
        <f t="shared" si="6"/>
        <v>1.6840151509853976E-2</v>
      </c>
      <c r="T18" s="85">
        <f>分析係数表!F21</f>
        <v>0.42484894259818728</v>
      </c>
      <c r="U18" s="86">
        <f t="shared" si="7"/>
        <v>7.1545205621547292E-3</v>
      </c>
      <c r="V18" s="87">
        <f>分析係数表!D21</f>
        <v>8.0060422960725075E-2</v>
      </c>
      <c r="W18" s="88">
        <f t="shared" si="8"/>
        <v>0</v>
      </c>
      <c r="X18" s="76">
        <f>分析係数表!E21</f>
        <v>6.9108761329305129E-2</v>
      </c>
      <c r="Y18" s="89">
        <f t="shared" si="9"/>
        <v>0</v>
      </c>
    </row>
    <row r="19" spans="1:25" x14ac:dyDescent="0.2">
      <c r="A19" s="6" t="s">
        <v>7</v>
      </c>
      <c r="B19" s="5" t="s">
        <v>268</v>
      </c>
      <c r="C19" s="90"/>
      <c r="D19" s="76">
        <f>投入係数表!AD19</f>
        <v>0</v>
      </c>
      <c r="E19" s="77">
        <f t="shared" si="0"/>
        <v>0</v>
      </c>
      <c r="F19" s="76">
        <f>分析係数表!C22</f>
        <v>4.2718446601941795E-2</v>
      </c>
      <c r="G19" s="77">
        <f t="shared" si="1"/>
        <v>0</v>
      </c>
      <c r="H19" s="77">
        <v>2.5215422353226046E-3</v>
      </c>
      <c r="I19" s="77">
        <f t="shared" si="2"/>
        <v>2.5215422353226046E-3</v>
      </c>
      <c r="J19" s="76">
        <f>分析係数表!G22</f>
        <v>0.195578231292517</v>
      </c>
      <c r="K19" s="78">
        <f t="shared" si="3"/>
        <v>4.9315877051377469E-4</v>
      </c>
      <c r="L19" s="79"/>
      <c r="M19" s="80"/>
      <c r="N19" s="81">
        <f>分析係数表!H22</f>
        <v>4.0261430891253877E-5</v>
      </c>
      <c r="O19" s="82">
        <f t="shared" si="4"/>
        <v>8.8434728458572061E-4</v>
      </c>
      <c r="P19" s="76">
        <f>分析係数表!C22</f>
        <v>4.2718446601941795E-2</v>
      </c>
      <c r="Q19" s="82">
        <f t="shared" si="5"/>
        <v>3.7777942254147328E-5</v>
      </c>
      <c r="R19" s="83">
        <v>5.1710895864967945E-4</v>
      </c>
      <c r="S19" s="84">
        <f t="shared" si="6"/>
        <v>3.0386511939722843E-3</v>
      </c>
      <c r="T19" s="85">
        <f>分析係数表!F22</f>
        <v>0.41411564625850339</v>
      </c>
      <c r="U19" s="86">
        <f t="shared" si="7"/>
        <v>1.2583530029460055E-3</v>
      </c>
      <c r="V19" s="87">
        <f>分析係数表!D22</f>
        <v>4.1666666666666664E-2</v>
      </c>
      <c r="W19" s="88">
        <f t="shared" si="8"/>
        <v>0</v>
      </c>
      <c r="X19" s="76">
        <f>分析係数表!E22</f>
        <v>3.5714285714285712E-2</v>
      </c>
      <c r="Y19" s="89">
        <f t="shared" si="9"/>
        <v>0</v>
      </c>
    </row>
    <row r="20" spans="1:25" x14ac:dyDescent="0.2">
      <c r="A20" s="6" t="s">
        <v>8</v>
      </c>
      <c r="B20" s="5" t="s">
        <v>269</v>
      </c>
      <c r="C20" s="90"/>
      <c r="D20" s="76">
        <f>投入係数表!AD20</f>
        <v>0</v>
      </c>
      <c r="E20" s="77">
        <f t="shared" si="0"/>
        <v>0</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5.8956485639048034E-4</v>
      </c>
      <c r="P20" s="76">
        <f>分析係数表!C23</f>
        <v>0</v>
      </c>
      <c r="Q20" s="82">
        <f t="shared" si="5"/>
        <v>0</v>
      </c>
      <c r="R20" s="83">
        <v>0</v>
      </c>
      <c r="S20" s="84">
        <f t="shared" si="6"/>
        <v>0</v>
      </c>
      <c r="T20" s="85">
        <f>分析係数表!F23</f>
        <v>0.43803056027164688</v>
      </c>
      <c r="U20" s="86">
        <f t="shared" si="7"/>
        <v>0</v>
      </c>
      <c r="V20" s="87">
        <f>分析係数表!D23</f>
        <v>9.3378607809847206E-2</v>
      </c>
      <c r="W20" s="88">
        <f t="shared" si="8"/>
        <v>0</v>
      </c>
      <c r="X20" s="76">
        <f>分析係数表!E23</f>
        <v>9.3378607809847206E-2</v>
      </c>
      <c r="Y20" s="89">
        <f t="shared" si="9"/>
        <v>0</v>
      </c>
    </row>
    <row r="21" spans="1:25" x14ac:dyDescent="0.2">
      <c r="A21" s="6" t="s">
        <v>9</v>
      </c>
      <c r="B21" s="5" t="s">
        <v>270</v>
      </c>
      <c r="C21" s="90"/>
      <c r="D21" s="76">
        <f>投入係数表!AD21</f>
        <v>0</v>
      </c>
      <c r="E21" s="77">
        <f t="shared" si="0"/>
        <v>0</v>
      </c>
      <c r="F21" s="76">
        <f>分析係数表!C24</f>
        <v>0.46503178928247046</v>
      </c>
      <c r="G21" s="77">
        <f t="shared" si="1"/>
        <v>0</v>
      </c>
      <c r="H21" s="77">
        <v>1.9014045410265003E-2</v>
      </c>
      <c r="I21" s="77">
        <f t="shared" si="2"/>
        <v>1.9014045410265003E-2</v>
      </c>
      <c r="J21" s="76">
        <f>分析係数表!G24</f>
        <v>0.20803782505910165</v>
      </c>
      <c r="K21" s="78">
        <f t="shared" si="3"/>
        <v>3.9556406527265255E-3</v>
      </c>
      <c r="L21" s="79"/>
      <c r="M21" s="80"/>
      <c r="N21" s="81">
        <f>分析係数表!H24</f>
        <v>3.7577335498503619E-4</v>
      </c>
      <c r="O21" s="82">
        <f t="shared" si="4"/>
        <v>8.2539079894667269E-3</v>
      </c>
      <c r="P21" s="76">
        <f>分析係数表!C24</f>
        <v>0.46503178928247046</v>
      </c>
      <c r="Q21" s="82">
        <f t="shared" si="5"/>
        <v>3.8383296009145904E-3</v>
      </c>
      <c r="R21" s="83">
        <v>1.2981906957246846E-2</v>
      </c>
      <c r="S21" s="84">
        <f t="shared" si="6"/>
        <v>3.1995952367511848E-2</v>
      </c>
      <c r="T21" s="85">
        <f>分析係数表!F24</f>
        <v>0.39125295508274233</v>
      </c>
      <c r="U21" s="86">
        <f t="shared" si="7"/>
        <v>1.2518510914475676E-2</v>
      </c>
      <c r="V21" s="87">
        <f>分析係数表!D24</f>
        <v>8.1560283687943269E-2</v>
      </c>
      <c r="W21" s="88">
        <f t="shared" si="8"/>
        <v>0</v>
      </c>
      <c r="X21" s="76">
        <f>分析係数表!E24</f>
        <v>8.0378250591016553E-2</v>
      </c>
      <c r="Y21" s="89">
        <f t="shared" si="9"/>
        <v>0</v>
      </c>
    </row>
    <row r="22" spans="1:25" x14ac:dyDescent="0.2">
      <c r="A22" s="6" t="s">
        <v>10</v>
      </c>
      <c r="B22" s="5" t="s">
        <v>271</v>
      </c>
      <c r="C22" s="90"/>
      <c r="D22" s="76">
        <f>投入係数表!AD22</f>
        <v>0</v>
      </c>
      <c r="E22" s="77">
        <f t="shared" si="0"/>
        <v>0</v>
      </c>
      <c r="F22" s="76">
        <f>分析係数表!C25</f>
        <v>9.2250922509224953E-3</v>
      </c>
      <c r="G22" s="77">
        <f t="shared" si="1"/>
        <v>0</v>
      </c>
      <c r="H22" s="77">
        <v>9.6361569681673292E-4</v>
      </c>
      <c r="I22" s="77">
        <f t="shared" si="2"/>
        <v>9.6361569681673292E-4</v>
      </c>
      <c r="J22" s="76">
        <f>分析係数表!G25</f>
        <v>0.19617224880382775</v>
      </c>
      <c r="K22" s="78">
        <f t="shared" si="3"/>
        <v>1.8903465822720598E-4</v>
      </c>
      <c r="L22" s="79"/>
      <c r="M22" s="80"/>
      <c r="N22" s="81">
        <f>分析係数表!H25</f>
        <v>5.5023955551380293E-4</v>
      </c>
      <c r="O22" s="82">
        <f t="shared" si="4"/>
        <v>1.2086079556004848E-2</v>
      </c>
      <c r="P22" s="76">
        <f>分析係数表!C25</f>
        <v>9.2250922509224953E-3</v>
      </c>
      <c r="Q22" s="82">
        <f t="shared" si="5"/>
        <v>1.1149519885613311E-4</v>
      </c>
      <c r="R22" s="83">
        <v>4.7872782776587383E-4</v>
      </c>
      <c r="S22" s="84">
        <f t="shared" si="6"/>
        <v>1.4423435245826067E-3</v>
      </c>
      <c r="T22" s="85">
        <f>分析係数表!F25</f>
        <v>0.34928229665071769</v>
      </c>
      <c r="U22" s="86">
        <f t="shared" si="7"/>
        <v>5.037850588255038E-4</v>
      </c>
      <c r="V22" s="87">
        <f>分析係数表!D25</f>
        <v>6.2200956937799042E-2</v>
      </c>
      <c r="W22" s="88">
        <f t="shared" si="8"/>
        <v>0</v>
      </c>
      <c r="X22" s="76">
        <f>分析係数表!E25</f>
        <v>3.8277511961722487E-2</v>
      </c>
      <c r="Y22" s="89">
        <f t="shared" si="9"/>
        <v>0</v>
      </c>
    </row>
    <row r="23" spans="1:25" x14ac:dyDescent="0.2">
      <c r="A23" s="6" t="s">
        <v>11</v>
      </c>
      <c r="B23" s="5" t="s">
        <v>35</v>
      </c>
      <c r="C23" s="90"/>
      <c r="D23" s="76">
        <f>投入係数表!AD23</f>
        <v>0</v>
      </c>
      <c r="E23" s="77">
        <f t="shared" si="0"/>
        <v>0</v>
      </c>
      <c r="F23" s="76">
        <f>分析係数表!C26</f>
        <v>0.48980322003577814</v>
      </c>
      <c r="G23" s="77">
        <f t="shared" si="1"/>
        <v>0</v>
      </c>
      <c r="H23" s="77">
        <v>2.6722673346079119E-2</v>
      </c>
      <c r="I23" s="77">
        <f t="shared" si="2"/>
        <v>2.6722673346079119E-2</v>
      </c>
      <c r="J23" s="76">
        <f>分析係数表!G26</f>
        <v>0.19635890767230169</v>
      </c>
      <c r="K23" s="78">
        <f t="shared" si="3"/>
        <v>5.2472349483198271E-3</v>
      </c>
      <c r="L23" s="79"/>
      <c r="M23" s="80"/>
      <c r="N23" s="81">
        <f>分析係数表!H26</f>
        <v>1.1729496866318629E-2</v>
      </c>
      <c r="O23" s="82">
        <f t="shared" si="4"/>
        <v>0.25763984224263992</v>
      </c>
      <c r="P23" s="76">
        <f>分析係数表!C26</f>
        <v>0.48980322003577814</v>
      </c>
      <c r="Q23" s="82">
        <f t="shared" si="5"/>
        <v>0.12619282433995493</v>
      </c>
      <c r="R23" s="83">
        <v>0.13846233660113724</v>
      </c>
      <c r="S23" s="84">
        <f t="shared" si="6"/>
        <v>0.16518500994721635</v>
      </c>
      <c r="T23" s="85">
        <f>分析係数表!F26</f>
        <v>0.33511053315994799</v>
      </c>
      <c r="U23" s="86">
        <f t="shared" si="7"/>
        <v>5.5355236753442984E-2</v>
      </c>
      <c r="V23" s="87">
        <f>分析係数表!D26</f>
        <v>7.3862158647594281E-2</v>
      </c>
      <c r="W23" s="88">
        <f t="shared" si="8"/>
        <v>0</v>
      </c>
      <c r="X23" s="76">
        <f>分析係数表!E26</f>
        <v>7.8673602080624183E-2</v>
      </c>
      <c r="Y23" s="89">
        <f t="shared" si="9"/>
        <v>0</v>
      </c>
    </row>
    <row r="24" spans="1:25" x14ac:dyDescent="0.2">
      <c r="A24" s="6" t="s">
        <v>12</v>
      </c>
      <c r="B24" s="5" t="s">
        <v>365</v>
      </c>
      <c r="C24" s="90"/>
      <c r="D24" s="76">
        <f>投入係数表!AD24</f>
        <v>0</v>
      </c>
      <c r="E24" s="77">
        <f t="shared" si="0"/>
        <v>0</v>
      </c>
      <c r="F24" s="76">
        <f>分析係数表!C27</f>
        <v>1.6403046280023426E-2</v>
      </c>
      <c r="G24" s="77">
        <f t="shared" si="1"/>
        <v>0</v>
      </c>
      <c r="H24" s="77">
        <v>9.4710192650112205E-5</v>
      </c>
      <c r="I24" s="77">
        <f t="shared" si="2"/>
        <v>9.4710192650112205E-5</v>
      </c>
      <c r="J24" s="76">
        <f>分析係数表!G27</f>
        <v>0.18421052631578946</v>
      </c>
      <c r="K24" s="78">
        <f t="shared" si="3"/>
        <v>1.7446614435546986E-5</v>
      </c>
      <c r="L24" s="79"/>
      <c r="M24" s="80"/>
      <c r="N24" s="81">
        <f>分析係数表!H27</f>
        <v>1.1420825896152349E-2</v>
      </c>
      <c r="O24" s="82">
        <f t="shared" si="4"/>
        <v>0.25085984639414943</v>
      </c>
      <c r="P24" s="76">
        <f>分析係数表!C27</f>
        <v>1.6403046280023426E-2</v>
      </c>
      <c r="Q24" s="82">
        <f t="shared" si="5"/>
        <v>4.1148656702028009E-3</v>
      </c>
      <c r="R24" s="83">
        <v>4.1466532859289699E-3</v>
      </c>
      <c r="S24" s="84">
        <f t="shared" si="6"/>
        <v>4.2413634785790823E-3</v>
      </c>
      <c r="T24" s="85">
        <f>分析係数表!F27</f>
        <v>0.35526315789473684</v>
      </c>
      <c r="U24" s="86">
        <f t="shared" si="7"/>
        <v>1.5068001831794109E-3</v>
      </c>
      <c r="V24" s="87">
        <f>分析係数表!D27</f>
        <v>0</v>
      </c>
      <c r="W24" s="88">
        <f t="shared" si="8"/>
        <v>0</v>
      </c>
      <c r="X24" s="76">
        <f>分析係数表!E27</f>
        <v>0</v>
      </c>
      <c r="Y24" s="89">
        <f t="shared" si="9"/>
        <v>0</v>
      </c>
    </row>
    <row r="25" spans="1:25" x14ac:dyDescent="0.2">
      <c r="A25" s="6" t="s">
        <v>13</v>
      </c>
      <c r="B25" s="5" t="s">
        <v>191</v>
      </c>
      <c r="C25" s="90"/>
      <c r="D25" s="76">
        <f>投入係数表!AD25</f>
        <v>0</v>
      </c>
      <c r="E25" s="77">
        <f t="shared" si="0"/>
        <v>0</v>
      </c>
      <c r="F25" s="76">
        <f>分析係数表!C28</f>
        <v>5.7942340305257245E-2</v>
      </c>
      <c r="G25" s="77">
        <f t="shared" si="1"/>
        <v>0</v>
      </c>
      <c r="H25" s="77">
        <v>1.1816202683717927E-2</v>
      </c>
      <c r="I25" s="77">
        <f t="shared" si="2"/>
        <v>1.1816202683717927E-2</v>
      </c>
      <c r="J25" s="76">
        <f>分析係数表!G28</f>
        <v>0.12508686587908269</v>
      </c>
      <c r="K25" s="78">
        <f t="shared" si="3"/>
        <v>1.4780517602982813E-3</v>
      </c>
      <c r="L25" s="79"/>
      <c r="M25" s="80"/>
      <c r="N25" s="81">
        <f>分析係数表!H28</f>
        <v>2.2586662729993424E-2</v>
      </c>
      <c r="O25" s="82">
        <f t="shared" si="4"/>
        <v>0.49611882665258922</v>
      </c>
      <c r="P25" s="76">
        <f>分析係数表!C28</f>
        <v>5.7942340305257245E-2</v>
      </c>
      <c r="Q25" s="82">
        <f t="shared" si="5"/>
        <v>2.8746285885749252E-2</v>
      </c>
      <c r="R25" s="83">
        <v>3.100679566144144E-2</v>
      </c>
      <c r="S25" s="84">
        <f t="shared" si="6"/>
        <v>4.2822998345159367E-2</v>
      </c>
      <c r="T25" s="85">
        <f>分析係数表!F28</f>
        <v>0.21334259902710215</v>
      </c>
      <c r="U25" s="86">
        <f t="shared" si="7"/>
        <v>9.1359697650895931E-3</v>
      </c>
      <c r="V25" s="87">
        <f>分析係数表!D28</f>
        <v>0.12091730368311328</v>
      </c>
      <c r="W25" s="88">
        <f t="shared" si="8"/>
        <v>0</v>
      </c>
      <c r="X25" s="76">
        <f>分析係数表!E28</f>
        <v>0.12161223071577484</v>
      </c>
      <c r="Y25" s="89">
        <f t="shared" si="9"/>
        <v>0</v>
      </c>
    </row>
    <row r="26" spans="1:25" x14ac:dyDescent="0.2">
      <c r="A26" s="6" t="s">
        <v>14</v>
      </c>
      <c r="B26" s="5" t="s">
        <v>50</v>
      </c>
      <c r="C26" s="90"/>
      <c r="D26" s="76">
        <f>投入係数表!AD26</f>
        <v>1.6671376094942073E-2</v>
      </c>
      <c r="E26" s="77">
        <f t="shared" si="0"/>
        <v>1.6671376094942074</v>
      </c>
      <c r="F26" s="76">
        <f>分析係数表!C29</f>
        <v>0.49478563151796062</v>
      </c>
      <c r="G26" s="77">
        <f t="shared" si="1"/>
        <v>0.82487573494093469</v>
      </c>
      <c r="H26" s="77">
        <v>0.94984672721065155</v>
      </c>
      <c r="I26" s="77">
        <f t="shared" si="2"/>
        <v>0.94984672721065155</v>
      </c>
      <c r="J26" s="76">
        <f>分析係数表!G29</f>
        <v>0.24894917844860528</v>
      </c>
      <c r="K26" s="78">
        <f t="shared" si="3"/>
        <v>0.23646356239118821</v>
      </c>
      <c r="L26" s="79"/>
      <c r="M26" s="80"/>
      <c r="N26" s="81">
        <f>分析係数表!H29</f>
        <v>1.0347187739052245E-2</v>
      </c>
      <c r="O26" s="82">
        <f t="shared" si="4"/>
        <v>0.22727725213853017</v>
      </c>
      <c r="P26" s="76">
        <f>分析係数表!C29</f>
        <v>0.49478563151796062</v>
      </c>
      <c r="Q26" s="82">
        <f t="shared" si="5"/>
        <v>0.11245351872902942</v>
      </c>
      <c r="R26" s="83">
        <v>0.16288350228757562</v>
      </c>
      <c r="S26" s="84">
        <f t="shared" si="6"/>
        <v>1.1127302294982271</v>
      </c>
      <c r="T26" s="85">
        <f>分析係数表!F29</f>
        <v>0.37141765380206343</v>
      </c>
      <c r="U26" s="86">
        <f t="shared" si="7"/>
        <v>0.4132876511548631</v>
      </c>
      <c r="V26" s="87">
        <f>分析係数表!D29</f>
        <v>7.241115781429118E-2</v>
      </c>
      <c r="W26" s="88">
        <f t="shared" si="8"/>
        <v>0</v>
      </c>
      <c r="X26" s="76">
        <f>分析係数表!E29</f>
        <v>5.0630492930836837E-2</v>
      </c>
      <c r="Y26" s="89">
        <f t="shared" si="9"/>
        <v>0</v>
      </c>
    </row>
    <row r="27" spans="1:25" x14ac:dyDescent="0.2">
      <c r="A27" s="6" t="s">
        <v>15</v>
      </c>
      <c r="B27" s="5" t="s">
        <v>36</v>
      </c>
      <c r="C27" s="90"/>
      <c r="D27" s="76">
        <f>投入係数表!AD27</f>
        <v>2.5430912687199772E-3</v>
      </c>
      <c r="E27" s="77">
        <f t="shared" si="0"/>
        <v>0.25430912687199769</v>
      </c>
      <c r="F27" s="76">
        <f>分析係数表!C30</f>
        <v>1</v>
      </c>
      <c r="G27" s="77">
        <f t="shared" si="1"/>
        <v>0.25430912687199769</v>
      </c>
      <c r="H27" s="77">
        <v>0.28669019128374407</v>
      </c>
      <c r="I27" s="77">
        <f t="shared" si="2"/>
        <v>0.28669019128374407</v>
      </c>
      <c r="J27" s="76">
        <f>分析係数表!G30</f>
        <v>0.34459690081234212</v>
      </c>
      <c r="K27" s="78">
        <f t="shared" si="3"/>
        <v>9.8792551409675744E-2</v>
      </c>
      <c r="L27" s="79"/>
      <c r="M27" s="80"/>
      <c r="N27" s="81">
        <f>分析係数表!H30</f>
        <v>0</v>
      </c>
      <c r="O27" s="82">
        <f t="shared" si="4"/>
        <v>0</v>
      </c>
      <c r="P27" s="76">
        <f>分析係数表!C30</f>
        <v>1</v>
      </c>
      <c r="Q27" s="82">
        <f t="shared" si="5"/>
        <v>0</v>
      </c>
      <c r="R27" s="83">
        <v>4.4614261112299096E-2</v>
      </c>
      <c r="S27" s="84">
        <f t="shared" si="6"/>
        <v>0.33130445239604317</v>
      </c>
      <c r="T27" s="85">
        <f>分析係数表!F30</f>
        <v>0.44091746876919924</v>
      </c>
      <c r="U27" s="86">
        <f t="shared" si="7"/>
        <v>0.14607792054242902</v>
      </c>
      <c r="V27" s="87">
        <f>分析係数表!D30</f>
        <v>0.12847293330602771</v>
      </c>
      <c r="W27" s="88">
        <f t="shared" si="8"/>
        <v>0</v>
      </c>
      <c r="X27" s="76">
        <f>分析係数表!E30</f>
        <v>7.0107174551163901E-2</v>
      </c>
      <c r="Y27" s="89">
        <f t="shared" si="9"/>
        <v>0</v>
      </c>
    </row>
    <row r="28" spans="1:25" x14ac:dyDescent="0.2">
      <c r="A28" s="6" t="s">
        <v>16</v>
      </c>
      <c r="B28" s="5" t="s">
        <v>192</v>
      </c>
      <c r="C28" s="90"/>
      <c r="D28" s="76">
        <f>投入係数表!AD28</f>
        <v>5.0861825374399544E-3</v>
      </c>
      <c r="E28" s="77">
        <f t="shared" si="0"/>
        <v>0.50861825374399539</v>
      </c>
      <c r="F28" s="76">
        <f>分析係数表!C31</f>
        <v>1.9207967749584998E-2</v>
      </c>
      <c r="G28" s="77">
        <f t="shared" si="1"/>
        <v>9.7695230147649016E-3</v>
      </c>
      <c r="H28" s="77">
        <v>1.2059727201218411E-2</v>
      </c>
      <c r="I28" s="77">
        <f t="shared" si="2"/>
        <v>1.2059727201218411E-2</v>
      </c>
      <c r="J28" s="76">
        <f>分析係数表!G31</f>
        <v>6.1728395061728392E-2</v>
      </c>
      <c r="K28" s="78">
        <f t="shared" si="3"/>
        <v>7.4442760501348211E-4</v>
      </c>
      <c r="L28" s="79"/>
      <c r="M28" s="80"/>
      <c r="N28" s="81">
        <f>分析係数表!H31</f>
        <v>2.4076335672969816E-2</v>
      </c>
      <c r="O28" s="82">
        <f t="shared" si="4"/>
        <v>0.52883967618226091</v>
      </c>
      <c r="P28" s="76">
        <f>分析係数表!C31</f>
        <v>1.9207967749584998E-2</v>
      </c>
      <c r="Q28" s="82">
        <f t="shared" si="5"/>
        <v>1.0157935444809842E-2</v>
      </c>
      <c r="R28" s="83">
        <v>1.3173234989896481E-2</v>
      </c>
      <c r="S28" s="84">
        <f t="shared" si="6"/>
        <v>2.5232962191114892E-2</v>
      </c>
      <c r="T28" s="85">
        <f>分析係数表!F31</f>
        <v>0.33333333333333331</v>
      </c>
      <c r="U28" s="86">
        <f t="shared" si="7"/>
        <v>8.4109873970382963E-3</v>
      </c>
      <c r="V28" s="87">
        <f>分析係数表!D31</f>
        <v>0.20987654320987653</v>
      </c>
      <c r="W28" s="88">
        <f t="shared" si="8"/>
        <v>0</v>
      </c>
      <c r="X28" s="76">
        <f>分析係数表!E31</f>
        <v>0.18518518518518517</v>
      </c>
      <c r="Y28" s="89">
        <f t="shared" si="9"/>
        <v>0</v>
      </c>
    </row>
    <row r="29" spans="1:25" x14ac:dyDescent="0.2">
      <c r="A29" s="6" t="s">
        <v>17</v>
      </c>
      <c r="B29" s="5" t="s">
        <v>272</v>
      </c>
      <c r="C29" s="90"/>
      <c r="D29" s="76">
        <f>投入係数表!AD29</f>
        <v>1.1302627860977678E-3</v>
      </c>
      <c r="E29" s="77">
        <f t="shared" si="0"/>
        <v>0.11302627860977678</v>
      </c>
      <c r="F29" s="76">
        <f>分析係数表!C32</f>
        <v>1</v>
      </c>
      <c r="G29" s="77">
        <f t="shared" si="1"/>
        <v>0.11302627860977678</v>
      </c>
      <c r="H29" s="77">
        <v>0.14185163102018061</v>
      </c>
      <c r="I29" s="77">
        <f t="shared" si="2"/>
        <v>0.14185163102018061</v>
      </c>
      <c r="J29" s="76">
        <f>分析係数表!G32</f>
        <v>0.14010507880910683</v>
      </c>
      <c r="K29" s="78">
        <f t="shared" si="3"/>
        <v>1.9874133943282749E-2</v>
      </c>
      <c r="L29" s="79"/>
      <c r="M29" s="80"/>
      <c r="N29" s="81">
        <f>分析係数表!H32</f>
        <v>7.0054889750781743E-3</v>
      </c>
      <c r="O29" s="82">
        <f t="shared" si="4"/>
        <v>0.15387642751791539</v>
      </c>
      <c r="P29" s="76">
        <f>分析係数表!C32</f>
        <v>1</v>
      </c>
      <c r="Q29" s="82">
        <f t="shared" si="5"/>
        <v>0.15387642751791539</v>
      </c>
      <c r="R29" s="83">
        <v>0.20337972577105096</v>
      </c>
      <c r="S29" s="84">
        <f t="shared" si="6"/>
        <v>0.34523135679123157</v>
      </c>
      <c r="T29" s="85">
        <f>分析係数表!F32</f>
        <v>0.48248686514886163</v>
      </c>
      <c r="U29" s="86">
        <f t="shared" si="7"/>
        <v>0.16656959508928948</v>
      </c>
      <c r="V29" s="87">
        <f>分析係数表!D32</f>
        <v>1.5761821366024518E-2</v>
      </c>
      <c r="W29" s="88">
        <f t="shared" si="8"/>
        <v>0</v>
      </c>
      <c r="X29" s="76">
        <f>分析係数表!E32</f>
        <v>2.1891418563922942E-2</v>
      </c>
      <c r="Y29" s="89">
        <f t="shared" si="9"/>
        <v>0</v>
      </c>
    </row>
    <row r="30" spans="1:25" x14ac:dyDescent="0.2">
      <c r="A30" s="6" t="s">
        <v>18</v>
      </c>
      <c r="B30" s="5" t="s">
        <v>273</v>
      </c>
      <c r="C30" s="90"/>
      <c r="D30" s="76">
        <f>投入係数表!AD30</f>
        <v>3.3907883582933031E-3</v>
      </c>
      <c r="E30" s="77">
        <f t="shared" si="0"/>
        <v>0.33907883582933029</v>
      </c>
      <c r="F30" s="76">
        <f>分析係数表!C33</f>
        <v>0.97338792221084958</v>
      </c>
      <c r="G30" s="77">
        <f t="shared" si="1"/>
        <v>0.33005524347358561</v>
      </c>
      <c r="H30" s="77">
        <v>0.35361309935969099</v>
      </c>
      <c r="I30" s="77">
        <f t="shared" si="2"/>
        <v>0.35361309935969099</v>
      </c>
      <c r="J30" s="76">
        <f>分析係数表!G33</f>
        <v>0.50577124868835255</v>
      </c>
      <c r="K30" s="78">
        <f t="shared" si="3"/>
        <v>0.17884733881570938</v>
      </c>
      <c r="L30" s="79"/>
      <c r="M30" s="80"/>
      <c r="N30" s="81">
        <f>分析係数表!H33</f>
        <v>1.0199562492450981E-3</v>
      </c>
      <c r="O30" s="82">
        <f t="shared" si="4"/>
        <v>2.2403464542838255E-2</v>
      </c>
      <c r="P30" s="76">
        <f>分析係数表!C33</f>
        <v>0.97338792221084958</v>
      </c>
      <c r="Q30" s="82">
        <f t="shared" si="5"/>
        <v>2.1807261801677771E-2</v>
      </c>
      <c r="R30" s="83">
        <v>6.5305900430790709E-2</v>
      </c>
      <c r="S30" s="84">
        <f t="shared" si="6"/>
        <v>0.41891899979048169</v>
      </c>
      <c r="T30" s="85">
        <f>分析係数表!F33</f>
        <v>0.64428121720881426</v>
      </c>
      <c r="U30" s="86">
        <f t="shared" si="7"/>
        <v>0.26990164309691056</v>
      </c>
      <c r="V30" s="87">
        <f>分析係数表!D33</f>
        <v>6.2959076600209857E-2</v>
      </c>
      <c r="W30" s="88">
        <f t="shared" si="8"/>
        <v>0</v>
      </c>
      <c r="X30" s="76">
        <f>分析係数表!E33</f>
        <v>4.7219307450157399E-2</v>
      </c>
      <c r="Y30" s="89">
        <f t="shared" si="9"/>
        <v>0</v>
      </c>
    </row>
    <row r="31" spans="1:25" x14ac:dyDescent="0.2">
      <c r="A31" s="6" t="s">
        <v>19</v>
      </c>
      <c r="B31" s="5" t="s">
        <v>274</v>
      </c>
      <c r="C31" s="90"/>
      <c r="D31" s="76">
        <f>投入係数表!AD31</f>
        <v>5.9338796270132802E-3</v>
      </c>
      <c r="E31" s="77">
        <f t="shared" si="0"/>
        <v>0.59338796270132799</v>
      </c>
      <c r="F31" s="76">
        <f>分析係数表!C34</f>
        <v>0.27354580534514794</v>
      </c>
      <c r="G31" s="77">
        <f t="shared" si="1"/>
        <v>0.16231878813925138</v>
      </c>
      <c r="H31" s="77">
        <v>0.26912381547594283</v>
      </c>
      <c r="I31" s="77">
        <f t="shared" si="2"/>
        <v>0.26912381547594283</v>
      </c>
      <c r="J31" s="76">
        <f>分析係数表!G34</f>
        <v>0.42476937758456157</v>
      </c>
      <c r="K31" s="78">
        <f t="shared" si="3"/>
        <v>0.11431555559289863</v>
      </c>
      <c r="L31" s="79"/>
      <c r="M31" s="80"/>
      <c r="N31" s="81">
        <f>分析係数表!H34</f>
        <v>0.17207735562921905</v>
      </c>
      <c r="O31" s="82">
        <f t="shared" si="4"/>
        <v>3.7797002943193694</v>
      </c>
      <c r="P31" s="76">
        <f>分析係数表!C34</f>
        <v>0.27354580534514794</v>
      </c>
      <c r="Q31" s="82">
        <f t="shared" si="5"/>
        <v>1.0339211609728847</v>
      </c>
      <c r="R31" s="83">
        <v>1.1199537533812647</v>
      </c>
      <c r="S31" s="84">
        <f t="shared" si="6"/>
        <v>1.3890775688572075</v>
      </c>
      <c r="T31" s="85">
        <f>分析係数表!F34</f>
        <v>0.70045594316615423</v>
      </c>
      <c r="U31" s="86">
        <f t="shared" si="7"/>
        <v>0.97298763862482374</v>
      </c>
      <c r="V31" s="87">
        <f>分析係数表!D34</f>
        <v>0.30431555508429647</v>
      </c>
      <c r="W31" s="88">
        <f t="shared" si="8"/>
        <v>0</v>
      </c>
      <c r="X31" s="76">
        <f>分析係数表!E34</f>
        <v>0.19870639380765559</v>
      </c>
      <c r="Y31" s="89">
        <f t="shared" si="9"/>
        <v>0</v>
      </c>
    </row>
    <row r="32" spans="1:25" x14ac:dyDescent="0.2">
      <c r="A32" s="6" t="s">
        <v>20</v>
      </c>
      <c r="B32" s="5" t="s">
        <v>37</v>
      </c>
      <c r="C32" s="75">
        <f>最終需要_まとめ!C33</f>
        <v>100</v>
      </c>
      <c r="D32" s="76">
        <f>投入係数表!AD32</f>
        <v>4.8318734105679571E-2</v>
      </c>
      <c r="E32" s="77">
        <f t="shared" si="0"/>
        <v>4.8318734105679573</v>
      </c>
      <c r="F32" s="76">
        <f>分析係数表!C35</f>
        <v>0.43910510987556262</v>
      </c>
      <c r="G32" s="77">
        <f t="shared" si="1"/>
        <v>2.1217003048522525</v>
      </c>
      <c r="H32" s="77">
        <v>2.2548402547161155</v>
      </c>
      <c r="I32" s="77">
        <f t="shared" si="2"/>
        <v>102.25484025471611</v>
      </c>
      <c r="J32" s="76">
        <f>分析係数表!G35</f>
        <v>0.31421305453517945</v>
      </c>
      <c r="K32" s="78">
        <f t="shared" si="3"/>
        <v>32.129805697441178</v>
      </c>
      <c r="L32" s="79"/>
      <c r="M32" s="80"/>
      <c r="N32" s="81">
        <f>分析係数表!H35</f>
        <v>6.5760337122381329E-2</v>
      </c>
      <c r="O32" s="82">
        <f t="shared" si="4"/>
        <v>1.4444338981566769</v>
      </c>
      <c r="P32" s="76">
        <f>分析係数表!C35</f>
        <v>0.43910510987556262</v>
      </c>
      <c r="Q32" s="82">
        <f t="shared" si="5"/>
        <v>0.63425830555807483</v>
      </c>
      <c r="R32" s="83">
        <v>0.77537372788367098</v>
      </c>
      <c r="S32" s="84">
        <f t="shared" si="6"/>
        <v>103.03021398259979</v>
      </c>
      <c r="T32" s="85">
        <f>分析係数表!F35</f>
        <v>0.64651031364792311</v>
      </c>
      <c r="U32" s="86">
        <f t="shared" si="7"/>
        <v>66.610095957103226</v>
      </c>
      <c r="V32" s="87">
        <f>分析係数表!D35</f>
        <v>9.7202599604408024E-2</v>
      </c>
      <c r="W32" s="88">
        <f t="shared" si="8"/>
        <v>10</v>
      </c>
      <c r="X32" s="76">
        <f>分析係数表!E35</f>
        <v>8.3356880474710376E-2</v>
      </c>
      <c r="Y32" s="89">
        <f t="shared" si="9"/>
        <v>9</v>
      </c>
    </row>
    <row r="33" spans="1:25" x14ac:dyDescent="0.2">
      <c r="A33" s="6" t="s">
        <v>21</v>
      </c>
      <c r="B33" s="5" t="s">
        <v>38</v>
      </c>
      <c r="C33" s="90"/>
      <c r="D33" s="76">
        <f>投入係数表!AD33</f>
        <v>1.4410850522746538E-2</v>
      </c>
      <c r="E33" s="77">
        <f t="shared" si="0"/>
        <v>1.4410850522746539</v>
      </c>
      <c r="F33" s="76">
        <f>分析係数表!C36</f>
        <v>0.81669408606805782</v>
      </c>
      <c r="G33" s="77">
        <f t="shared" si="1"/>
        <v>1.1769256397137877</v>
      </c>
      <c r="H33" s="77">
        <v>1.2776636159079187</v>
      </c>
      <c r="I33" s="77">
        <f t="shared" si="2"/>
        <v>1.2776636159079187</v>
      </c>
      <c r="J33" s="76">
        <f>分析係数表!G36</f>
        <v>6.9340477503742809E-2</v>
      </c>
      <c r="K33" s="78">
        <f t="shared" si="3"/>
        <v>8.8593805216213725E-2</v>
      </c>
      <c r="L33" s="79"/>
      <c r="M33" s="80"/>
      <c r="N33" s="81">
        <f>分析係数表!H36</f>
        <v>0.13486237300873674</v>
      </c>
      <c r="O33" s="82">
        <f t="shared" si="4"/>
        <v>2.962268620933969</v>
      </c>
      <c r="P33" s="76">
        <f>分析係数表!C36</f>
        <v>0.81669408606805782</v>
      </c>
      <c r="Q33" s="82">
        <f t="shared" si="5"/>
        <v>2.4192672640617539</v>
      </c>
      <c r="R33" s="83">
        <v>2.5431676328857478</v>
      </c>
      <c r="S33" s="84">
        <f t="shared" si="6"/>
        <v>3.8208312487936666</v>
      </c>
      <c r="T33" s="85">
        <f>分析係数表!F36</f>
        <v>0.82767315420376641</v>
      </c>
      <c r="U33" s="86">
        <f t="shared" si="7"/>
        <v>3.1623994513693701</v>
      </c>
      <c r="V33" s="87">
        <f>分析係数表!D36</f>
        <v>6.0672917815774961E-3</v>
      </c>
      <c r="W33" s="88">
        <f t="shared" si="8"/>
        <v>0</v>
      </c>
      <c r="X33" s="76">
        <f>分析係数表!E36</f>
        <v>1.3395319517768497E-3</v>
      </c>
      <c r="Y33" s="89">
        <f t="shared" si="9"/>
        <v>0</v>
      </c>
    </row>
    <row r="34" spans="1:25" x14ac:dyDescent="0.2">
      <c r="A34" s="6" t="s">
        <v>22</v>
      </c>
      <c r="B34" s="5" t="s">
        <v>377</v>
      </c>
      <c r="C34" s="90"/>
      <c r="D34" s="76">
        <f>投入係数表!AD34</f>
        <v>2.797400395591975E-2</v>
      </c>
      <c r="E34" s="77">
        <f t="shared" si="0"/>
        <v>2.7974003955919748</v>
      </c>
      <c r="F34" s="76">
        <f>分析係数表!C37</f>
        <v>0.27674240490171054</v>
      </c>
      <c r="G34" s="77">
        <f t="shared" si="1"/>
        <v>0.77415931294911955</v>
      </c>
      <c r="H34" s="77">
        <v>0.87964494043152841</v>
      </c>
      <c r="I34" s="77">
        <f t="shared" si="2"/>
        <v>0.87964494043152841</v>
      </c>
      <c r="J34" s="76">
        <f>分析係数表!G37</f>
        <v>0.51230251230251234</v>
      </c>
      <c r="K34" s="78">
        <f t="shared" si="3"/>
        <v>0.45064431291726581</v>
      </c>
      <c r="L34" s="79"/>
      <c r="M34" s="80"/>
      <c r="N34" s="81">
        <f>分析係数表!H37</f>
        <v>5.0756243876907386E-2</v>
      </c>
      <c r="O34" s="82">
        <f t="shared" si="4"/>
        <v>1.1148671434343984</v>
      </c>
      <c r="P34" s="76">
        <f>分析係数表!C37</f>
        <v>0.27674240490171054</v>
      </c>
      <c r="Q34" s="82">
        <f t="shared" si="5"/>
        <v>0.30853101441993569</v>
      </c>
      <c r="R34" s="83">
        <v>0.36802762844438675</v>
      </c>
      <c r="S34" s="84">
        <f t="shared" si="6"/>
        <v>1.2476725688759152</v>
      </c>
      <c r="T34" s="85">
        <f>分析係数表!F37</f>
        <v>0.72623672623672619</v>
      </c>
      <c r="U34" s="86">
        <f t="shared" si="7"/>
        <v>0.90610564183581088</v>
      </c>
      <c r="V34" s="87">
        <f>分析係数表!D37</f>
        <v>0.14037814037814036</v>
      </c>
      <c r="W34" s="88">
        <f t="shared" si="8"/>
        <v>0</v>
      </c>
      <c r="X34" s="76">
        <f>分析係数表!E37</f>
        <v>0.12535612535612536</v>
      </c>
      <c r="Y34" s="89">
        <f t="shared" si="9"/>
        <v>0</v>
      </c>
    </row>
    <row r="35" spans="1:25" x14ac:dyDescent="0.2">
      <c r="A35" s="6" t="s">
        <v>23</v>
      </c>
      <c r="B35" s="5" t="s">
        <v>193</v>
      </c>
      <c r="C35" s="90"/>
      <c r="D35" s="76">
        <f>投入係数表!AD35</f>
        <v>5.8208533484035041E-2</v>
      </c>
      <c r="E35" s="77">
        <f t="shared" si="0"/>
        <v>5.8208533484035039</v>
      </c>
      <c r="F35" s="76">
        <f>分析係数表!C38</f>
        <v>2.6054411976392688E-2</v>
      </c>
      <c r="G35" s="77">
        <f t="shared" si="1"/>
        <v>0.15165891119346975</v>
      </c>
      <c r="H35" s="77">
        <v>0.16058947754798555</v>
      </c>
      <c r="I35" s="77">
        <f t="shared" si="2"/>
        <v>0.16058947754798555</v>
      </c>
      <c r="J35" s="76">
        <f>分析係数表!G38</f>
        <v>0.25641025641025639</v>
      </c>
      <c r="K35" s="78">
        <f t="shared" si="3"/>
        <v>4.1176789114868086E-2</v>
      </c>
      <c r="L35" s="79"/>
      <c r="M35" s="80"/>
      <c r="N35" s="81">
        <f>分析係数表!H38</f>
        <v>4.4945177351603076E-2</v>
      </c>
      <c r="O35" s="82">
        <f t="shared" si="4"/>
        <v>0.9872263520258594</v>
      </c>
      <c r="P35" s="76">
        <f>分析係数表!C38</f>
        <v>2.6054411976392688E-2</v>
      </c>
      <c r="Q35" s="82">
        <f t="shared" si="5"/>
        <v>2.5721602089633016E-2</v>
      </c>
      <c r="R35" s="83">
        <v>3.1660247159830707E-2</v>
      </c>
      <c r="S35" s="84">
        <f t="shared" si="6"/>
        <v>0.19224972470781626</v>
      </c>
      <c r="T35" s="85">
        <f>分析係数表!F38</f>
        <v>0.57264957264957261</v>
      </c>
      <c r="U35" s="86">
        <f t="shared" si="7"/>
        <v>0.11009172269592896</v>
      </c>
      <c r="V35" s="87">
        <f>分析係数表!D38</f>
        <v>9.4017094017094016E-2</v>
      </c>
      <c r="W35" s="88">
        <f t="shared" si="8"/>
        <v>0</v>
      </c>
      <c r="X35" s="76">
        <f>分析係数表!E38</f>
        <v>6.4102564102564097E-2</v>
      </c>
      <c r="Y35" s="89">
        <f t="shared" si="9"/>
        <v>0</v>
      </c>
    </row>
    <row r="36" spans="1:25" x14ac:dyDescent="0.2">
      <c r="A36" s="6" t="s">
        <v>24</v>
      </c>
      <c r="B36" s="5" t="s">
        <v>39</v>
      </c>
      <c r="C36" s="90"/>
      <c r="D36" s="76">
        <f>投入係数表!AD36</f>
        <v>0</v>
      </c>
      <c r="E36" s="77">
        <f t="shared" si="0"/>
        <v>0</v>
      </c>
      <c r="F36" s="76">
        <f>分析係数表!C39</f>
        <v>1</v>
      </c>
      <c r="G36" s="77">
        <f t="shared" si="1"/>
        <v>0</v>
      </c>
      <c r="H36" s="77">
        <v>0.11241609347139329</v>
      </c>
      <c r="I36" s="77">
        <f t="shared" si="2"/>
        <v>0.11241609347139329</v>
      </c>
      <c r="J36" s="76">
        <f>分析係数表!G39</f>
        <v>0.35423311765241955</v>
      </c>
      <c r="K36" s="78">
        <f t="shared" si="3"/>
        <v>3.9821503264677455E-2</v>
      </c>
      <c r="L36" s="79"/>
      <c r="M36" s="80"/>
      <c r="N36" s="81">
        <f>分析係数表!H39</f>
        <v>4.0664045200166418E-3</v>
      </c>
      <c r="O36" s="82">
        <f t="shared" si="4"/>
        <v>8.9319075743157783E-2</v>
      </c>
      <c r="P36" s="76">
        <f>分析係数表!C39</f>
        <v>1</v>
      </c>
      <c r="Q36" s="82">
        <f t="shared" si="5"/>
        <v>8.9319075743157783E-2</v>
      </c>
      <c r="R36" s="83">
        <v>0.15825073495490427</v>
      </c>
      <c r="S36" s="84">
        <f t="shared" si="6"/>
        <v>0.27066682842629758</v>
      </c>
      <c r="T36" s="85">
        <f>分析係数表!F39</f>
        <v>0.70491205686685499</v>
      </c>
      <c r="U36" s="86">
        <f t="shared" si="7"/>
        <v>0.19079631075160955</v>
      </c>
      <c r="V36" s="87">
        <f>分析係数表!D39</f>
        <v>5.4588535496217991E-2</v>
      </c>
      <c r="W36" s="88">
        <f t="shared" si="8"/>
        <v>0</v>
      </c>
      <c r="X36" s="76">
        <f>分析係数表!E39</f>
        <v>6.4886539688325889E-2</v>
      </c>
      <c r="Y36" s="89">
        <f t="shared" si="9"/>
        <v>0</v>
      </c>
    </row>
    <row r="37" spans="1:25" x14ac:dyDescent="0.2">
      <c r="A37" s="6" t="s">
        <v>25</v>
      </c>
      <c r="B37" s="5" t="s">
        <v>40</v>
      </c>
      <c r="C37" s="90"/>
      <c r="D37" s="76">
        <f>投入係数表!AD37</f>
        <v>2.8256569652444194E-4</v>
      </c>
      <c r="E37" s="77">
        <f t="shared" si="0"/>
        <v>2.8256569652444195E-2</v>
      </c>
      <c r="F37" s="76">
        <f>分析係数表!C40</f>
        <v>0.92056168505516545</v>
      </c>
      <c r="G37" s="77">
        <f t="shared" si="1"/>
        <v>2.6011915373132678E-2</v>
      </c>
      <c r="H37" s="77">
        <v>2.7827205133609118E-2</v>
      </c>
      <c r="I37" s="77">
        <f t="shared" si="2"/>
        <v>2.7827205133609118E-2</v>
      </c>
      <c r="J37" s="76">
        <f>分析係数表!G40</f>
        <v>0.55393401015228427</v>
      </c>
      <c r="K37" s="78">
        <f t="shared" si="3"/>
        <v>1.541443533099033E-2</v>
      </c>
      <c r="L37" s="79"/>
      <c r="M37" s="80"/>
      <c r="N37" s="81">
        <f>分析係数表!H40</f>
        <v>3.1632064203561794E-2</v>
      </c>
      <c r="O37" s="82">
        <f t="shared" si="4"/>
        <v>0.69480218325618115</v>
      </c>
      <c r="P37" s="76">
        <f>分析係数表!C40</f>
        <v>0.92056168505516545</v>
      </c>
      <c r="Q37" s="82">
        <f t="shared" si="5"/>
        <v>0.63960826859831799</v>
      </c>
      <c r="R37" s="83">
        <v>0.64027271987703982</v>
      </c>
      <c r="S37" s="84">
        <f t="shared" si="6"/>
        <v>0.66809992501064897</v>
      </c>
      <c r="T37" s="85">
        <f>分析係数表!F40</f>
        <v>0.75190355329949243</v>
      </c>
      <c r="U37" s="86">
        <f t="shared" si="7"/>
        <v>0.5023467075746314</v>
      </c>
      <c r="V37" s="87">
        <f>分析係数表!D40</f>
        <v>8.6747643219724432E-2</v>
      </c>
      <c r="W37" s="88">
        <f t="shared" si="8"/>
        <v>0</v>
      </c>
      <c r="X37" s="76">
        <f>分析係数表!E40</f>
        <v>5.4296591733139957E-2</v>
      </c>
      <c r="Y37" s="89">
        <f t="shared" si="9"/>
        <v>0</v>
      </c>
    </row>
    <row r="38" spans="1:25" x14ac:dyDescent="0.2">
      <c r="A38" s="6" t="s">
        <v>26</v>
      </c>
      <c r="B38" s="5" t="s">
        <v>276</v>
      </c>
      <c r="C38" s="90"/>
      <c r="D38" s="76">
        <f>投入係数表!AD38</f>
        <v>0</v>
      </c>
      <c r="E38" s="77">
        <f t="shared" si="0"/>
        <v>0</v>
      </c>
      <c r="F38" s="76">
        <f>分析係数表!C41</f>
        <v>0.63177526518242222</v>
      </c>
      <c r="G38" s="77">
        <f t="shared" si="1"/>
        <v>0</v>
      </c>
      <c r="H38" s="77">
        <v>8.2074033380843806E-4</v>
      </c>
      <c r="I38" s="77">
        <f t="shared" si="2"/>
        <v>8.2074033380843806E-4</v>
      </c>
      <c r="J38" s="76">
        <f>分析係数表!G41</f>
        <v>0.4574653574378269</v>
      </c>
      <c r="K38" s="78">
        <f t="shared" si="3"/>
        <v>3.7546027016931849E-4</v>
      </c>
      <c r="L38" s="79"/>
      <c r="M38" s="80"/>
      <c r="N38" s="81">
        <f>分析係数表!H41</f>
        <v>5.3681907855005165E-2</v>
      </c>
      <c r="O38" s="82">
        <f t="shared" si="4"/>
        <v>1.1791297127809608</v>
      </c>
      <c r="P38" s="76">
        <f>分析係数表!C41</f>
        <v>0.63177526518242222</v>
      </c>
      <c r="Q38" s="82">
        <f t="shared" si="5"/>
        <v>0.74494498697666489</v>
      </c>
      <c r="R38" s="83">
        <v>0.75496734511788322</v>
      </c>
      <c r="S38" s="84">
        <f t="shared" si="6"/>
        <v>0.75578808545169163</v>
      </c>
      <c r="T38" s="85">
        <f>分析係数表!F41</f>
        <v>0.56134715976874372</v>
      </c>
      <c r="U38" s="86">
        <f t="shared" si="7"/>
        <v>0.42425949515536365</v>
      </c>
      <c r="V38" s="87">
        <f>分析係数表!D41</f>
        <v>0.18619803615674038</v>
      </c>
      <c r="W38" s="88">
        <f t="shared" si="8"/>
        <v>0</v>
      </c>
      <c r="X38" s="76">
        <f>分析係数表!E41</f>
        <v>0.17261631641736258</v>
      </c>
      <c r="Y38" s="89">
        <f t="shared" si="9"/>
        <v>0</v>
      </c>
    </row>
    <row r="39" spans="1:25" x14ac:dyDescent="0.2">
      <c r="A39" s="6" t="s">
        <v>51</v>
      </c>
      <c r="B39" s="5" t="s">
        <v>367</v>
      </c>
      <c r="C39" s="90"/>
      <c r="D39" s="76">
        <f>投入係数表!AD39</f>
        <v>2.5430912687199772E-3</v>
      </c>
      <c r="E39" s="77">
        <f>$C$32*D39</f>
        <v>0.25430912687199769</v>
      </c>
      <c r="F39" s="76">
        <f>分析係数表!C42</f>
        <v>1</v>
      </c>
      <c r="G39" s="77">
        <f>E39*F39</f>
        <v>0.25430912687199769</v>
      </c>
      <c r="H39" s="77">
        <v>0.27287367290501108</v>
      </c>
      <c r="I39" s="77">
        <f>C39+H39</f>
        <v>0.27287367290501108</v>
      </c>
      <c r="J39" s="76">
        <f>分析係数表!G42</f>
        <v>0.48523748395378691</v>
      </c>
      <c r="K39" s="78">
        <f>I39*J39</f>
        <v>0.13240853447765621</v>
      </c>
      <c r="L39" s="79"/>
      <c r="M39" s="80"/>
      <c r="N39" s="81">
        <f>分析係数表!H42</f>
        <v>1.4319648920322628E-2</v>
      </c>
      <c r="O39" s="82">
        <f t="shared" si="4"/>
        <v>0.31453285088432126</v>
      </c>
      <c r="P39" s="76">
        <f>分析係数表!C42</f>
        <v>1</v>
      </c>
      <c r="Q39" s="82">
        <f>O39*P39</f>
        <v>0.31453285088432126</v>
      </c>
      <c r="R39" s="83">
        <v>0.32780627892949549</v>
      </c>
      <c r="S39" s="84">
        <f>I39+R39</f>
        <v>0.60067995183450651</v>
      </c>
      <c r="T39" s="85">
        <f>分析係数表!F42</f>
        <v>0.55905006418485237</v>
      </c>
      <c r="U39" s="86">
        <f>S39*T39</f>
        <v>0.33581016562763488</v>
      </c>
      <c r="V39" s="87">
        <f>分析係数表!D42</f>
        <v>0.23876765083440307</v>
      </c>
      <c r="W39" s="88">
        <f>ROUND(S39*V39,0)</f>
        <v>0</v>
      </c>
      <c r="X39" s="76">
        <f>分析係数表!E42</f>
        <v>0.20410783055198972</v>
      </c>
      <c r="Y39" s="89">
        <f>ROUND(S39*X39,0)</f>
        <v>0</v>
      </c>
    </row>
    <row r="40" spans="1:25" x14ac:dyDescent="0.2">
      <c r="A40" s="6" t="s">
        <v>194</v>
      </c>
      <c r="B40" s="5" t="s">
        <v>41</v>
      </c>
      <c r="C40" s="90"/>
      <c r="D40" s="76">
        <f>投入係数表!AD40</f>
        <v>0.11585193557502119</v>
      </c>
      <c r="E40" s="77">
        <f>$C$32*D40</f>
        <v>11.585193557502119</v>
      </c>
      <c r="F40" s="76">
        <f>分析係数表!C43</f>
        <v>0.2976353666895134</v>
      </c>
      <c r="G40" s="77">
        <f>E40*F40</f>
        <v>3.4481633326561316</v>
      </c>
      <c r="H40" s="77">
        <v>3.7645805329114621</v>
      </c>
      <c r="I40" s="77">
        <f>C40+H40</f>
        <v>3.7645805329114621</v>
      </c>
      <c r="J40" s="76">
        <f>分析係数表!G43</f>
        <v>0.36251604621309369</v>
      </c>
      <c r="K40" s="78">
        <f>I40*J40</f>
        <v>1.3647208504418444</v>
      </c>
      <c r="L40" s="79"/>
      <c r="M40" s="80"/>
      <c r="N40" s="81">
        <f>分析係数表!H43</f>
        <v>3.8812019379168734E-2</v>
      </c>
      <c r="O40" s="82">
        <f t="shared" si="4"/>
        <v>0.8525107823406346</v>
      </c>
      <c r="P40" s="76">
        <f>分析係数表!C43</f>
        <v>0.2976353666895134</v>
      </c>
      <c r="Q40" s="82">
        <f>O40*P40</f>
        <v>0.25373735930871871</v>
      </c>
      <c r="R40" s="83">
        <v>0.43019040483194332</v>
      </c>
      <c r="S40" s="84">
        <f>I40+R40</f>
        <v>4.1947709377434057</v>
      </c>
      <c r="T40" s="85">
        <f>分析係数表!F43</f>
        <v>0.59563543003851094</v>
      </c>
      <c r="U40" s="86">
        <f>S40*T40</f>
        <v>2.4985541914158413</v>
      </c>
      <c r="V40" s="87">
        <f>分析係数表!D43</f>
        <v>0.26110397946084724</v>
      </c>
      <c r="W40" s="88">
        <f>ROUND(S40*V40,0)</f>
        <v>1</v>
      </c>
      <c r="X40" s="76">
        <f>分析係数表!E43</f>
        <v>0.20154043645699615</v>
      </c>
      <c r="Y40" s="89">
        <f>ROUND(S40*X40,0)</f>
        <v>1</v>
      </c>
    </row>
    <row r="41" spans="1:25" x14ac:dyDescent="0.2">
      <c r="A41" s="6" t="s">
        <v>340</v>
      </c>
      <c r="B41" s="5" t="s">
        <v>42</v>
      </c>
      <c r="C41" s="90"/>
      <c r="D41" s="76">
        <f>投入係数表!AD41</f>
        <v>0</v>
      </c>
      <c r="E41" s="77">
        <f>$C$32*D41</f>
        <v>0</v>
      </c>
      <c r="F41" s="76">
        <f>分析係数表!C44</f>
        <v>0.4644187601490114</v>
      </c>
      <c r="G41" s="77">
        <f>E41*F41</f>
        <v>0</v>
      </c>
      <c r="H41" s="77">
        <v>3.1194911243163834E-3</v>
      </c>
      <c r="I41" s="77">
        <f>C41+H41</f>
        <v>3.1194911243163834E-3</v>
      </c>
      <c r="J41" s="76">
        <f>分析係数表!G44</f>
        <v>0.2664037682111951</v>
      </c>
      <c r="K41" s="78">
        <f>I41*J41</f>
        <v>8.3104419041926225E-4</v>
      </c>
      <c r="L41" s="79"/>
      <c r="M41" s="80"/>
      <c r="N41" s="81">
        <f>分析係数表!H44</f>
        <v>0.11619448955215868</v>
      </c>
      <c r="O41" s="82">
        <f t="shared" si="4"/>
        <v>2.5522262633143895</v>
      </c>
      <c r="P41" s="76">
        <f>分析係数表!C44</f>
        <v>0.4644187601490114</v>
      </c>
      <c r="Q41" s="82">
        <f>O41*P41</f>
        <v>1.1853017568282131</v>
      </c>
      <c r="R41" s="83">
        <v>1.2029080260102589</v>
      </c>
      <c r="S41" s="84">
        <f>I41+R41</f>
        <v>1.2060275171345753</v>
      </c>
      <c r="T41" s="85">
        <f>分析係数表!F44</f>
        <v>0.52053894183371674</v>
      </c>
      <c r="U41" s="86">
        <f>S41*T41</f>
        <v>0.62778428759157656</v>
      </c>
      <c r="V41" s="87">
        <f>分析係数表!D44</f>
        <v>0.21141417460839085</v>
      </c>
      <c r="W41" s="88">
        <f>ROUND(S41*V41,0)</f>
        <v>0</v>
      </c>
      <c r="X41" s="76">
        <f>分析係数表!E44</f>
        <v>0.12487676634899771</v>
      </c>
      <c r="Y41" s="89">
        <f>ROUND(S41*X41,0)</f>
        <v>0</v>
      </c>
    </row>
    <row r="42" spans="1:25" x14ac:dyDescent="0.2">
      <c r="A42" s="6" t="s">
        <v>341</v>
      </c>
      <c r="B42" s="5" t="s">
        <v>278</v>
      </c>
      <c r="C42" s="90"/>
      <c r="D42" s="76">
        <f>投入係数表!AD42</f>
        <v>2.2605255721955355E-3</v>
      </c>
      <c r="E42" s="77">
        <f>$C$32*D42</f>
        <v>0.22605255721955356</v>
      </c>
      <c r="F42" s="76">
        <f>分析係数表!C45</f>
        <v>1</v>
      </c>
      <c r="G42" s="77">
        <f>E42*F42</f>
        <v>0.22605255721955356</v>
      </c>
      <c r="H42" s="77">
        <v>0.24031441392463018</v>
      </c>
      <c r="I42" s="77">
        <f>C42+H42</f>
        <v>0.24031441392463018</v>
      </c>
      <c r="J42" s="76">
        <f>分析係数表!G45</f>
        <v>0</v>
      </c>
      <c r="K42" s="78">
        <f>I42*J42</f>
        <v>0</v>
      </c>
      <c r="L42" s="79"/>
      <c r="M42" s="80"/>
      <c r="N42" s="81">
        <f>分析係数表!H45</f>
        <v>0</v>
      </c>
      <c r="O42" s="82">
        <f t="shared" si="4"/>
        <v>0</v>
      </c>
      <c r="P42" s="76">
        <f>分析係数表!C45</f>
        <v>1</v>
      </c>
      <c r="Q42" s="82">
        <f>O42*P42</f>
        <v>0</v>
      </c>
      <c r="R42" s="83">
        <v>1.1027010422835833E-2</v>
      </c>
      <c r="S42" s="84">
        <f>I42+R42</f>
        <v>0.25134142434746604</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投入係数表!AD43</f>
        <v>8.7595365922576995E-3</v>
      </c>
      <c r="E43" s="77">
        <f>$C$32*D43</f>
        <v>0.87595365922576995</v>
      </c>
      <c r="F43" s="76">
        <f>分析係数表!C46</f>
        <v>0.61950882047734346</v>
      </c>
      <c r="G43" s="77">
        <f>E43*F43</f>
        <v>0.54266101821976964</v>
      </c>
      <c r="H43" s="77">
        <v>0.59349084641514982</v>
      </c>
      <c r="I43" s="77">
        <f>C43+H43</f>
        <v>0.59349084641514982</v>
      </c>
      <c r="J43" s="76">
        <f>分析係数表!G46</f>
        <v>9.4707520891364905E-3</v>
      </c>
      <c r="K43" s="78">
        <f>I43*J43</f>
        <v>5.6208046735696645E-3</v>
      </c>
      <c r="L43" s="79"/>
      <c r="M43" s="80"/>
      <c r="N43" s="81">
        <f>分析係数表!H46</f>
        <v>2.3767664702803538E-2</v>
      </c>
      <c r="O43" s="82">
        <f t="shared" si="4"/>
        <v>0.52205968033377037</v>
      </c>
      <c r="P43" s="76">
        <f>分析係数表!C46</f>
        <v>0.61950882047734346</v>
      </c>
      <c r="Q43" s="82">
        <f>O43*P43</f>
        <v>0.32342057678235309</v>
      </c>
      <c r="R43" s="83">
        <v>0.36391861260319097</v>
      </c>
      <c r="S43" s="84">
        <f>I43+R43</f>
        <v>0.95740945901834085</v>
      </c>
      <c r="T43" s="85">
        <f>分析係数表!F46</f>
        <v>0.31364902506963788</v>
      </c>
      <c r="U43" s="86">
        <f>S43*T43</f>
        <v>0.30029054341355205</v>
      </c>
      <c r="V43" s="87">
        <f>分析係数表!D46</f>
        <v>1.6713091922005571E-3</v>
      </c>
      <c r="W43" s="88">
        <f>ROUND(S43*V43,0)</f>
        <v>0</v>
      </c>
      <c r="X43" s="76">
        <f>分析係数表!E46</f>
        <v>5.5710306406685237E-3</v>
      </c>
      <c r="Y43" s="89">
        <f>ROUND(S43*X43,0)</f>
        <v>0</v>
      </c>
    </row>
    <row r="44" spans="1:25" x14ac:dyDescent="0.2">
      <c r="A44" s="192">
        <v>40</v>
      </c>
      <c r="B44" s="14" t="s">
        <v>150</v>
      </c>
      <c r="C44" s="197">
        <f>SUM(C5:C43)</f>
        <v>100</v>
      </c>
      <c r="D44" s="92">
        <f>投入係数表!AD44</f>
        <v>0.32269002543091269</v>
      </c>
      <c r="E44" s="91">
        <f>SUM(E5:E43)</f>
        <v>32.269002543091268</v>
      </c>
      <c r="F44" s="92">
        <f>分析係数表!C47</f>
        <v>0.46349450395854752</v>
      </c>
      <c r="G44" s="91">
        <f>SUM(G5:G43)</f>
        <v>10.703720210476142</v>
      </c>
      <c r="H44" s="91">
        <f>SUM(H5:H43)</f>
        <v>12.218846040024559</v>
      </c>
      <c r="I44" s="91">
        <f>SUM(I5:I43)</f>
        <v>112.21884604002457</v>
      </c>
      <c r="J44" s="92">
        <f>分析係数表!G47</f>
        <v>0.28295025107418337</v>
      </c>
      <c r="K44" s="93">
        <f>SUM(K5:K43)</f>
        <v>35.032094213894631</v>
      </c>
      <c r="L44" s="94">
        <f>最終需要_まとめ!$L$33</f>
        <v>0.627</v>
      </c>
      <c r="M44" s="91">
        <f>K44*L44</f>
        <v>21.965123072111933</v>
      </c>
      <c r="N44" s="95">
        <f>分析係数表!H47</f>
        <v>1</v>
      </c>
      <c r="O44" s="96">
        <f>SUM(O5:O43)</f>
        <v>21.965123072111933</v>
      </c>
      <c r="P44" s="92">
        <f>分析係数表!C47</f>
        <v>0.46349450395854752</v>
      </c>
      <c r="Q44" s="96">
        <f>SUM(Q5:Q43)</f>
        <v>9.011314527630903</v>
      </c>
      <c r="R44" s="91">
        <f>SUM(R5:R43)</f>
        <v>10.179308938160398</v>
      </c>
      <c r="S44" s="97">
        <f>SUM(S5:S43)</f>
        <v>122.39815497818496</v>
      </c>
      <c r="T44" s="98">
        <f>分析係数表!F47</f>
        <v>0.52862763369053167</v>
      </c>
      <c r="U44" s="99">
        <f>SUM(U5:U43)</f>
        <v>78.225382186990231</v>
      </c>
      <c r="V44" s="100">
        <f>分析係数表!D47</f>
        <v>0.12002381322151473</v>
      </c>
      <c r="W44" s="101">
        <f>SUM(W5:W43)</f>
        <v>11</v>
      </c>
      <c r="X44" s="92">
        <f>分析係数表!E47</f>
        <v>9.1234404928301496E-2</v>
      </c>
      <c r="Y44" s="102">
        <f>SUM(Y5:Y43)</f>
        <v>10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290</v>
      </c>
      <c r="S2" s="3" t="s">
        <v>152</v>
      </c>
      <c r="U2" s="64" t="s">
        <v>209</v>
      </c>
      <c r="W2" s="3" t="s">
        <v>130</v>
      </c>
      <c r="Y2" s="3" t="s">
        <v>153</v>
      </c>
    </row>
    <row r="3" spans="1:25" ht="44" x14ac:dyDescent="0.2">
      <c r="B3" s="65"/>
      <c r="C3" s="66" t="s">
        <v>227</v>
      </c>
      <c r="D3" s="66" t="s">
        <v>232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投入係数表!AE5</f>
        <v>0</v>
      </c>
      <c r="E5" s="77">
        <f t="shared" ref="E5:E38" si="0">$C$33*D5</f>
        <v>0</v>
      </c>
      <c r="F5" s="76">
        <f>分析係数表!C8</f>
        <v>0.24593128390596741</v>
      </c>
      <c r="G5" s="77">
        <f t="shared" ref="G5:G38" si="1">E5*F5</f>
        <v>0</v>
      </c>
      <c r="H5" s="77">
        <f t="array" ref="H5:H43">MMULT(逆行列係数!C5:AO43,'29'!G5:G43)</f>
        <v>5.680666883147871E-4</v>
      </c>
      <c r="I5" s="77">
        <f t="shared" ref="I5:I38" si="2">C5+H5</f>
        <v>5.680666883147871E-4</v>
      </c>
      <c r="J5" s="76">
        <f>分析係数表!G8</f>
        <v>0.11987270155586988</v>
      </c>
      <c r="K5" s="78">
        <f t="shared" ref="K5:K38" si="3">I5*J5</f>
        <v>6.8095688592189824E-5</v>
      </c>
      <c r="L5" s="79" t="s">
        <v>185</v>
      </c>
      <c r="M5" s="80" t="s">
        <v>185</v>
      </c>
      <c r="N5" s="81">
        <f>分析係数表!H8</f>
        <v>1.2776294069491229E-2</v>
      </c>
      <c r="O5" s="82">
        <f t="shared" ref="O5:O43" si="4">$M$44*N5</f>
        <v>7.3663058638713461E-2</v>
      </c>
      <c r="P5" s="76">
        <f>分析係数表!C8</f>
        <v>0.24593128390596741</v>
      </c>
      <c r="Q5" s="82">
        <f t="shared" ref="Q5:Q38" si="5">O5*P5</f>
        <v>1.8116050587459364E-2</v>
      </c>
      <c r="R5" s="83">
        <f t="array" ref="R5:R43">MMULT(逆行列係数!C5:AO43,'29'!Q5:Q43)</f>
        <v>2.7462675719349506E-2</v>
      </c>
      <c r="S5" s="84">
        <f t="shared" ref="S5:S38" si="6">I5+R5</f>
        <v>2.8030742407664292E-2</v>
      </c>
      <c r="T5" s="85">
        <f>分析係数表!F8</f>
        <v>0.45261669024045259</v>
      </c>
      <c r="U5" s="86">
        <f t="shared" ref="U5:U38" si="7">S5*T5</f>
        <v>1.2687181853539706E-2</v>
      </c>
      <c r="V5" s="87">
        <f>分析係数表!D8</f>
        <v>0.25884016973125884</v>
      </c>
      <c r="W5" s="88">
        <f t="shared" ref="W5:W38" si="8">ROUND(S5*V5,0)</f>
        <v>0</v>
      </c>
      <c r="X5" s="76">
        <f>分析係数表!E8</f>
        <v>0.1623055162659123</v>
      </c>
      <c r="Y5" s="89">
        <f t="shared" ref="Y5:Y38" si="9">ROUND(S5*X5,0)</f>
        <v>0</v>
      </c>
    </row>
    <row r="6" spans="1:25" x14ac:dyDescent="0.2">
      <c r="A6" s="6" t="s">
        <v>219</v>
      </c>
      <c r="B6" s="5" t="s">
        <v>265</v>
      </c>
      <c r="C6" s="90"/>
      <c r="D6" s="76">
        <f>投入係数表!AE6</f>
        <v>0</v>
      </c>
      <c r="E6" s="77">
        <f t="shared" si="0"/>
        <v>0</v>
      </c>
      <c r="F6" s="76">
        <f>分析係数表!C9</f>
        <v>0.93252427184466025</v>
      </c>
      <c r="G6" s="77">
        <f t="shared" si="1"/>
        <v>0</v>
      </c>
      <c r="H6" s="77">
        <v>1.1519452865018581E-2</v>
      </c>
      <c r="I6" s="77">
        <f t="shared" si="2"/>
        <v>1.1519452865018581E-2</v>
      </c>
      <c r="J6" s="76">
        <f>分析係数表!G9</f>
        <v>0.24685990338164251</v>
      </c>
      <c r="K6" s="78">
        <f t="shared" si="3"/>
        <v>2.8436910212678718E-3</v>
      </c>
      <c r="L6" s="79"/>
      <c r="M6" s="80"/>
      <c r="N6" s="81">
        <f>分析係数表!H9</f>
        <v>6.7102384818756454E-4</v>
      </c>
      <c r="O6" s="82">
        <f t="shared" si="4"/>
        <v>3.8688581217811687E-3</v>
      </c>
      <c r="P6" s="76">
        <f>分析係数表!C9</f>
        <v>0.93252427184466025</v>
      </c>
      <c r="Q6" s="82">
        <f t="shared" si="5"/>
        <v>3.607804102884284E-3</v>
      </c>
      <c r="R6" s="83">
        <v>7.5518489626463046E-3</v>
      </c>
      <c r="S6" s="84">
        <f t="shared" si="6"/>
        <v>1.9071301827664887E-2</v>
      </c>
      <c r="T6" s="85">
        <f>分析係数表!F9</f>
        <v>0.67294685990338166</v>
      </c>
      <c r="U6" s="86">
        <f t="shared" si="7"/>
        <v>1.2833972679196708E-2</v>
      </c>
      <c r="V6" s="87">
        <f>分析係数表!D9</f>
        <v>0.15314009661835748</v>
      </c>
      <c r="W6" s="88">
        <f t="shared" si="8"/>
        <v>0</v>
      </c>
      <c r="X6" s="76">
        <f>分析係数表!E9</f>
        <v>0.11884057971014493</v>
      </c>
      <c r="Y6" s="89">
        <f t="shared" si="9"/>
        <v>0</v>
      </c>
    </row>
    <row r="7" spans="1:25" x14ac:dyDescent="0.2">
      <c r="A7" s="6" t="s">
        <v>220</v>
      </c>
      <c r="B7" s="5" t="s">
        <v>266</v>
      </c>
      <c r="C7" s="90"/>
      <c r="D7" s="76">
        <f>投入係数表!AE7</f>
        <v>0</v>
      </c>
      <c r="E7" s="77">
        <f t="shared" si="0"/>
        <v>0</v>
      </c>
      <c r="F7" s="76">
        <f>分析係数表!C10</f>
        <v>7.456140350877194E-2</v>
      </c>
      <c r="G7" s="77">
        <f t="shared" si="1"/>
        <v>0</v>
      </c>
      <c r="H7" s="77">
        <v>4.3138975952165877E-5</v>
      </c>
      <c r="I7" s="77">
        <f t="shared" si="2"/>
        <v>4.3138975952165877E-5</v>
      </c>
      <c r="J7" s="76">
        <f>分析係数表!G10</f>
        <v>0.17857142857142858</v>
      </c>
      <c r="K7" s="78">
        <f t="shared" si="3"/>
        <v>7.7033885628867635E-6</v>
      </c>
      <c r="L7" s="79"/>
      <c r="M7" s="80"/>
      <c r="N7" s="81">
        <f>分析係数表!H10</f>
        <v>1.3017862654838752E-3</v>
      </c>
      <c r="O7" s="82">
        <f t="shared" si="4"/>
        <v>7.5055847562554671E-3</v>
      </c>
      <c r="P7" s="76">
        <f>分析係数表!C10</f>
        <v>7.456140350877194E-2</v>
      </c>
      <c r="Q7" s="82">
        <f t="shared" si="5"/>
        <v>5.5962693358045158E-4</v>
      </c>
      <c r="R7" s="83">
        <v>1.066962694621004E-3</v>
      </c>
      <c r="S7" s="84">
        <f t="shared" si="6"/>
        <v>1.11010167057317E-3</v>
      </c>
      <c r="T7" s="85">
        <f>分析係数表!F10</f>
        <v>0.52380952380952384</v>
      </c>
      <c r="U7" s="86">
        <f t="shared" si="7"/>
        <v>5.814818274430891E-4</v>
      </c>
      <c r="V7" s="87">
        <f>分析係数表!D10</f>
        <v>0.10714285714285714</v>
      </c>
      <c r="W7" s="88">
        <f t="shared" si="8"/>
        <v>0</v>
      </c>
      <c r="X7" s="76">
        <f>分析係数表!E10</f>
        <v>0.13095238095238096</v>
      </c>
      <c r="Y7" s="89">
        <f t="shared" si="9"/>
        <v>0</v>
      </c>
    </row>
    <row r="8" spans="1:25" x14ac:dyDescent="0.2">
      <c r="A8" s="6" t="s">
        <v>221</v>
      </c>
      <c r="B8" s="5" t="s">
        <v>27</v>
      </c>
      <c r="C8" s="90"/>
      <c r="D8" s="76">
        <f>投入係数表!AE8</f>
        <v>0</v>
      </c>
      <c r="E8" s="77">
        <f t="shared" si="0"/>
        <v>0</v>
      </c>
      <c r="F8" s="76">
        <f>分析係数表!C11</f>
        <v>4.5351473922902175E-3</v>
      </c>
      <c r="G8" s="77">
        <f t="shared" si="1"/>
        <v>0</v>
      </c>
      <c r="H8" s="77">
        <v>5.7444825534183908E-5</v>
      </c>
      <c r="I8" s="77">
        <f t="shared" si="2"/>
        <v>5.7444825534183908E-5</v>
      </c>
      <c r="J8" s="76">
        <f>分析係数表!G11</f>
        <v>0.75</v>
      </c>
      <c r="K8" s="78">
        <f t="shared" si="3"/>
        <v>4.3083619150637932E-5</v>
      </c>
      <c r="L8" s="79"/>
      <c r="M8" s="80"/>
      <c r="N8" s="81">
        <f>分析係数表!H11</f>
        <v>-2.6840953927502582E-5</v>
      </c>
      <c r="O8" s="82">
        <f t="shared" si="4"/>
        <v>-1.5475432487124677E-4</v>
      </c>
      <c r="P8" s="76">
        <f>分析係数表!C11</f>
        <v>4.5351473922902175E-3</v>
      </c>
      <c r="Q8" s="82">
        <f t="shared" si="5"/>
        <v>-7.0183367288546798E-7</v>
      </c>
      <c r="R8" s="83">
        <v>1.9992653150959141E-5</v>
      </c>
      <c r="S8" s="84">
        <f t="shared" si="6"/>
        <v>7.7437478685143048E-5</v>
      </c>
      <c r="T8" s="85">
        <f>分析係数表!F11</f>
        <v>1</v>
      </c>
      <c r="U8" s="86">
        <f t="shared" si="7"/>
        <v>7.7437478685143048E-5</v>
      </c>
      <c r="V8" s="87">
        <f>分析係数表!D11</f>
        <v>0.25</v>
      </c>
      <c r="W8" s="88">
        <f t="shared" si="8"/>
        <v>0</v>
      </c>
      <c r="X8" s="76">
        <f>分析係数表!E11</f>
        <v>0</v>
      </c>
      <c r="Y8" s="89">
        <f t="shared" si="9"/>
        <v>0</v>
      </c>
    </row>
    <row r="9" spans="1:25" x14ac:dyDescent="0.2">
      <c r="A9" s="6" t="s">
        <v>222</v>
      </c>
      <c r="B9" s="5" t="s">
        <v>190</v>
      </c>
      <c r="C9" s="90"/>
      <c r="D9" s="76">
        <f>投入係数表!AE9</f>
        <v>0</v>
      </c>
      <c r="E9" s="77">
        <f t="shared" si="0"/>
        <v>0</v>
      </c>
      <c r="F9" s="76">
        <f>分析係数表!C12</f>
        <v>0.20853365384615385</v>
      </c>
      <c r="G9" s="77">
        <f t="shared" si="1"/>
        <v>0</v>
      </c>
      <c r="H9" s="77">
        <v>1.3952543988996471E-3</v>
      </c>
      <c r="I9" s="77">
        <f t="shared" si="2"/>
        <v>1.3952543988996471E-3</v>
      </c>
      <c r="J9" s="76">
        <f>分析係数表!G12</f>
        <v>0.14315275640685521</v>
      </c>
      <c r="K9" s="78">
        <f t="shared" si="3"/>
        <v>1.9973451309127438E-4</v>
      </c>
      <c r="L9" s="79"/>
      <c r="M9" s="80"/>
      <c r="N9" s="81">
        <f>分析係数表!H12</f>
        <v>9.7526606095580642E-2</v>
      </c>
      <c r="O9" s="82">
        <f t="shared" si="4"/>
        <v>0.5622998394196751</v>
      </c>
      <c r="P9" s="76">
        <f>分析係数表!C12</f>
        <v>0.20853365384615385</v>
      </c>
      <c r="Q9" s="82">
        <f t="shared" si="5"/>
        <v>0.11725844007129042</v>
      </c>
      <c r="R9" s="83">
        <v>0.13321488588985983</v>
      </c>
      <c r="S9" s="84">
        <f t="shared" si="6"/>
        <v>0.13461014028875948</v>
      </c>
      <c r="T9" s="85">
        <f>分析係数表!F12</f>
        <v>0.2958030455775455</v>
      </c>
      <c r="U9" s="86">
        <f t="shared" si="7"/>
        <v>3.9818089463035715E-2</v>
      </c>
      <c r="V9" s="87">
        <f>分析係数表!D12</f>
        <v>0.10691356714596488</v>
      </c>
      <c r="W9" s="88">
        <f t="shared" si="8"/>
        <v>0</v>
      </c>
      <c r="X9" s="76">
        <f>分析係数表!E12</f>
        <v>8.866132540987956E-2</v>
      </c>
      <c r="Y9" s="89">
        <f t="shared" si="9"/>
        <v>0</v>
      </c>
    </row>
    <row r="10" spans="1:25" x14ac:dyDescent="0.2">
      <c r="A10" s="6" t="s">
        <v>223</v>
      </c>
      <c r="B10" s="5" t="s">
        <v>28</v>
      </c>
      <c r="C10" s="90"/>
      <c r="D10" s="76">
        <f>投入係数表!AE10</f>
        <v>0</v>
      </c>
      <c r="E10" s="77">
        <f t="shared" si="0"/>
        <v>0</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8.5347010166492585E-2</v>
      </c>
      <c r="P10" s="76">
        <f>分析係数表!C13</f>
        <v>0</v>
      </c>
      <c r="Q10" s="82">
        <f t="shared" si="5"/>
        <v>0</v>
      </c>
      <c r="R10" s="83">
        <v>0</v>
      </c>
      <c r="S10" s="84">
        <f t="shared" si="6"/>
        <v>0</v>
      </c>
      <c r="T10" s="85">
        <f>分析係数表!F13</f>
        <v>0.38461538461538464</v>
      </c>
      <c r="U10" s="86">
        <f t="shared" si="7"/>
        <v>0</v>
      </c>
      <c r="V10" s="87">
        <f>分析係数表!D13</f>
        <v>0.16965226554267651</v>
      </c>
      <c r="W10" s="88">
        <f t="shared" si="8"/>
        <v>0</v>
      </c>
      <c r="X10" s="76">
        <f>分析係数表!E13</f>
        <v>0.13909378292939936</v>
      </c>
      <c r="Y10" s="89">
        <f t="shared" si="9"/>
        <v>0</v>
      </c>
    </row>
    <row r="11" spans="1:25" x14ac:dyDescent="0.2">
      <c r="A11" s="6" t="s">
        <v>224</v>
      </c>
      <c r="B11" s="5" t="s">
        <v>267</v>
      </c>
      <c r="C11" s="90"/>
      <c r="D11" s="76">
        <f>投入係数表!AE11</f>
        <v>2.3638799149003231E-4</v>
      </c>
      <c r="E11" s="77">
        <f t="shared" si="0"/>
        <v>2.3638799149003232E-2</v>
      </c>
      <c r="F11" s="76">
        <f>分析係数表!C14</f>
        <v>0.56789069171648165</v>
      </c>
      <c r="G11" s="77">
        <f t="shared" si="1"/>
        <v>1.3424254000074423E-2</v>
      </c>
      <c r="H11" s="77">
        <v>8.1364606387681476E-2</v>
      </c>
      <c r="I11" s="77">
        <f t="shared" si="2"/>
        <v>8.1364606387681476E-2</v>
      </c>
      <c r="J11" s="76">
        <f>分析係数表!G14</f>
        <v>0.17200100806451613</v>
      </c>
      <c r="K11" s="78">
        <f t="shared" si="3"/>
        <v>1.3994794319453783E-2</v>
      </c>
      <c r="L11" s="79"/>
      <c r="M11" s="80"/>
      <c r="N11" s="81">
        <f>分析係数表!H14</f>
        <v>1.2346838806651188E-3</v>
      </c>
      <c r="O11" s="82">
        <f t="shared" si="4"/>
        <v>7.1186989440773507E-3</v>
      </c>
      <c r="P11" s="76">
        <f>分析係数表!C14</f>
        <v>0.56789069171648165</v>
      </c>
      <c r="Q11" s="82">
        <f t="shared" si="5"/>
        <v>4.0426428674734741E-3</v>
      </c>
      <c r="R11" s="83">
        <v>2.1156640309871331E-2</v>
      </c>
      <c r="S11" s="84">
        <f t="shared" si="6"/>
        <v>0.1025212466975528</v>
      </c>
      <c r="T11" s="85">
        <f>分析係数表!F14</f>
        <v>0.39616935483870969</v>
      </c>
      <c r="U11" s="86">
        <f t="shared" si="7"/>
        <v>4.0615776161429688E-2</v>
      </c>
      <c r="V11" s="87">
        <f>分析係数表!D14</f>
        <v>7.7998991935483875E-2</v>
      </c>
      <c r="W11" s="88">
        <f t="shared" si="8"/>
        <v>0</v>
      </c>
      <c r="X11" s="76">
        <f>分析係数表!E14</f>
        <v>6.9052419354838704E-2</v>
      </c>
      <c r="Y11" s="89">
        <f t="shared" si="9"/>
        <v>0</v>
      </c>
    </row>
    <row r="12" spans="1:25" x14ac:dyDescent="0.2">
      <c r="A12" s="6" t="s">
        <v>225</v>
      </c>
      <c r="B12" s="5" t="s">
        <v>29</v>
      </c>
      <c r="C12" s="90"/>
      <c r="D12" s="76">
        <f>投入係数表!AE12</f>
        <v>0</v>
      </c>
      <c r="E12" s="77">
        <f t="shared" si="0"/>
        <v>0</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5.1997453156738913E-2</v>
      </c>
      <c r="P12" s="76">
        <f>分析係数表!C15</f>
        <v>0</v>
      </c>
      <c r="Q12" s="82">
        <f t="shared" si="5"/>
        <v>0</v>
      </c>
      <c r="R12" s="83">
        <v>0</v>
      </c>
      <c r="S12" s="84">
        <f t="shared" si="6"/>
        <v>0</v>
      </c>
      <c r="T12" s="85">
        <f>分析係数表!F15</f>
        <v>0.30406147091108671</v>
      </c>
      <c r="U12" s="86">
        <f t="shared" si="7"/>
        <v>0</v>
      </c>
      <c r="V12" s="87">
        <f>分析係数表!D15</f>
        <v>4.2810098792535674E-2</v>
      </c>
      <c r="W12" s="88">
        <f t="shared" si="8"/>
        <v>0</v>
      </c>
      <c r="X12" s="76">
        <f>分析係数表!E15</f>
        <v>3.4028540065861687E-2</v>
      </c>
      <c r="Y12" s="89">
        <f t="shared" si="9"/>
        <v>0</v>
      </c>
    </row>
    <row r="13" spans="1:25" x14ac:dyDescent="0.2">
      <c r="A13" s="6" t="s">
        <v>226</v>
      </c>
      <c r="B13" s="5" t="s">
        <v>30</v>
      </c>
      <c r="C13" s="90"/>
      <c r="D13" s="76">
        <f>投入係数表!AE13</f>
        <v>5.5157198014340876E-4</v>
      </c>
      <c r="E13" s="77">
        <f t="shared" si="0"/>
        <v>5.5157198014340873E-2</v>
      </c>
      <c r="F13" s="76">
        <f>分析係数表!C16</f>
        <v>4.7619047619047672E-2</v>
      </c>
      <c r="G13" s="77">
        <f t="shared" si="1"/>
        <v>2.6265332387781395E-3</v>
      </c>
      <c r="H13" s="77">
        <v>3.9149321319221038E-3</v>
      </c>
      <c r="I13" s="77">
        <f t="shared" si="2"/>
        <v>3.9149321319221038E-3</v>
      </c>
      <c r="J13" s="76">
        <f>分析係数表!G16</f>
        <v>3.2520325203252036E-2</v>
      </c>
      <c r="K13" s="78">
        <f t="shared" si="3"/>
        <v>1.273148660787676E-4</v>
      </c>
      <c r="L13" s="79"/>
      <c r="M13" s="80"/>
      <c r="N13" s="81">
        <f>分析係数表!H16</f>
        <v>1.7741870546079206E-2</v>
      </c>
      <c r="O13" s="82">
        <f t="shared" si="4"/>
        <v>0.1022926087398941</v>
      </c>
      <c r="P13" s="76">
        <f>分析係数表!C16</f>
        <v>4.7619047619047672E-2</v>
      </c>
      <c r="Q13" s="82">
        <f t="shared" si="5"/>
        <v>4.8710766066616291E-3</v>
      </c>
      <c r="R13" s="83">
        <v>5.5094972742208348E-3</v>
      </c>
      <c r="S13" s="84">
        <f t="shared" si="6"/>
        <v>9.4244294061429385E-3</v>
      </c>
      <c r="T13" s="85">
        <f>分析係数表!F16</f>
        <v>0.28455284552845528</v>
      </c>
      <c r="U13" s="86">
        <f t="shared" si="7"/>
        <v>2.6817482050000229E-3</v>
      </c>
      <c r="V13" s="87">
        <f>分析係数表!D16</f>
        <v>8.943089430894309E-2</v>
      </c>
      <c r="W13" s="88">
        <f t="shared" si="8"/>
        <v>0</v>
      </c>
      <c r="X13" s="76">
        <f>分析係数表!E16</f>
        <v>6.5040650406504072E-2</v>
      </c>
      <c r="Y13" s="89">
        <f t="shared" si="9"/>
        <v>0</v>
      </c>
    </row>
    <row r="14" spans="1:25" x14ac:dyDescent="0.2">
      <c r="A14" s="6" t="s">
        <v>2</v>
      </c>
      <c r="B14" s="5" t="s">
        <v>364</v>
      </c>
      <c r="C14" s="90"/>
      <c r="D14" s="76">
        <f>投入係数表!AE14</f>
        <v>4.7277598298006463E-4</v>
      </c>
      <c r="E14" s="77">
        <f t="shared" si="0"/>
        <v>4.7277598298006464E-2</v>
      </c>
      <c r="F14" s="76">
        <f>分析係数表!C17</f>
        <v>0.10486608826857791</v>
      </c>
      <c r="G14" s="77">
        <f t="shared" si="1"/>
        <v>4.9578167962451144E-3</v>
      </c>
      <c r="H14" s="77">
        <v>1.1972931789278926E-2</v>
      </c>
      <c r="I14" s="77">
        <f t="shared" si="2"/>
        <v>1.1972931789278926E-2</v>
      </c>
      <c r="J14" s="76">
        <f>分析係数表!G17</f>
        <v>0.21282973621103118</v>
      </c>
      <c r="K14" s="78">
        <f t="shared" si="3"/>
        <v>2.5481959143849034E-3</v>
      </c>
      <c r="L14" s="79"/>
      <c r="M14" s="80"/>
      <c r="N14" s="81">
        <f>分析係数表!H17</f>
        <v>2.9793458859527868E-3</v>
      </c>
      <c r="O14" s="82">
        <f t="shared" si="4"/>
        <v>1.7177730060708392E-2</v>
      </c>
      <c r="P14" s="76">
        <f>分析係数表!C17</f>
        <v>0.10486608826857791</v>
      </c>
      <c r="Q14" s="82">
        <f t="shared" si="5"/>
        <v>1.8013613568000502E-3</v>
      </c>
      <c r="R14" s="83">
        <v>3.972102357661246E-3</v>
      </c>
      <c r="S14" s="84">
        <f t="shared" si="6"/>
        <v>1.5945034146940172E-2</v>
      </c>
      <c r="T14" s="85">
        <f>分析係数表!F17</f>
        <v>0.32553956834532372</v>
      </c>
      <c r="U14" s="86">
        <f t="shared" si="7"/>
        <v>5.1907395334463502E-3</v>
      </c>
      <c r="V14" s="87">
        <f>分析係数表!D17</f>
        <v>0.14268585131894485</v>
      </c>
      <c r="W14" s="88">
        <f t="shared" si="8"/>
        <v>0</v>
      </c>
      <c r="X14" s="76">
        <f>分析係数表!E17</f>
        <v>0.13908872901678657</v>
      </c>
      <c r="Y14" s="89">
        <f t="shared" si="9"/>
        <v>0</v>
      </c>
    </row>
    <row r="15" spans="1:25" x14ac:dyDescent="0.2">
      <c r="A15" s="6" t="s">
        <v>3</v>
      </c>
      <c r="B15" s="5" t="s">
        <v>31</v>
      </c>
      <c r="C15" s="90"/>
      <c r="D15" s="76">
        <f>投入係数表!AE15</f>
        <v>7.8795997163344105E-5</v>
      </c>
      <c r="E15" s="77">
        <f t="shared" si="0"/>
        <v>7.8795997163344112E-3</v>
      </c>
      <c r="F15" s="76">
        <f>分析係数表!C18</f>
        <v>0.13600000000000001</v>
      </c>
      <c r="G15" s="77">
        <f t="shared" si="1"/>
        <v>1.0716255614214799E-3</v>
      </c>
      <c r="H15" s="77">
        <v>8.1505268485609975E-3</v>
      </c>
      <c r="I15" s="77">
        <f t="shared" si="2"/>
        <v>8.1505268485609975E-3</v>
      </c>
      <c r="J15" s="76">
        <f>分析係数表!G18</f>
        <v>0.21499013806706113</v>
      </c>
      <c r="K15" s="78">
        <f t="shared" si="3"/>
        <v>1.7522828924914175E-3</v>
      </c>
      <c r="L15" s="79"/>
      <c r="M15" s="80"/>
      <c r="N15" s="81">
        <f>分析係数表!H18</f>
        <v>4.6971669373129519E-4</v>
      </c>
      <c r="O15" s="82">
        <f t="shared" si="4"/>
        <v>2.7082006852468181E-3</v>
      </c>
      <c r="P15" s="76">
        <f>分析係数表!C18</f>
        <v>0.13600000000000001</v>
      </c>
      <c r="Q15" s="82">
        <f t="shared" si="5"/>
        <v>3.6831529319356727E-4</v>
      </c>
      <c r="R15" s="83">
        <v>8.942013020858397E-4</v>
      </c>
      <c r="S15" s="84">
        <f t="shared" si="6"/>
        <v>9.0447281506468372E-3</v>
      </c>
      <c r="T15" s="85">
        <f>分析係数表!F18</f>
        <v>0.45759368836291914</v>
      </c>
      <c r="U15" s="86">
        <f t="shared" si="7"/>
        <v>4.1388105146944109E-3</v>
      </c>
      <c r="V15" s="87">
        <f>分析係数表!D18</f>
        <v>7.3964497041420121E-2</v>
      </c>
      <c r="W15" s="88">
        <f t="shared" si="8"/>
        <v>0</v>
      </c>
      <c r="X15" s="76">
        <f>分析係数表!E18</f>
        <v>5.0295857988165681E-2</v>
      </c>
      <c r="Y15" s="89">
        <f t="shared" si="9"/>
        <v>0</v>
      </c>
    </row>
    <row r="16" spans="1:25" x14ac:dyDescent="0.2">
      <c r="A16" s="6" t="s">
        <v>4</v>
      </c>
      <c r="B16" s="5" t="s">
        <v>32</v>
      </c>
      <c r="C16" s="90"/>
      <c r="D16" s="76">
        <f>投入係数表!AE16</f>
        <v>0</v>
      </c>
      <c r="E16" s="77">
        <f t="shared" si="0"/>
        <v>0</v>
      </c>
      <c r="F16" s="76">
        <f>分析係数表!C19</f>
        <v>5.7963709677419373E-2</v>
      </c>
      <c r="G16" s="77">
        <f t="shared" si="1"/>
        <v>0</v>
      </c>
      <c r="H16" s="77">
        <v>1.6606584192969751E-3</v>
      </c>
      <c r="I16" s="77">
        <f t="shared" si="2"/>
        <v>1.6606584192969751E-3</v>
      </c>
      <c r="J16" s="76">
        <f>分析係数表!G19</f>
        <v>5.6640625E-2</v>
      </c>
      <c r="K16" s="78">
        <f t="shared" si="3"/>
        <v>9.4060730780492737E-5</v>
      </c>
      <c r="L16" s="79"/>
      <c r="M16" s="80"/>
      <c r="N16" s="81">
        <f>分析係数表!H19</f>
        <v>-1.2078429267376162E-4</v>
      </c>
      <c r="O16" s="82">
        <f t="shared" si="4"/>
        <v>-6.963944619206104E-4</v>
      </c>
      <c r="P16" s="76">
        <f>分析係数表!C19</f>
        <v>5.7963709677419373E-2</v>
      </c>
      <c r="Q16" s="82">
        <f t="shared" si="5"/>
        <v>-4.0365606411728941E-5</v>
      </c>
      <c r="R16" s="83">
        <v>1.8420697909689424E-4</v>
      </c>
      <c r="S16" s="84">
        <f t="shared" si="6"/>
        <v>1.8448653983938693E-3</v>
      </c>
      <c r="T16" s="85">
        <f>分析係数表!F19</f>
        <v>0.23828125</v>
      </c>
      <c r="U16" s="86">
        <f t="shared" si="7"/>
        <v>4.3959683321103917E-4</v>
      </c>
      <c r="V16" s="87">
        <f>分析係数表!D19</f>
        <v>2.1484375E-2</v>
      </c>
      <c r="W16" s="88">
        <f t="shared" si="8"/>
        <v>0</v>
      </c>
      <c r="X16" s="76">
        <f>分析係数表!E19</f>
        <v>3.90625E-3</v>
      </c>
      <c r="Y16" s="89">
        <f t="shared" si="9"/>
        <v>0</v>
      </c>
    </row>
    <row r="17" spans="1:25" x14ac:dyDescent="0.2">
      <c r="A17" s="6" t="s">
        <v>5</v>
      </c>
      <c r="B17" s="5" t="s">
        <v>33</v>
      </c>
      <c r="C17" s="90"/>
      <c r="D17" s="76">
        <f>投入係数表!AE17</f>
        <v>0</v>
      </c>
      <c r="E17" s="77">
        <f t="shared" si="0"/>
        <v>0</v>
      </c>
      <c r="F17" s="76">
        <f>分析係数表!C20</f>
        <v>5.8436815193571912E-2</v>
      </c>
      <c r="G17" s="77">
        <f t="shared" si="1"/>
        <v>0</v>
      </c>
      <c r="H17" s="77">
        <v>8.016498332504995E-4</v>
      </c>
      <c r="I17" s="77">
        <f t="shared" si="2"/>
        <v>8.016498332504995E-4</v>
      </c>
      <c r="J17" s="76">
        <f>分析係数表!G20</f>
        <v>0.10123456790123457</v>
      </c>
      <c r="K17" s="78">
        <f t="shared" si="3"/>
        <v>8.1154674477211064E-5</v>
      </c>
      <c r="L17" s="79"/>
      <c r="M17" s="80"/>
      <c r="N17" s="81">
        <f>分析係数表!H20</f>
        <v>5.905009864050568E-4</v>
      </c>
      <c r="O17" s="82">
        <f t="shared" si="4"/>
        <v>3.4045951471674287E-3</v>
      </c>
      <c r="P17" s="76">
        <f>分析係数表!C20</f>
        <v>5.8436815193571912E-2</v>
      </c>
      <c r="Q17" s="82">
        <f t="shared" si="5"/>
        <v>1.989536974239548E-4</v>
      </c>
      <c r="R17" s="83">
        <v>5.0247633154748951E-4</v>
      </c>
      <c r="S17" s="84">
        <f t="shared" si="6"/>
        <v>1.3041261647979891E-3</v>
      </c>
      <c r="T17" s="85">
        <f>分析係数表!F20</f>
        <v>0.22469135802469137</v>
      </c>
      <c r="U17" s="86">
        <f t="shared" si="7"/>
        <v>2.9302587900399262E-4</v>
      </c>
      <c r="V17" s="87">
        <f>分析係数表!D20</f>
        <v>8.1481481481481488E-2</v>
      </c>
      <c r="W17" s="88">
        <f t="shared" si="8"/>
        <v>0</v>
      </c>
      <c r="X17" s="76">
        <f>分析係数表!E20</f>
        <v>7.9012345679012344E-2</v>
      </c>
      <c r="Y17" s="89">
        <f t="shared" si="9"/>
        <v>0</v>
      </c>
    </row>
    <row r="18" spans="1:25" x14ac:dyDescent="0.2">
      <c r="A18" s="6" t="s">
        <v>6</v>
      </c>
      <c r="B18" s="5" t="s">
        <v>34</v>
      </c>
      <c r="C18" s="90"/>
      <c r="D18" s="76">
        <f>投入係数表!AE18</f>
        <v>2.3638799149003231E-4</v>
      </c>
      <c r="E18" s="77">
        <f t="shared" si="0"/>
        <v>2.3638799149003232E-2</v>
      </c>
      <c r="F18" s="76">
        <f>分析係数表!C21</f>
        <v>0.13836239575435938</v>
      </c>
      <c r="G18" s="77">
        <f t="shared" si="1"/>
        <v>3.2707208830121989E-3</v>
      </c>
      <c r="H18" s="77">
        <v>1.5997625638292254E-2</v>
      </c>
      <c r="I18" s="77">
        <f t="shared" si="2"/>
        <v>1.5997625638292254E-2</v>
      </c>
      <c r="J18" s="76">
        <f>分析係数表!G21</f>
        <v>0.28436555891238668</v>
      </c>
      <c r="K18" s="78">
        <f t="shared" si="3"/>
        <v>4.5491737559041033E-3</v>
      </c>
      <c r="L18" s="79"/>
      <c r="M18" s="80"/>
      <c r="N18" s="81">
        <f>分析係数表!H21</f>
        <v>9.7969481835384425E-4</v>
      </c>
      <c r="O18" s="82">
        <f t="shared" si="4"/>
        <v>5.6485328578005064E-3</v>
      </c>
      <c r="P18" s="76">
        <f>分析係数表!C21</f>
        <v>0.13836239575435938</v>
      </c>
      <c r="Q18" s="82">
        <f t="shared" si="5"/>
        <v>7.8154453870249625E-4</v>
      </c>
      <c r="R18" s="83">
        <v>1.850131429855798E-3</v>
      </c>
      <c r="S18" s="84">
        <f t="shared" si="6"/>
        <v>1.7847757068148052E-2</v>
      </c>
      <c r="T18" s="85">
        <f>分析係数表!F21</f>
        <v>0.42484894259818728</v>
      </c>
      <c r="U18" s="86">
        <f t="shared" si="7"/>
        <v>7.5826007181520232E-3</v>
      </c>
      <c r="V18" s="87">
        <f>分析係数表!D21</f>
        <v>8.0060422960725075E-2</v>
      </c>
      <c r="W18" s="88">
        <f t="shared" si="8"/>
        <v>0</v>
      </c>
      <c r="X18" s="76">
        <f>分析係数表!E21</f>
        <v>6.9108761329305129E-2</v>
      </c>
      <c r="Y18" s="89">
        <f t="shared" si="9"/>
        <v>0</v>
      </c>
    </row>
    <row r="19" spans="1:25" x14ac:dyDescent="0.2">
      <c r="A19" s="6" t="s">
        <v>7</v>
      </c>
      <c r="B19" s="5" t="s">
        <v>268</v>
      </c>
      <c r="C19" s="90"/>
      <c r="D19" s="76">
        <f>投入係数表!AE19</f>
        <v>0</v>
      </c>
      <c r="E19" s="77">
        <f t="shared" si="0"/>
        <v>0</v>
      </c>
      <c r="F19" s="76">
        <f>分析係数表!C22</f>
        <v>4.2718446601941795E-2</v>
      </c>
      <c r="G19" s="77">
        <f t="shared" si="1"/>
        <v>0</v>
      </c>
      <c r="H19" s="77">
        <v>1.1122076450839826E-3</v>
      </c>
      <c r="I19" s="77">
        <f t="shared" si="2"/>
        <v>1.1122076450839826E-3</v>
      </c>
      <c r="J19" s="76">
        <f>分析係数表!G22</f>
        <v>0.195578231292517</v>
      </c>
      <c r="K19" s="78">
        <f t="shared" si="3"/>
        <v>2.1752360405554081E-4</v>
      </c>
      <c r="L19" s="79"/>
      <c r="M19" s="80"/>
      <c r="N19" s="81">
        <f>分析係数表!H22</f>
        <v>4.0261430891253877E-5</v>
      </c>
      <c r="O19" s="82">
        <f t="shared" si="4"/>
        <v>2.3213148730687015E-4</v>
      </c>
      <c r="P19" s="76">
        <f>分析係数表!C22</f>
        <v>4.2718446601941795E-2</v>
      </c>
      <c r="Q19" s="82">
        <f t="shared" si="5"/>
        <v>9.916296545147863E-6</v>
      </c>
      <c r="R19" s="83">
        <v>1.357354443930806E-4</v>
      </c>
      <c r="S19" s="84">
        <f t="shared" si="6"/>
        <v>1.2479430894770632E-3</v>
      </c>
      <c r="T19" s="85">
        <f>分析係数表!F22</f>
        <v>0.41411564625850339</v>
      </c>
      <c r="U19" s="86">
        <f t="shared" si="7"/>
        <v>5.1679275899262729E-4</v>
      </c>
      <c r="V19" s="87">
        <f>分析係数表!D22</f>
        <v>4.1666666666666664E-2</v>
      </c>
      <c r="W19" s="88">
        <f t="shared" si="8"/>
        <v>0</v>
      </c>
      <c r="X19" s="76">
        <f>分析係数表!E22</f>
        <v>3.5714285714285712E-2</v>
      </c>
      <c r="Y19" s="89">
        <f t="shared" si="9"/>
        <v>0</v>
      </c>
    </row>
    <row r="20" spans="1:25" x14ac:dyDescent="0.2">
      <c r="A20" s="6" t="s">
        <v>8</v>
      </c>
      <c r="B20" s="5" t="s">
        <v>269</v>
      </c>
      <c r="C20" s="90"/>
      <c r="D20" s="76">
        <f>投入係数表!AE20</f>
        <v>0</v>
      </c>
      <c r="E20" s="77">
        <f t="shared" si="0"/>
        <v>0</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1.5475432487124677E-4</v>
      </c>
      <c r="P20" s="76">
        <f>分析係数表!C23</f>
        <v>0</v>
      </c>
      <c r="Q20" s="82">
        <f t="shared" si="5"/>
        <v>0</v>
      </c>
      <c r="R20" s="83">
        <v>0</v>
      </c>
      <c r="S20" s="84">
        <f t="shared" si="6"/>
        <v>0</v>
      </c>
      <c r="T20" s="85">
        <f>分析係数表!F23</f>
        <v>0.43803056027164688</v>
      </c>
      <c r="U20" s="86">
        <f t="shared" si="7"/>
        <v>0</v>
      </c>
      <c r="V20" s="87">
        <f>分析係数表!D23</f>
        <v>9.3378607809847206E-2</v>
      </c>
      <c r="W20" s="88">
        <f t="shared" si="8"/>
        <v>0</v>
      </c>
      <c r="X20" s="76">
        <f>分析係数表!E23</f>
        <v>9.3378607809847206E-2</v>
      </c>
      <c r="Y20" s="89">
        <f t="shared" si="9"/>
        <v>0</v>
      </c>
    </row>
    <row r="21" spans="1:25" x14ac:dyDescent="0.2">
      <c r="A21" s="6" t="s">
        <v>9</v>
      </c>
      <c r="B21" s="5" t="s">
        <v>270</v>
      </c>
      <c r="C21" s="90"/>
      <c r="D21" s="76">
        <f>投入係数表!AE21</f>
        <v>0</v>
      </c>
      <c r="E21" s="77">
        <f t="shared" si="0"/>
        <v>0</v>
      </c>
      <c r="F21" s="76">
        <f>分析係数表!C24</f>
        <v>0.46503178928247046</v>
      </c>
      <c r="G21" s="77">
        <f t="shared" si="1"/>
        <v>0</v>
      </c>
      <c r="H21" s="77">
        <v>6.2627614698279105E-3</v>
      </c>
      <c r="I21" s="77">
        <f t="shared" si="2"/>
        <v>6.2627614698279105E-3</v>
      </c>
      <c r="J21" s="76">
        <f>分析係数表!G24</f>
        <v>0.20803782505910165</v>
      </c>
      <c r="K21" s="78">
        <f t="shared" si="3"/>
        <v>1.3028912750469412E-3</v>
      </c>
      <c r="L21" s="79"/>
      <c r="M21" s="80"/>
      <c r="N21" s="81">
        <f>分析係数表!H24</f>
        <v>3.7577335498503619E-4</v>
      </c>
      <c r="O21" s="82">
        <f t="shared" si="4"/>
        <v>2.166560548197455E-3</v>
      </c>
      <c r="P21" s="76">
        <f>分析係数表!C24</f>
        <v>0.46503178928247046</v>
      </c>
      <c r="Q21" s="82">
        <f t="shared" si="5"/>
        <v>1.0075195283170725E-3</v>
      </c>
      <c r="R21" s="83">
        <v>3.4076085521954395E-3</v>
      </c>
      <c r="S21" s="84">
        <f t="shared" si="6"/>
        <v>9.6703700220233495E-3</v>
      </c>
      <c r="T21" s="85">
        <f>分析係数表!F24</f>
        <v>0.39125295508274233</v>
      </c>
      <c r="U21" s="86">
        <f t="shared" si="7"/>
        <v>3.7835608478601996E-3</v>
      </c>
      <c r="V21" s="87">
        <f>分析係数表!D24</f>
        <v>8.1560283687943269E-2</v>
      </c>
      <c r="W21" s="88">
        <f t="shared" si="8"/>
        <v>0</v>
      </c>
      <c r="X21" s="76">
        <f>分析係数表!E24</f>
        <v>8.0378250591016553E-2</v>
      </c>
      <c r="Y21" s="89">
        <f t="shared" si="9"/>
        <v>0</v>
      </c>
    </row>
    <row r="22" spans="1:25" x14ac:dyDescent="0.2">
      <c r="A22" s="6" t="s">
        <v>10</v>
      </c>
      <c r="B22" s="5" t="s">
        <v>271</v>
      </c>
      <c r="C22" s="90"/>
      <c r="D22" s="76">
        <f>投入係数表!AE22</f>
        <v>0</v>
      </c>
      <c r="E22" s="77">
        <f t="shared" si="0"/>
        <v>0</v>
      </c>
      <c r="F22" s="76">
        <f>分析係数表!C25</f>
        <v>9.2250922509224953E-3</v>
      </c>
      <c r="G22" s="77">
        <f t="shared" si="1"/>
        <v>0</v>
      </c>
      <c r="H22" s="77">
        <v>3.2188214257280903E-4</v>
      </c>
      <c r="I22" s="77">
        <f t="shared" si="2"/>
        <v>3.2188214257280903E-4</v>
      </c>
      <c r="J22" s="76">
        <f>分析係数表!G25</f>
        <v>0.19617224880382775</v>
      </c>
      <c r="K22" s="78">
        <f t="shared" si="3"/>
        <v>6.314434375830225E-5</v>
      </c>
      <c r="L22" s="79"/>
      <c r="M22" s="80"/>
      <c r="N22" s="81">
        <f>分析係数表!H25</f>
        <v>5.5023955551380293E-4</v>
      </c>
      <c r="O22" s="82">
        <f t="shared" si="4"/>
        <v>3.1724636598605585E-3</v>
      </c>
      <c r="P22" s="76">
        <f>分析係数表!C25</f>
        <v>9.2250922509224953E-3</v>
      </c>
      <c r="Q22" s="82">
        <f t="shared" si="5"/>
        <v>2.9266269924912856E-5</v>
      </c>
      <c r="R22" s="83">
        <v>1.2566081743162492E-4</v>
      </c>
      <c r="S22" s="84">
        <f t="shared" si="6"/>
        <v>4.4754296000443396E-4</v>
      </c>
      <c r="T22" s="85">
        <f>分析係数表!F25</f>
        <v>0.34928229665071769</v>
      </c>
      <c r="U22" s="86">
        <f t="shared" si="7"/>
        <v>1.5631883292020898E-4</v>
      </c>
      <c r="V22" s="87">
        <f>分析係数表!D25</f>
        <v>6.2200956937799042E-2</v>
      </c>
      <c r="W22" s="88">
        <f t="shared" si="8"/>
        <v>0</v>
      </c>
      <c r="X22" s="76">
        <f>分析係数表!E25</f>
        <v>3.8277511961722487E-2</v>
      </c>
      <c r="Y22" s="89">
        <f t="shared" si="9"/>
        <v>0</v>
      </c>
    </row>
    <row r="23" spans="1:25" x14ac:dyDescent="0.2">
      <c r="A23" s="6" t="s">
        <v>11</v>
      </c>
      <c r="B23" s="5" t="s">
        <v>35</v>
      </c>
      <c r="C23" s="90"/>
      <c r="D23" s="76">
        <f>投入係数表!AE23</f>
        <v>0</v>
      </c>
      <c r="E23" s="77">
        <f t="shared" si="0"/>
        <v>0</v>
      </c>
      <c r="F23" s="76">
        <f>分析係数表!C26</f>
        <v>0.48980322003577814</v>
      </c>
      <c r="G23" s="77">
        <f t="shared" si="1"/>
        <v>0</v>
      </c>
      <c r="H23" s="77">
        <v>1.2274067904151195E-2</v>
      </c>
      <c r="I23" s="77">
        <f t="shared" si="2"/>
        <v>1.2274067904151195E-2</v>
      </c>
      <c r="J23" s="76">
        <f>分析係数表!G26</f>
        <v>0.19635890767230169</v>
      </c>
      <c r="K23" s="78">
        <f t="shared" si="3"/>
        <v>2.4101225663547858E-3</v>
      </c>
      <c r="L23" s="79"/>
      <c r="M23" s="80"/>
      <c r="N23" s="81">
        <f>分析係数表!H26</f>
        <v>1.1729496866318629E-2</v>
      </c>
      <c r="O23" s="82">
        <f t="shared" si="4"/>
        <v>6.7627639968734832E-2</v>
      </c>
      <c r="P23" s="76">
        <f>分析係数表!C26</f>
        <v>0.48980322003577814</v>
      </c>
      <c r="Q23" s="82">
        <f t="shared" si="5"/>
        <v>3.3124235820106609E-2</v>
      </c>
      <c r="R23" s="83">
        <v>3.6344848558293896E-2</v>
      </c>
      <c r="S23" s="84">
        <f t="shared" si="6"/>
        <v>4.8618916462445094E-2</v>
      </c>
      <c r="T23" s="85">
        <f>分析係数表!F26</f>
        <v>0.33511053315994799</v>
      </c>
      <c r="U23" s="86">
        <f t="shared" si="7"/>
        <v>1.6292711017388949E-2</v>
      </c>
      <c r="V23" s="87">
        <f>分析係数表!D26</f>
        <v>7.3862158647594281E-2</v>
      </c>
      <c r="W23" s="88">
        <f t="shared" si="8"/>
        <v>0</v>
      </c>
      <c r="X23" s="76">
        <f>分析係数表!E26</f>
        <v>7.8673602080624183E-2</v>
      </c>
      <c r="Y23" s="89">
        <f t="shared" si="9"/>
        <v>0</v>
      </c>
    </row>
    <row r="24" spans="1:25" x14ac:dyDescent="0.2">
      <c r="A24" s="6" t="s">
        <v>12</v>
      </c>
      <c r="B24" s="5" t="s">
        <v>365</v>
      </c>
      <c r="C24" s="90"/>
      <c r="D24" s="76">
        <f>投入係数表!AE24</f>
        <v>7.8795997163344105E-5</v>
      </c>
      <c r="E24" s="77">
        <f t="shared" si="0"/>
        <v>7.8795997163344112E-3</v>
      </c>
      <c r="F24" s="76">
        <f>分析係数表!C27</f>
        <v>1.6403046280023426E-2</v>
      </c>
      <c r="G24" s="77">
        <f t="shared" si="1"/>
        <v>1.2924943881509281E-4</v>
      </c>
      <c r="H24" s="77">
        <v>1.8474168723266551E-4</v>
      </c>
      <c r="I24" s="77">
        <f t="shared" si="2"/>
        <v>1.8474168723266551E-4</v>
      </c>
      <c r="J24" s="76">
        <f>分析係数表!G27</f>
        <v>0.18421052631578946</v>
      </c>
      <c r="K24" s="78">
        <f t="shared" si="3"/>
        <v>3.4031363437596275E-5</v>
      </c>
      <c r="L24" s="79"/>
      <c r="M24" s="80"/>
      <c r="N24" s="81">
        <f>分析係数表!H27</f>
        <v>1.1420825896152349E-2</v>
      </c>
      <c r="O24" s="82">
        <f t="shared" si="4"/>
        <v>6.5847965232715494E-2</v>
      </c>
      <c r="P24" s="76">
        <f>分析係数表!C27</f>
        <v>1.6403046280023426E-2</v>
      </c>
      <c r="Q24" s="82">
        <f t="shared" si="5"/>
        <v>1.0801072211576058E-3</v>
      </c>
      <c r="R24" s="83">
        <v>1.0884511225242633E-3</v>
      </c>
      <c r="S24" s="84">
        <f t="shared" si="6"/>
        <v>1.2731928097569289E-3</v>
      </c>
      <c r="T24" s="85">
        <f>分析係数表!F27</f>
        <v>0.35526315789473684</v>
      </c>
      <c r="U24" s="86">
        <f t="shared" si="7"/>
        <v>4.5231849820311944E-4</v>
      </c>
      <c r="V24" s="87">
        <f>分析係数表!D27</f>
        <v>0</v>
      </c>
      <c r="W24" s="88">
        <f t="shared" si="8"/>
        <v>0</v>
      </c>
      <c r="X24" s="76">
        <f>分析係数表!E27</f>
        <v>0</v>
      </c>
      <c r="Y24" s="89">
        <f t="shared" si="9"/>
        <v>0</v>
      </c>
    </row>
    <row r="25" spans="1:25" x14ac:dyDescent="0.2">
      <c r="A25" s="6" t="s">
        <v>13</v>
      </c>
      <c r="B25" s="5" t="s">
        <v>191</v>
      </c>
      <c r="C25" s="90"/>
      <c r="D25" s="76">
        <f>投入係数表!AE25</f>
        <v>0</v>
      </c>
      <c r="E25" s="77">
        <f t="shared" si="0"/>
        <v>0</v>
      </c>
      <c r="F25" s="76">
        <f>分析係数表!C28</f>
        <v>5.7942340305257245E-2</v>
      </c>
      <c r="G25" s="77">
        <f t="shared" si="1"/>
        <v>0</v>
      </c>
      <c r="H25" s="77">
        <v>4.1312960393968335E-3</v>
      </c>
      <c r="I25" s="77">
        <f t="shared" si="2"/>
        <v>4.1312960393968335E-3</v>
      </c>
      <c r="J25" s="76">
        <f>分析係数表!G28</f>
        <v>0.12508686587908269</v>
      </c>
      <c r="K25" s="78">
        <f t="shared" si="3"/>
        <v>5.167708735868172E-4</v>
      </c>
      <c r="L25" s="79"/>
      <c r="M25" s="80"/>
      <c r="N25" s="81">
        <f>分析係数表!H28</f>
        <v>2.2586662729993424E-2</v>
      </c>
      <c r="O25" s="82">
        <f t="shared" si="4"/>
        <v>0.13022576437915415</v>
      </c>
      <c r="P25" s="76">
        <f>分析係数表!C28</f>
        <v>5.7942340305257245E-2</v>
      </c>
      <c r="Q25" s="82">
        <f t="shared" si="5"/>
        <v>7.5455855561691963E-3</v>
      </c>
      <c r="R25" s="83">
        <v>8.1389446419597548E-3</v>
      </c>
      <c r="S25" s="84">
        <f t="shared" si="6"/>
        <v>1.2270240681356587E-2</v>
      </c>
      <c r="T25" s="85">
        <f>分析係数表!F28</f>
        <v>0.21334259902710215</v>
      </c>
      <c r="U25" s="86">
        <f t="shared" si="7"/>
        <v>2.6177650376486951E-3</v>
      </c>
      <c r="V25" s="87">
        <f>分析係数表!D28</f>
        <v>0.12091730368311328</v>
      </c>
      <c r="W25" s="88">
        <f t="shared" si="8"/>
        <v>0</v>
      </c>
      <c r="X25" s="76">
        <f>分析係数表!E28</f>
        <v>0.12161223071577484</v>
      </c>
      <c r="Y25" s="89">
        <f t="shared" si="9"/>
        <v>0</v>
      </c>
    </row>
    <row r="26" spans="1:25" x14ac:dyDescent="0.2">
      <c r="A26" s="6" t="s">
        <v>14</v>
      </c>
      <c r="B26" s="5" t="s">
        <v>50</v>
      </c>
      <c r="C26" s="90"/>
      <c r="D26" s="76">
        <f>投入係数表!AE26</f>
        <v>7.8795997163344105E-5</v>
      </c>
      <c r="E26" s="77">
        <f t="shared" si="0"/>
        <v>7.8795997163344112E-3</v>
      </c>
      <c r="F26" s="76">
        <f>分析係数表!C29</f>
        <v>0.49478563151796062</v>
      </c>
      <c r="G26" s="77">
        <f t="shared" si="1"/>
        <v>3.8987127217552649E-3</v>
      </c>
      <c r="H26" s="77">
        <v>5.466055126717681E-2</v>
      </c>
      <c r="I26" s="77">
        <f t="shared" si="2"/>
        <v>5.466055126717681E-2</v>
      </c>
      <c r="J26" s="76">
        <f>分析係数表!G29</f>
        <v>0.24894917844860528</v>
      </c>
      <c r="K26" s="78">
        <f t="shared" si="3"/>
        <v>1.3607699331511538E-2</v>
      </c>
      <c r="L26" s="79"/>
      <c r="M26" s="80"/>
      <c r="N26" s="81">
        <f>分析係数表!H29</f>
        <v>1.0347187739052245E-2</v>
      </c>
      <c r="O26" s="82">
        <f t="shared" si="4"/>
        <v>5.9657792237865624E-2</v>
      </c>
      <c r="P26" s="76">
        <f>分析係数表!C29</f>
        <v>0.49478563151796062</v>
      </c>
      <c r="Q26" s="82">
        <f t="shared" si="5"/>
        <v>2.9517818407379631E-2</v>
      </c>
      <c r="R26" s="83">
        <v>4.2755137379631908E-2</v>
      </c>
      <c r="S26" s="84">
        <f t="shared" si="6"/>
        <v>9.7415688646808718E-2</v>
      </c>
      <c r="T26" s="85">
        <f>分析係数表!F29</f>
        <v>0.37141765380206343</v>
      </c>
      <c r="U26" s="86">
        <f t="shared" si="7"/>
        <v>3.6181906520710003E-2</v>
      </c>
      <c r="V26" s="87">
        <f>分析係数表!D29</f>
        <v>7.241115781429118E-2</v>
      </c>
      <c r="W26" s="88">
        <f t="shared" si="8"/>
        <v>0</v>
      </c>
      <c r="X26" s="76">
        <f>分析係数表!E29</f>
        <v>5.0630492930836837E-2</v>
      </c>
      <c r="Y26" s="89">
        <f t="shared" si="9"/>
        <v>0</v>
      </c>
    </row>
    <row r="27" spans="1:25" x14ac:dyDescent="0.2">
      <c r="A27" s="6" t="s">
        <v>15</v>
      </c>
      <c r="B27" s="5" t="s">
        <v>36</v>
      </c>
      <c r="C27" s="90"/>
      <c r="D27" s="76">
        <f>投入係数表!AE27</f>
        <v>7.8008037191710658E-3</v>
      </c>
      <c r="E27" s="77">
        <f t="shared" si="0"/>
        <v>0.78008037191710655</v>
      </c>
      <c r="F27" s="76">
        <f>分析係数表!C30</f>
        <v>1</v>
      </c>
      <c r="G27" s="77">
        <f t="shared" si="1"/>
        <v>0.78008037191710655</v>
      </c>
      <c r="H27" s="77">
        <v>0.81140550797927469</v>
      </c>
      <c r="I27" s="77">
        <f t="shared" si="2"/>
        <v>0.81140550797927469</v>
      </c>
      <c r="J27" s="76">
        <f>分析係数表!G30</f>
        <v>0.34459690081234212</v>
      </c>
      <c r="K27" s="78">
        <f t="shared" si="3"/>
        <v>0.27960782335172218</v>
      </c>
      <c r="L27" s="79"/>
      <c r="M27" s="80"/>
      <c r="N27" s="81">
        <f>分析係数表!H30</f>
        <v>0</v>
      </c>
      <c r="O27" s="82">
        <f t="shared" si="4"/>
        <v>0</v>
      </c>
      <c r="P27" s="76">
        <f>分析係数表!C30</f>
        <v>1</v>
      </c>
      <c r="Q27" s="82">
        <f t="shared" si="5"/>
        <v>0</v>
      </c>
      <c r="R27" s="83">
        <v>1.1710755455020786E-2</v>
      </c>
      <c r="S27" s="84">
        <f t="shared" si="6"/>
        <v>0.82311626343429545</v>
      </c>
      <c r="T27" s="85">
        <f>分析係数表!F30</f>
        <v>0.44091746876919924</v>
      </c>
      <c r="U27" s="86">
        <f t="shared" si="7"/>
        <v>0.36292633937621094</v>
      </c>
      <c r="V27" s="87">
        <f>分析係数表!D30</f>
        <v>0.12847293330602771</v>
      </c>
      <c r="W27" s="88">
        <f t="shared" si="8"/>
        <v>0</v>
      </c>
      <c r="X27" s="76">
        <f>分析係数表!E30</f>
        <v>7.0107174551163901E-2</v>
      </c>
      <c r="Y27" s="89">
        <f t="shared" si="9"/>
        <v>0</v>
      </c>
    </row>
    <row r="28" spans="1:25" x14ac:dyDescent="0.2">
      <c r="A28" s="6" t="s">
        <v>16</v>
      </c>
      <c r="B28" s="5" t="s">
        <v>192</v>
      </c>
      <c r="C28" s="90"/>
      <c r="D28" s="76">
        <f>投入係数表!AE28</f>
        <v>6.6188637617209042E-3</v>
      </c>
      <c r="E28" s="77">
        <f t="shared" si="0"/>
        <v>0.66188637617209045</v>
      </c>
      <c r="F28" s="76">
        <f>分析係数表!C31</f>
        <v>1.9207967749584998E-2</v>
      </c>
      <c r="G28" s="77">
        <f t="shared" si="1"/>
        <v>1.2713492167403197E-2</v>
      </c>
      <c r="H28" s="77">
        <v>1.3834420132707231E-2</v>
      </c>
      <c r="I28" s="77">
        <f t="shared" si="2"/>
        <v>1.3834420132707231E-2</v>
      </c>
      <c r="J28" s="76">
        <f>分析係数表!G31</f>
        <v>6.1728395061728392E-2</v>
      </c>
      <c r="K28" s="78">
        <f t="shared" si="3"/>
        <v>8.5397655140168082E-4</v>
      </c>
      <c r="L28" s="79"/>
      <c r="M28" s="80"/>
      <c r="N28" s="81">
        <f>分析係数表!H31</f>
        <v>2.4076335672969816E-2</v>
      </c>
      <c r="O28" s="82">
        <f t="shared" si="4"/>
        <v>0.13881462940950834</v>
      </c>
      <c r="P28" s="76">
        <f>分析係数表!C31</f>
        <v>1.9207967749584998E-2</v>
      </c>
      <c r="Q28" s="82">
        <f t="shared" si="5"/>
        <v>2.6663469248684292E-3</v>
      </c>
      <c r="R28" s="83">
        <v>3.4578300676075245E-3</v>
      </c>
      <c r="S28" s="84">
        <f t="shared" si="6"/>
        <v>1.7292250200314756E-2</v>
      </c>
      <c r="T28" s="85">
        <f>分析係数表!F31</f>
        <v>0.33333333333333331</v>
      </c>
      <c r="U28" s="86">
        <f t="shared" si="7"/>
        <v>5.7640834001049185E-3</v>
      </c>
      <c r="V28" s="87">
        <f>分析係数表!D31</f>
        <v>0.20987654320987653</v>
      </c>
      <c r="W28" s="88">
        <f t="shared" si="8"/>
        <v>0</v>
      </c>
      <c r="X28" s="76">
        <f>分析係数表!E31</f>
        <v>0.18518518518518517</v>
      </c>
      <c r="Y28" s="89">
        <f t="shared" si="9"/>
        <v>0</v>
      </c>
    </row>
    <row r="29" spans="1:25" x14ac:dyDescent="0.2">
      <c r="A29" s="6" t="s">
        <v>17</v>
      </c>
      <c r="B29" s="5" t="s">
        <v>272</v>
      </c>
      <c r="C29" s="90"/>
      <c r="D29" s="76">
        <f>投入係数表!AE29</f>
        <v>7.8795997163344099E-4</v>
      </c>
      <c r="E29" s="77">
        <f t="shared" si="0"/>
        <v>7.8795997163344095E-2</v>
      </c>
      <c r="F29" s="76">
        <f>分析係数表!C32</f>
        <v>1</v>
      </c>
      <c r="G29" s="77">
        <f t="shared" si="1"/>
        <v>7.8795997163344095E-2</v>
      </c>
      <c r="H29" s="77">
        <v>9.6911892680640599E-2</v>
      </c>
      <c r="I29" s="77">
        <f t="shared" si="2"/>
        <v>9.6911892680640599E-2</v>
      </c>
      <c r="J29" s="76">
        <f>分析係数表!G32</f>
        <v>0.14010507880910683</v>
      </c>
      <c r="K29" s="78">
        <f t="shared" si="3"/>
        <v>1.3577848361560854E-2</v>
      </c>
      <c r="L29" s="79"/>
      <c r="M29" s="80"/>
      <c r="N29" s="81">
        <f>分析係数表!H32</f>
        <v>7.0054889750781743E-3</v>
      </c>
      <c r="O29" s="82">
        <f t="shared" si="4"/>
        <v>4.0390878791395406E-2</v>
      </c>
      <c r="P29" s="76">
        <f>分析係数表!C32</f>
        <v>1</v>
      </c>
      <c r="Q29" s="82">
        <f t="shared" si="5"/>
        <v>4.0390878791395406E-2</v>
      </c>
      <c r="R29" s="83">
        <v>5.3384953009058801E-2</v>
      </c>
      <c r="S29" s="84">
        <f t="shared" si="6"/>
        <v>0.15029684568969939</v>
      </c>
      <c r="T29" s="85">
        <f>分析係数表!F32</f>
        <v>0.48248686514886163</v>
      </c>
      <c r="U29" s="86">
        <f t="shared" si="7"/>
        <v>7.2516253918585252E-2</v>
      </c>
      <c r="V29" s="87">
        <f>分析係数表!D32</f>
        <v>1.5761821366024518E-2</v>
      </c>
      <c r="W29" s="88">
        <f t="shared" si="8"/>
        <v>0</v>
      </c>
      <c r="X29" s="76">
        <f>分析係数表!E32</f>
        <v>2.1891418563922942E-2</v>
      </c>
      <c r="Y29" s="89">
        <f t="shared" si="9"/>
        <v>0</v>
      </c>
    </row>
    <row r="30" spans="1:25" x14ac:dyDescent="0.2">
      <c r="A30" s="6" t="s">
        <v>18</v>
      </c>
      <c r="B30" s="5" t="s">
        <v>273</v>
      </c>
      <c r="C30" s="90"/>
      <c r="D30" s="76">
        <f>投入係数表!AE30</f>
        <v>0</v>
      </c>
      <c r="E30" s="77">
        <f t="shared" si="0"/>
        <v>0</v>
      </c>
      <c r="F30" s="76">
        <f>分析係数表!C33</f>
        <v>0.97338792221084958</v>
      </c>
      <c r="G30" s="77">
        <f t="shared" si="1"/>
        <v>0</v>
      </c>
      <c r="H30" s="77">
        <v>2.0159604927277017E-2</v>
      </c>
      <c r="I30" s="77">
        <f t="shared" si="2"/>
        <v>2.0159604927277017E-2</v>
      </c>
      <c r="J30" s="76">
        <f>分析係数表!G33</f>
        <v>0.50577124868835255</v>
      </c>
      <c r="K30" s="78">
        <f t="shared" si="3"/>
        <v>1.0196148557132762E-2</v>
      </c>
      <c r="L30" s="79"/>
      <c r="M30" s="80"/>
      <c r="N30" s="81">
        <f>分析係数表!H33</f>
        <v>1.0199562492450981E-3</v>
      </c>
      <c r="O30" s="82">
        <f t="shared" si="4"/>
        <v>5.8806643451073766E-3</v>
      </c>
      <c r="P30" s="76">
        <f>分析係数表!C33</f>
        <v>0.97338792221084958</v>
      </c>
      <c r="Q30" s="82">
        <f t="shared" si="5"/>
        <v>5.7241676481034958E-3</v>
      </c>
      <c r="R30" s="83">
        <v>1.7142084406371449E-2</v>
      </c>
      <c r="S30" s="84">
        <f t="shared" si="6"/>
        <v>3.7301689333648469E-2</v>
      </c>
      <c r="T30" s="85">
        <f>分析係数表!F33</f>
        <v>0.64428121720881426</v>
      </c>
      <c r="U30" s="86">
        <f t="shared" si="7"/>
        <v>2.403277780782808E-2</v>
      </c>
      <c r="V30" s="87">
        <f>分析係数表!D33</f>
        <v>6.2959076600209857E-2</v>
      </c>
      <c r="W30" s="88">
        <f t="shared" si="8"/>
        <v>0</v>
      </c>
      <c r="X30" s="76">
        <f>分析係数表!E33</f>
        <v>4.7219307450157399E-2</v>
      </c>
      <c r="Y30" s="89">
        <f t="shared" si="9"/>
        <v>0</v>
      </c>
    </row>
    <row r="31" spans="1:25" x14ac:dyDescent="0.2">
      <c r="A31" s="6" t="s">
        <v>19</v>
      </c>
      <c r="B31" s="5" t="s">
        <v>274</v>
      </c>
      <c r="C31" s="90"/>
      <c r="D31" s="76">
        <f>投入係数表!AE31</f>
        <v>1.1031439602868175E-3</v>
      </c>
      <c r="E31" s="77">
        <f t="shared" si="0"/>
        <v>0.11031439602868175</v>
      </c>
      <c r="F31" s="76">
        <f>分析係数表!C34</f>
        <v>0.27354580534514794</v>
      </c>
      <c r="G31" s="77">
        <f t="shared" si="1"/>
        <v>3.0176040302829339E-2</v>
      </c>
      <c r="H31" s="77">
        <v>7.3912693234201035E-2</v>
      </c>
      <c r="I31" s="77">
        <f t="shared" si="2"/>
        <v>7.3912693234201035E-2</v>
      </c>
      <c r="J31" s="76">
        <f>分析係数表!G34</f>
        <v>0.42476937758456157</v>
      </c>
      <c r="K31" s="78">
        <f t="shared" si="3"/>
        <v>3.1395848700690211E-2</v>
      </c>
      <c r="L31" s="79"/>
      <c r="M31" s="80"/>
      <c r="N31" s="81">
        <f>分析係数表!H34</f>
        <v>0.17207735562921905</v>
      </c>
      <c r="O31" s="82">
        <f t="shared" si="4"/>
        <v>0.99212997674956294</v>
      </c>
      <c r="P31" s="76">
        <f>分析係数表!C34</f>
        <v>0.27354580534514794</v>
      </c>
      <c r="Q31" s="82">
        <f t="shared" si="5"/>
        <v>0.27139299349702212</v>
      </c>
      <c r="R31" s="83">
        <v>0.29397560779427578</v>
      </c>
      <c r="S31" s="84">
        <f t="shared" si="6"/>
        <v>0.36788830102847681</v>
      </c>
      <c r="T31" s="85">
        <f>分析係数表!F34</f>
        <v>0.70045594316615423</v>
      </c>
      <c r="U31" s="86">
        <f t="shared" si="7"/>
        <v>0.25768954687669576</v>
      </c>
      <c r="V31" s="87">
        <f>分析係数表!D34</f>
        <v>0.30431555508429647</v>
      </c>
      <c r="W31" s="88">
        <f t="shared" si="8"/>
        <v>0</v>
      </c>
      <c r="X31" s="76">
        <f>分析係数表!E34</f>
        <v>0.19870639380765559</v>
      </c>
      <c r="Y31" s="89">
        <f t="shared" si="9"/>
        <v>0</v>
      </c>
    </row>
    <row r="32" spans="1:25" x14ac:dyDescent="0.2">
      <c r="A32" s="6" t="s">
        <v>20</v>
      </c>
      <c r="B32" s="5" t="s">
        <v>37</v>
      </c>
      <c r="C32" s="90"/>
      <c r="D32" s="76">
        <f>投入係数表!AE32</f>
        <v>8.1869041052714517E-2</v>
      </c>
      <c r="E32" s="77">
        <f t="shared" si="0"/>
        <v>8.1869041052714522</v>
      </c>
      <c r="F32" s="76">
        <f>分析係数表!C35</f>
        <v>0.43910510987556262</v>
      </c>
      <c r="G32" s="77">
        <f t="shared" si="1"/>
        <v>3.5949114266859157</v>
      </c>
      <c r="H32" s="77">
        <v>3.7570815980695493</v>
      </c>
      <c r="I32" s="77">
        <f t="shared" si="2"/>
        <v>3.7570815980695493</v>
      </c>
      <c r="J32" s="76">
        <f>分析係数表!G35</f>
        <v>0.31421305453517945</v>
      </c>
      <c r="K32" s="78">
        <f t="shared" si="3"/>
        <v>1.1805240850673464</v>
      </c>
      <c r="L32" s="79"/>
      <c r="M32" s="80"/>
      <c r="N32" s="81">
        <f>分析係数表!H35</f>
        <v>6.5760337122381329E-2</v>
      </c>
      <c r="O32" s="82">
        <f t="shared" si="4"/>
        <v>0.37914809593455456</v>
      </c>
      <c r="P32" s="76">
        <f>分析係数表!C35</f>
        <v>0.43910510987556262</v>
      </c>
      <c r="Q32" s="82">
        <f t="shared" si="5"/>
        <v>0.16648586632445295</v>
      </c>
      <c r="R32" s="83">
        <v>0.20352712086024671</v>
      </c>
      <c r="S32" s="84">
        <f t="shared" si="6"/>
        <v>3.9606087189297963</v>
      </c>
      <c r="T32" s="85">
        <f>分析係数表!F35</f>
        <v>0.64651031364792311</v>
      </c>
      <c r="U32" s="86">
        <f t="shared" si="7"/>
        <v>2.5605743851120013</v>
      </c>
      <c r="V32" s="87">
        <f>分析係数表!D35</f>
        <v>9.7202599604408024E-2</v>
      </c>
      <c r="W32" s="88">
        <f t="shared" si="8"/>
        <v>0</v>
      </c>
      <c r="X32" s="76">
        <f>分析係数表!E35</f>
        <v>8.3356880474710376E-2</v>
      </c>
      <c r="Y32" s="89">
        <f t="shared" si="9"/>
        <v>0</v>
      </c>
    </row>
    <row r="33" spans="1:25" x14ac:dyDescent="0.2">
      <c r="A33" s="6" t="s">
        <v>21</v>
      </c>
      <c r="B33" s="5" t="s">
        <v>38</v>
      </c>
      <c r="C33" s="75">
        <f>最終需要_まとめ!C34</f>
        <v>100</v>
      </c>
      <c r="D33" s="76">
        <f>投入係数表!AE33</f>
        <v>2.2456859191553068E-2</v>
      </c>
      <c r="E33" s="77">
        <f t="shared" si="0"/>
        <v>2.2456859191553069</v>
      </c>
      <c r="F33" s="76">
        <f>分析係数表!C36</f>
        <v>0.81669408606805782</v>
      </c>
      <c r="G33" s="77">
        <f t="shared" si="1"/>
        <v>1.8340384093404498</v>
      </c>
      <c r="H33" s="77">
        <v>1.9299179104809128</v>
      </c>
      <c r="I33" s="77">
        <f t="shared" si="2"/>
        <v>101.92991791048091</v>
      </c>
      <c r="J33" s="76">
        <f>分析係数表!G36</f>
        <v>6.9340477503742809E-2</v>
      </c>
      <c r="K33" s="78">
        <f t="shared" si="3"/>
        <v>7.067869179830053</v>
      </c>
      <c r="L33" s="79"/>
      <c r="M33" s="80"/>
      <c r="N33" s="81">
        <f>分析係数表!H36</f>
        <v>0.13486237300873674</v>
      </c>
      <c r="O33" s="82">
        <f t="shared" si="4"/>
        <v>0.77756310531557937</v>
      </c>
      <c r="P33" s="76">
        <f>分析係数表!C36</f>
        <v>0.81669408606805782</v>
      </c>
      <c r="Q33" s="82">
        <f t="shared" si="5"/>
        <v>0.63503118965594807</v>
      </c>
      <c r="R33" s="83">
        <v>0.66755368098293455</v>
      </c>
      <c r="S33" s="84">
        <f t="shared" si="6"/>
        <v>102.59747159146384</v>
      </c>
      <c r="T33" s="85">
        <f>分析係数表!F36</f>
        <v>0.82767315420376641</v>
      </c>
      <c r="U33" s="86">
        <f t="shared" si="7"/>
        <v>84.917172925438194</v>
      </c>
      <c r="V33" s="87">
        <f>分析係数表!D36</f>
        <v>6.0672917815774961E-3</v>
      </c>
      <c r="W33" s="88">
        <f t="shared" si="8"/>
        <v>1</v>
      </c>
      <c r="X33" s="76">
        <f>分析係数表!E36</f>
        <v>1.3395319517768497E-3</v>
      </c>
      <c r="Y33" s="89">
        <f t="shared" si="9"/>
        <v>0</v>
      </c>
    </row>
    <row r="34" spans="1:25" x14ac:dyDescent="0.2">
      <c r="A34" s="6" t="s">
        <v>22</v>
      </c>
      <c r="B34" s="5" t="s">
        <v>377</v>
      </c>
      <c r="C34" s="90"/>
      <c r="D34" s="76">
        <f>投入係数表!AE34</f>
        <v>4.7277598298006463E-4</v>
      </c>
      <c r="E34" s="77">
        <f t="shared" si="0"/>
        <v>4.7277598298006464E-2</v>
      </c>
      <c r="F34" s="76">
        <f>分析係数表!C37</f>
        <v>0.27674240490171054</v>
      </c>
      <c r="G34" s="77">
        <f t="shared" si="1"/>
        <v>1.3083716250967325E-2</v>
      </c>
      <c r="H34" s="77">
        <v>6.4496968386330331E-2</v>
      </c>
      <c r="I34" s="77">
        <f t="shared" si="2"/>
        <v>6.4496968386330331E-2</v>
      </c>
      <c r="J34" s="76">
        <f>分析係数表!G37</f>
        <v>0.51230251230251234</v>
      </c>
      <c r="K34" s="78">
        <f t="shared" si="3"/>
        <v>3.3041958940212744E-2</v>
      </c>
      <c r="L34" s="79"/>
      <c r="M34" s="80"/>
      <c r="N34" s="81">
        <f>分析係数表!H37</f>
        <v>5.0756243876907386E-2</v>
      </c>
      <c r="O34" s="82">
        <f t="shared" si="4"/>
        <v>0.29264042833152765</v>
      </c>
      <c r="P34" s="76">
        <f>分析係数表!C37</f>
        <v>0.27674240490171054</v>
      </c>
      <c r="Q34" s="82">
        <f t="shared" si="5"/>
        <v>8.0986015907933626E-2</v>
      </c>
      <c r="R34" s="83">
        <v>9.6603226187138055E-2</v>
      </c>
      <c r="S34" s="84">
        <f t="shared" si="6"/>
        <v>0.16110019457346839</v>
      </c>
      <c r="T34" s="85">
        <f>分析係数表!F37</f>
        <v>0.72623672623672619</v>
      </c>
      <c r="U34" s="86">
        <f t="shared" si="7"/>
        <v>0.11699687790313529</v>
      </c>
      <c r="V34" s="87">
        <f>分析係数表!D37</f>
        <v>0.14037814037814036</v>
      </c>
      <c r="W34" s="88">
        <f t="shared" si="8"/>
        <v>0</v>
      </c>
      <c r="X34" s="76">
        <f>分析係数表!E37</f>
        <v>0.12535612535612536</v>
      </c>
      <c r="Y34" s="89">
        <f t="shared" si="9"/>
        <v>0</v>
      </c>
    </row>
    <row r="35" spans="1:25" x14ac:dyDescent="0.2">
      <c r="A35" s="6" t="s">
        <v>23</v>
      </c>
      <c r="B35" s="5" t="s">
        <v>193</v>
      </c>
      <c r="C35" s="90"/>
      <c r="D35" s="76">
        <f>投入係数表!AE35</f>
        <v>3.4670238751871407E-3</v>
      </c>
      <c r="E35" s="77">
        <f t="shared" si="0"/>
        <v>0.34670238751871407</v>
      </c>
      <c r="F35" s="76">
        <f>分析係数表!C38</f>
        <v>2.6054411976392688E-2</v>
      </c>
      <c r="G35" s="77">
        <f t="shared" si="1"/>
        <v>9.0331268376115225E-3</v>
      </c>
      <c r="H35" s="77">
        <v>1.6735694899170594E-2</v>
      </c>
      <c r="I35" s="77">
        <f t="shared" si="2"/>
        <v>1.6735694899170594E-2</v>
      </c>
      <c r="J35" s="76">
        <f>分析係数表!G38</f>
        <v>0.25641025641025639</v>
      </c>
      <c r="K35" s="78">
        <f t="shared" si="3"/>
        <v>4.291203820300152E-3</v>
      </c>
      <c r="L35" s="79"/>
      <c r="M35" s="80"/>
      <c r="N35" s="81">
        <f>分析係数表!H38</f>
        <v>4.4945177351603076E-2</v>
      </c>
      <c r="O35" s="82">
        <f t="shared" si="4"/>
        <v>0.2591361169969027</v>
      </c>
      <c r="P35" s="76">
        <f>分析係数表!C38</f>
        <v>2.6054411976392688E-2</v>
      </c>
      <c r="Q35" s="82">
        <f t="shared" si="5"/>
        <v>6.7516391501999985E-3</v>
      </c>
      <c r="R35" s="83">
        <v>8.3104685114258805E-3</v>
      </c>
      <c r="S35" s="84">
        <f t="shared" si="6"/>
        <v>2.5046163410596477E-2</v>
      </c>
      <c r="T35" s="85">
        <f>分析係数表!F38</f>
        <v>0.57264957264957261</v>
      </c>
      <c r="U35" s="86">
        <f t="shared" si="7"/>
        <v>1.4342674773589435E-2</v>
      </c>
      <c r="V35" s="87">
        <f>分析係数表!D38</f>
        <v>9.4017094017094016E-2</v>
      </c>
      <c r="W35" s="88">
        <f t="shared" si="8"/>
        <v>0</v>
      </c>
      <c r="X35" s="76">
        <f>分析係数表!E38</f>
        <v>6.4102564102564097E-2</v>
      </c>
      <c r="Y35" s="89">
        <f t="shared" si="9"/>
        <v>0</v>
      </c>
    </row>
    <row r="36" spans="1:25" x14ac:dyDescent="0.2">
      <c r="A36" s="6" t="s">
        <v>24</v>
      </c>
      <c r="B36" s="5" t="s">
        <v>39</v>
      </c>
      <c r="C36" s="90"/>
      <c r="D36" s="76">
        <f>投入係数表!AE36</f>
        <v>0</v>
      </c>
      <c r="E36" s="77">
        <f t="shared" si="0"/>
        <v>0</v>
      </c>
      <c r="F36" s="76">
        <f>分析係数表!C39</f>
        <v>1</v>
      </c>
      <c r="G36" s="77">
        <f t="shared" si="1"/>
        <v>0</v>
      </c>
      <c r="H36" s="77">
        <v>5.0043161150710065E-2</v>
      </c>
      <c r="I36" s="77">
        <f t="shared" si="2"/>
        <v>5.0043161150710065E-2</v>
      </c>
      <c r="J36" s="76">
        <f>分析係数表!G39</f>
        <v>0.35423311765241955</v>
      </c>
      <c r="K36" s="78">
        <f t="shared" si="3"/>
        <v>1.7726944991598471E-2</v>
      </c>
      <c r="L36" s="79"/>
      <c r="M36" s="80"/>
      <c r="N36" s="81">
        <f>分析係数表!H39</f>
        <v>4.0664045200166418E-3</v>
      </c>
      <c r="O36" s="82">
        <f t="shared" si="4"/>
        <v>2.3445280217993886E-2</v>
      </c>
      <c r="P36" s="76">
        <f>分析係数表!C39</f>
        <v>1</v>
      </c>
      <c r="Q36" s="82">
        <f t="shared" si="5"/>
        <v>2.3445280217993886E-2</v>
      </c>
      <c r="R36" s="83">
        <v>4.1539086638001065E-2</v>
      </c>
      <c r="S36" s="84">
        <f t="shared" si="6"/>
        <v>9.158224778871113E-2</v>
      </c>
      <c r="T36" s="85">
        <f>分析係数表!F39</f>
        <v>0.70491205686685499</v>
      </c>
      <c r="U36" s="86">
        <f t="shared" si="7"/>
        <v>6.4557430661230347E-2</v>
      </c>
      <c r="V36" s="87">
        <f>分析係数表!D39</f>
        <v>5.4588535496217991E-2</v>
      </c>
      <c r="W36" s="88">
        <f t="shared" si="8"/>
        <v>0</v>
      </c>
      <c r="X36" s="76">
        <f>分析係数表!E39</f>
        <v>6.4886539688325889E-2</v>
      </c>
      <c r="Y36" s="89">
        <f t="shared" si="9"/>
        <v>0</v>
      </c>
    </row>
    <row r="37" spans="1:25" x14ac:dyDescent="0.2">
      <c r="A37" s="6" t="s">
        <v>25</v>
      </c>
      <c r="B37" s="5" t="s">
        <v>40</v>
      </c>
      <c r="C37" s="90"/>
      <c r="D37" s="76">
        <f>投入係数表!AE37</f>
        <v>0</v>
      </c>
      <c r="E37" s="77">
        <f t="shared" si="0"/>
        <v>0</v>
      </c>
      <c r="F37" s="76">
        <f>分析係数表!C40</f>
        <v>0.92056168505516545</v>
      </c>
      <c r="G37" s="77">
        <f t="shared" si="1"/>
        <v>0</v>
      </c>
      <c r="H37" s="77">
        <v>1.4424888999821541E-3</v>
      </c>
      <c r="I37" s="77">
        <f t="shared" si="2"/>
        <v>1.4424888999821541E-3</v>
      </c>
      <c r="J37" s="76">
        <f>分析係数表!G40</f>
        <v>0.55393401015228427</v>
      </c>
      <c r="K37" s="78">
        <f t="shared" si="3"/>
        <v>7.9904366096727195E-4</v>
      </c>
      <c r="L37" s="79"/>
      <c r="M37" s="80"/>
      <c r="N37" s="81">
        <f>分析係数表!H40</f>
        <v>3.1632064203561794E-2</v>
      </c>
      <c r="O37" s="82">
        <f t="shared" si="4"/>
        <v>0.18237797186076429</v>
      </c>
      <c r="P37" s="76">
        <f>分析係数表!C40</f>
        <v>0.92056168505516545</v>
      </c>
      <c r="Q37" s="82">
        <f t="shared" si="5"/>
        <v>0.16789017309308873</v>
      </c>
      <c r="R37" s="83">
        <v>0.1680645842845529</v>
      </c>
      <c r="S37" s="84">
        <f t="shared" si="6"/>
        <v>0.16950707318453506</v>
      </c>
      <c r="T37" s="85">
        <f>分析係数表!F40</f>
        <v>0.75190355329949243</v>
      </c>
      <c r="U37" s="86">
        <f t="shared" si="7"/>
        <v>0.12745297063684902</v>
      </c>
      <c r="V37" s="87">
        <f>分析係数表!D40</f>
        <v>8.6747643219724432E-2</v>
      </c>
      <c r="W37" s="88">
        <f t="shared" si="8"/>
        <v>0</v>
      </c>
      <c r="X37" s="76">
        <f>分析係数表!E40</f>
        <v>5.4296591733139957E-2</v>
      </c>
      <c r="Y37" s="89">
        <f t="shared" si="9"/>
        <v>0</v>
      </c>
    </row>
    <row r="38" spans="1:25" x14ac:dyDescent="0.2">
      <c r="A38" s="6" t="s">
        <v>26</v>
      </c>
      <c r="B38" s="5" t="s">
        <v>276</v>
      </c>
      <c r="C38" s="90"/>
      <c r="D38" s="76">
        <f>投入係数表!AE38</f>
        <v>0</v>
      </c>
      <c r="E38" s="77">
        <f t="shared" si="0"/>
        <v>0</v>
      </c>
      <c r="F38" s="76">
        <f>分析係数表!C41</f>
        <v>0.63177526518242222</v>
      </c>
      <c r="G38" s="77">
        <f t="shared" si="1"/>
        <v>0</v>
      </c>
      <c r="H38" s="77">
        <v>3.2048425476646964E-4</v>
      </c>
      <c r="I38" s="77">
        <f t="shared" si="2"/>
        <v>3.2048425476646964E-4</v>
      </c>
      <c r="J38" s="76">
        <f>分析係数表!G41</f>
        <v>0.4574653574378269</v>
      </c>
      <c r="K38" s="78">
        <f t="shared" si="3"/>
        <v>1.4661044415993863E-4</v>
      </c>
      <c r="L38" s="79"/>
      <c r="M38" s="80"/>
      <c r="N38" s="81">
        <f>分析係数表!H41</f>
        <v>5.3681907855005165E-2</v>
      </c>
      <c r="O38" s="82">
        <f t="shared" si="4"/>
        <v>0.30950864974249354</v>
      </c>
      <c r="P38" s="76">
        <f>分析係数表!C41</f>
        <v>0.63177526518242222</v>
      </c>
      <c r="Q38" s="82">
        <f t="shared" si="5"/>
        <v>0.19553990926731729</v>
      </c>
      <c r="R38" s="83">
        <v>0.19817066863322971</v>
      </c>
      <c r="S38" s="84">
        <f t="shared" si="6"/>
        <v>0.19849115288799618</v>
      </c>
      <c r="T38" s="85">
        <f>分析係数表!F41</f>
        <v>0.56134715976874372</v>
      </c>
      <c r="U38" s="86">
        <f t="shared" si="7"/>
        <v>0.11142244491290013</v>
      </c>
      <c r="V38" s="87">
        <f>分析係数表!D41</f>
        <v>0.18619803615674038</v>
      </c>
      <c r="W38" s="88">
        <f t="shared" si="8"/>
        <v>0</v>
      </c>
      <c r="X38" s="76">
        <f>分析係数表!E41</f>
        <v>0.17261631641736258</v>
      </c>
      <c r="Y38" s="89">
        <f t="shared" si="9"/>
        <v>0</v>
      </c>
    </row>
    <row r="39" spans="1:25" x14ac:dyDescent="0.2">
      <c r="A39" s="6" t="s">
        <v>51</v>
      </c>
      <c r="B39" s="5" t="s">
        <v>367</v>
      </c>
      <c r="C39" s="90"/>
      <c r="D39" s="76">
        <f>投入係数表!AE39</f>
        <v>2.3638799149003231E-4</v>
      </c>
      <c r="E39" s="77">
        <f>$C$33*D39</f>
        <v>2.3638799149003232E-2</v>
      </c>
      <c r="F39" s="76">
        <f>分析係数表!C42</f>
        <v>1</v>
      </c>
      <c r="G39" s="77">
        <f>E39*F39</f>
        <v>2.3638799149003232E-2</v>
      </c>
      <c r="H39" s="77">
        <v>3.8534168817314439E-2</v>
      </c>
      <c r="I39" s="77">
        <f>C39+H39</f>
        <v>3.8534168817314439E-2</v>
      </c>
      <c r="J39" s="76">
        <f>分析係数表!G42</f>
        <v>0.48523748395378691</v>
      </c>
      <c r="K39" s="78">
        <f>I39*J39</f>
        <v>1.8698223123164132E-2</v>
      </c>
      <c r="L39" s="79"/>
      <c r="M39" s="80"/>
      <c r="N39" s="81">
        <f>分析係数表!H42</f>
        <v>1.4319648920322628E-2</v>
      </c>
      <c r="O39" s="82">
        <f t="shared" si="4"/>
        <v>8.2561432318810149E-2</v>
      </c>
      <c r="P39" s="76">
        <f>分析係数表!C42</f>
        <v>1</v>
      </c>
      <c r="Q39" s="82">
        <f>O39*P39</f>
        <v>8.2561432318810149E-2</v>
      </c>
      <c r="R39" s="83">
        <v>8.6045561967300455E-2</v>
      </c>
      <c r="S39" s="84">
        <f>I39+R39</f>
        <v>0.1245797307846149</v>
      </c>
      <c r="T39" s="85">
        <f>分析係数表!F42</f>
        <v>0.55905006418485237</v>
      </c>
      <c r="U39" s="86">
        <f>S39*T39</f>
        <v>6.9646306491270585E-2</v>
      </c>
      <c r="V39" s="87">
        <f>分析係数表!D42</f>
        <v>0.23876765083440307</v>
      </c>
      <c r="W39" s="88">
        <f>ROUND(S39*V39,0)</f>
        <v>0</v>
      </c>
      <c r="X39" s="76">
        <f>分析係数表!E42</f>
        <v>0.20410783055198972</v>
      </c>
      <c r="Y39" s="89">
        <f>ROUND(S39*X39,0)</f>
        <v>0</v>
      </c>
    </row>
    <row r="40" spans="1:25" x14ac:dyDescent="0.2">
      <c r="A40" s="6" t="s">
        <v>194</v>
      </c>
      <c r="B40" s="5" t="s">
        <v>41</v>
      </c>
      <c r="C40" s="90"/>
      <c r="D40" s="76">
        <f>投入係数表!AE40</f>
        <v>3.6561342683791666E-2</v>
      </c>
      <c r="E40" s="77">
        <f>$C$33*D40</f>
        <v>3.6561342683791667</v>
      </c>
      <c r="F40" s="76">
        <f>分析係数表!C43</f>
        <v>0.2976353666895134</v>
      </c>
      <c r="G40" s="77">
        <f>E40*F40</f>
        <v>1.0881948636351291</v>
      </c>
      <c r="H40" s="77">
        <v>1.328560822605457</v>
      </c>
      <c r="I40" s="77">
        <f>C40+H40</f>
        <v>1.328560822605457</v>
      </c>
      <c r="J40" s="76">
        <f>分析係数表!G43</f>
        <v>0.36251604621309369</v>
      </c>
      <c r="K40" s="78">
        <f>I40*J40</f>
        <v>0.48162461656454564</v>
      </c>
      <c r="L40" s="79"/>
      <c r="M40" s="80"/>
      <c r="N40" s="81">
        <f>分析係数表!H43</f>
        <v>3.8812019379168734E-2</v>
      </c>
      <c r="O40" s="82">
        <f t="shared" si="4"/>
        <v>0.2237747537638228</v>
      </c>
      <c r="P40" s="76">
        <f>分析係数表!C43</f>
        <v>0.2976353666895134</v>
      </c>
      <c r="Q40" s="82">
        <f>O40*P40</f>
        <v>6.6603280892350972E-2</v>
      </c>
      <c r="R40" s="83">
        <v>0.11292027491842654</v>
      </c>
      <c r="S40" s="84">
        <f>I40+R40</f>
        <v>1.4414810975238836</v>
      </c>
      <c r="T40" s="85">
        <f>分析係数表!F43</f>
        <v>0.59563543003851094</v>
      </c>
      <c r="U40" s="86">
        <f>S40*T40</f>
        <v>0.85859721341602313</v>
      </c>
      <c r="V40" s="87">
        <f>分析係数表!D43</f>
        <v>0.26110397946084724</v>
      </c>
      <c r="W40" s="88">
        <f>ROUND(S40*V40,0)</f>
        <v>0</v>
      </c>
      <c r="X40" s="76">
        <f>分析係数表!E43</f>
        <v>0.20154043645699615</v>
      </c>
      <c r="Y40" s="89">
        <f>ROUND(S40*X40,0)</f>
        <v>0</v>
      </c>
    </row>
    <row r="41" spans="1:25" x14ac:dyDescent="0.2">
      <c r="A41" s="6" t="s">
        <v>340</v>
      </c>
      <c r="B41" s="5" t="s">
        <v>42</v>
      </c>
      <c r="C41" s="90"/>
      <c r="D41" s="76">
        <f>投入係数表!AE41</f>
        <v>6.3036797730675284E-4</v>
      </c>
      <c r="E41" s="77">
        <f>$C$33*D41</f>
        <v>6.303679773067529E-2</v>
      </c>
      <c r="F41" s="76">
        <f>分析係数表!C44</f>
        <v>0.4644187601490114</v>
      </c>
      <c r="G41" s="77">
        <f>E41*F41</f>
        <v>2.9275471445844234E-2</v>
      </c>
      <c r="H41" s="77">
        <v>3.0871694785470985E-2</v>
      </c>
      <c r="I41" s="77">
        <f>C41+H41</f>
        <v>3.0871694785470985E-2</v>
      </c>
      <c r="J41" s="76">
        <f>分析係数表!G44</f>
        <v>0.2664037682111951</v>
      </c>
      <c r="K41" s="78">
        <f>I41*J41</f>
        <v>8.2243358219153736E-3</v>
      </c>
      <c r="L41" s="79"/>
      <c r="M41" s="80"/>
      <c r="N41" s="81">
        <f>分析係数表!H44</f>
        <v>0.11619448955215868</v>
      </c>
      <c r="O41" s="82">
        <f t="shared" si="4"/>
        <v>0.66993147236762718</v>
      </c>
      <c r="P41" s="76">
        <f>分析係数表!C44</f>
        <v>0.4644187601490114</v>
      </c>
      <c r="Q41" s="82">
        <f>O41*P41</f>
        <v>0.31112874378177513</v>
      </c>
      <c r="R41" s="83">
        <v>0.31575019682673811</v>
      </c>
      <c r="S41" s="84">
        <f>I41+R41</f>
        <v>0.34662189161220908</v>
      </c>
      <c r="T41" s="85">
        <f>分析係数表!F44</f>
        <v>0.52053894183371674</v>
      </c>
      <c r="U41" s="86">
        <f>S41*T41</f>
        <v>0.18043019267622057</v>
      </c>
      <c r="V41" s="87">
        <f>分析係数表!D44</f>
        <v>0.21141417460839085</v>
      </c>
      <c r="W41" s="88">
        <f>ROUND(S41*V41,0)</f>
        <v>0</v>
      </c>
      <c r="X41" s="76">
        <f>分析係数表!E44</f>
        <v>0.12487676634899771</v>
      </c>
      <c r="Y41" s="89">
        <f>ROUND(S41*X41,0)</f>
        <v>0</v>
      </c>
    </row>
    <row r="42" spans="1:25" x14ac:dyDescent="0.2">
      <c r="A42" s="6" t="s">
        <v>341</v>
      </c>
      <c r="B42" s="5" t="s">
        <v>278</v>
      </c>
      <c r="C42" s="90"/>
      <c r="D42" s="76">
        <f>投入係数表!AE42</f>
        <v>3.1518398865337642E-4</v>
      </c>
      <c r="E42" s="77">
        <f>$C$33*D42</f>
        <v>3.1518398865337645E-2</v>
      </c>
      <c r="F42" s="76">
        <f>分析係数表!C45</f>
        <v>1</v>
      </c>
      <c r="G42" s="77">
        <f>E42*F42</f>
        <v>3.1518398865337645E-2</v>
      </c>
      <c r="H42" s="77">
        <v>4.3230047968815057E-2</v>
      </c>
      <c r="I42" s="77">
        <f>C42+H42</f>
        <v>4.3230047968815057E-2</v>
      </c>
      <c r="J42" s="76">
        <f>分析係数表!G45</f>
        <v>0</v>
      </c>
      <c r="K42" s="78">
        <f>I42*J42</f>
        <v>0</v>
      </c>
      <c r="L42" s="79"/>
      <c r="M42" s="80"/>
      <c r="N42" s="81">
        <f>分析係数表!H45</f>
        <v>0</v>
      </c>
      <c r="O42" s="82">
        <f t="shared" si="4"/>
        <v>0</v>
      </c>
      <c r="P42" s="76">
        <f>分析係数表!C45</f>
        <v>1</v>
      </c>
      <c r="Q42" s="82">
        <f>O42*P42</f>
        <v>0</v>
      </c>
      <c r="R42" s="83">
        <v>2.8944695987847802E-3</v>
      </c>
      <c r="S42" s="84">
        <f>I42+R42</f>
        <v>4.6124517567599839E-2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投入係数表!AE43</f>
        <v>3.6246158695138289E-3</v>
      </c>
      <c r="E43" s="77">
        <f>$C$33*D43</f>
        <v>0.36246158695138286</v>
      </c>
      <c r="F43" s="76">
        <f>分析係数表!C46</f>
        <v>0.61950882047734346</v>
      </c>
      <c r="G43" s="77">
        <f>E43*F43</f>
        <v>0.22454815020059726</v>
      </c>
      <c r="H43" s="77">
        <v>0.26419845372213108</v>
      </c>
      <c r="I43" s="77">
        <f>C43+H43</f>
        <v>0.26419845372213108</v>
      </c>
      <c r="J43" s="76">
        <f>分析係数表!G46</f>
        <v>9.4707520891364905E-3</v>
      </c>
      <c r="K43" s="78">
        <f>I43*J43</f>
        <v>2.5021580575355033E-3</v>
      </c>
      <c r="L43" s="79"/>
      <c r="M43" s="80"/>
      <c r="N43" s="81">
        <f>分析係数表!H46</f>
        <v>2.3767664702803538E-2</v>
      </c>
      <c r="O43" s="82">
        <f t="shared" si="4"/>
        <v>0.137034954673489</v>
      </c>
      <c r="P43" s="76">
        <f>分析係数表!C46</f>
        <v>0.61950882047734346</v>
      </c>
      <c r="Q43" s="82">
        <f>O43*P43</f>
        <v>8.4894363133939402E-2</v>
      </c>
      <c r="R43" s="83">
        <v>9.5524654482096724E-2</v>
      </c>
      <c r="S43" s="84">
        <f>I43+R43</f>
        <v>0.35972310820422781</v>
      </c>
      <c r="T43" s="85">
        <f>分析係数表!F46</f>
        <v>0.31364902506963788</v>
      </c>
      <c r="U43" s="86">
        <f>S43*T43</f>
        <v>0.11282680218327591</v>
      </c>
      <c r="V43" s="87">
        <f>分析係数表!D46</f>
        <v>1.6713091922005571E-3</v>
      </c>
      <c r="W43" s="88">
        <f>ROUND(S43*V43,0)</f>
        <v>0</v>
      </c>
      <c r="X43" s="76">
        <f>分析係数表!E46</f>
        <v>5.5710306406685237E-3</v>
      </c>
      <c r="Y43" s="89">
        <f>ROUND(S43*X43,0)</f>
        <v>0</v>
      </c>
    </row>
    <row r="44" spans="1:25" x14ac:dyDescent="0.2">
      <c r="A44" s="192">
        <v>40</v>
      </c>
      <c r="B44" s="14" t="s">
        <v>150</v>
      </c>
      <c r="C44" s="197">
        <f>SUM(C5:C43)</f>
        <v>100</v>
      </c>
      <c r="D44" s="92">
        <f>投入係数表!AE44</f>
        <v>0.16767788196359626</v>
      </c>
      <c r="E44" s="91">
        <f>SUM(E5:E43)</f>
        <v>16.767788196359625</v>
      </c>
      <c r="F44" s="92">
        <f>分析係数表!C47</f>
        <v>0.46349450395854752</v>
      </c>
      <c r="G44" s="91">
        <f>SUM(G5:G43)</f>
        <v>7.7793871766016398</v>
      </c>
      <c r="H44" s="91">
        <f>SUM(H5:H43)</f>
        <v>8.7580514099521558</v>
      </c>
      <c r="I44" s="91">
        <f>SUM(I5:I43)</f>
        <v>108.75805140995217</v>
      </c>
      <c r="J44" s="92">
        <f>分析係数表!G47</f>
        <v>0.28295025107418337</v>
      </c>
      <c r="K44" s="93">
        <f>SUM(K5:K43)</f>
        <v>9.1955414745862925</v>
      </c>
      <c r="L44" s="94">
        <f>最終需要_まとめ!$L$33</f>
        <v>0.627</v>
      </c>
      <c r="M44" s="91">
        <f>K44*L44</f>
        <v>5.765604504565605</v>
      </c>
      <c r="N44" s="95">
        <f>分析係数表!H47</f>
        <v>1</v>
      </c>
      <c r="O44" s="96">
        <f>SUM(O5:O43)</f>
        <v>5.7656045045656041</v>
      </c>
      <c r="P44" s="92">
        <f>分析係数表!C47</f>
        <v>0.46349450395854752</v>
      </c>
      <c r="Q44" s="96">
        <f>SUM(Q5:Q43)</f>
        <v>2.3653714783201853</v>
      </c>
      <c r="R44" s="91">
        <f>SUM(R5:R43)</f>
        <v>2.671957233043607</v>
      </c>
      <c r="S44" s="97">
        <f>SUM(S5:S43)</f>
        <v>111.43000864299574</v>
      </c>
      <c r="T44" s="98">
        <f>分析係数表!F47</f>
        <v>0.52862763369053167</v>
      </c>
      <c r="U44" s="99">
        <f>SUM(U5:U43)</f>
        <v>90.043891060244675</v>
      </c>
      <c r="V44" s="100">
        <f>分析係数表!D47</f>
        <v>0.12002381322151473</v>
      </c>
      <c r="W44" s="101">
        <f>SUM(W5:W43)</f>
        <v>1</v>
      </c>
      <c r="X44" s="92">
        <f>分析係数表!E47</f>
        <v>9.1234404928301496E-2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377</v>
      </c>
      <c r="S2" s="3" t="s">
        <v>152</v>
      </c>
      <c r="U2" s="64" t="s">
        <v>209</v>
      </c>
      <c r="W2" s="3" t="s">
        <v>130</v>
      </c>
      <c r="Y2" s="3" t="s">
        <v>153</v>
      </c>
    </row>
    <row r="3" spans="1:25" ht="44" x14ac:dyDescent="0.2">
      <c r="B3" s="65"/>
      <c r="C3" s="66" t="s">
        <v>227</v>
      </c>
      <c r="D3" s="66" t="s">
        <v>381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投入係数表!AF5</f>
        <v>0</v>
      </c>
      <c r="E5" s="77">
        <f t="shared" ref="E5:E38" si="0">$C$34*D5</f>
        <v>0</v>
      </c>
      <c r="F5" s="76">
        <f>分析係数表!C8</f>
        <v>0.24593128390596741</v>
      </c>
      <c r="G5" s="77">
        <f t="shared" ref="G5:G38" si="1">E5*F5</f>
        <v>0</v>
      </c>
      <c r="H5" s="77">
        <f t="array" ref="H5:H43">MMULT(逆行列係数!C5:AO43,'30'!G5:G43)</f>
        <v>9.154047823121739E-4</v>
      </c>
      <c r="I5" s="77">
        <f t="shared" ref="I5:I38" si="2">C5+H5</f>
        <v>9.154047823121739E-4</v>
      </c>
      <c r="J5" s="76">
        <f>分析係数表!G8</f>
        <v>0.11987270155586988</v>
      </c>
      <c r="K5" s="78">
        <f t="shared" ref="K5:K38" si="3">I5*J5</f>
        <v>1.0973204427292326E-4</v>
      </c>
      <c r="L5" s="79" t="s">
        <v>186</v>
      </c>
      <c r="M5" s="80" t="s">
        <v>186</v>
      </c>
      <c r="N5" s="81">
        <f>分析係数表!H8</f>
        <v>1.2776294069491229E-2</v>
      </c>
      <c r="O5" s="82">
        <f t="shared" ref="O5:O43" si="4">$M$44*N5</f>
        <v>0.43100403263941456</v>
      </c>
      <c r="P5" s="76">
        <f>分析係数表!C8</f>
        <v>0.24593128390596741</v>
      </c>
      <c r="Q5" s="82">
        <f t="shared" ref="Q5:Q38" si="5">O5*P5</f>
        <v>0.10599737511566071</v>
      </c>
      <c r="R5" s="83">
        <f t="array" ref="R5:R43">MMULT(逆行列係数!C5:AO43,'30'!Q5:Q43)</f>
        <v>0.16068466611142751</v>
      </c>
      <c r="S5" s="84">
        <f t="shared" ref="S5:S38" si="6">I5+R5</f>
        <v>0.16160007089373968</v>
      </c>
      <c r="T5" s="85">
        <f>分析係数表!F8</f>
        <v>0.45261669024045259</v>
      </c>
      <c r="U5" s="86">
        <f t="shared" ref="U5:U38" si="7">S5*T5</f>
        <v>7.3142889230546945E-2</v>
      </c>
      <c r="V5" s="87">
        <f>分析係数表!D8</f>
        <v>0.25884016973125884</v>
      </c>
      <c r="W5" s="88">
        <f t="shared" ref="W5:W38" si="8">ROUND(S5*V5,0)</f>
        <v>0</v>
      </c>
      <c r="X5" s="76">
        <f>分析係数表!E8</f>
        <v>0.1623055162659123</v>
      </c>
      <c r="Y5" s="89">
        <f t="shared" ref="Y5:Y38" si="9">ROUND(S5*X5,0)</f>
        <v>0</v>
      </c>
    </row>
    <row r="6" spans="1:25" x14ac:dyDescent="0.2">
      <c r="A6" s="6" t="s">
        <v>219</v>
      </c>
      <c r="B6" s="5" t="s">
        <v>265</v>
      </c>
      <c r="C6" s="90"/>
      <c r="D6" s="76">
        <f>投入係数表!AF6</f>
        <v>0</v>
      </c>
      <c r="E6" s="77">
        <f t="shared" si="0"/>
        <v>0</v>
      </c>
      <c r="F6" s="76">
        <f>分析係数表!C9</f>
        <v>0.93252427184466025</v>
      </c>
      <c r="G6" s="77">
        <f t="shared" si="1"/>
        <v>0</v>
      </c>
      <c r="H6" s="77">
        <v>2.2965708819398932E-2</v>
      </c>
      <c r="I6" s="77">
        <f t="shared" si="2"/>
        <v>2.2965708819398932E-2</v>
      </c>
      <c r="J6" s="76">
        <f>分析係数表!G9</f>
        <v>0.24685990338164251</v>
      </c>
      <c r="K6" s="78">
        <f t="shared" si="3"/>
        <v>5.6693126602477559E-3</v>
      </c>
      <c r="L6" s="79"/>
      <c r="M6" s="80"/>
      <c r="N6" s="81">
        <f>分析係数表!H9</f>
        <v>6.7102384818756454E-4</v>
      </c>
      <c r="O6" s="82">
        <f t="shared" si="4"/>
        <v>2.2636766420137316E-2</v>
      </c>
      <c r="P6" s="76">
        <f>分析係数表!C9</f>
        <v>0.93252427184466025</v>
      </c>
      <c r="Q6" s="82">
        <f t="shared" si="5"/>
        <v>2.1109334122856208E-2</v>
      </c>
      <c r="R6" s="83">
        <v>4.4186019654005274E-2</v>
      </c>
      <c r="S6" s="84">
        <f t="shared" si="6"/>
        <v>6.7151728473404199E-2</v>
      </c>
      <c r="T6" s="85">
        <f>分析係数表!F9</f>
        <v>0.67294685990338166</v>
      </c>
      <c r="U6" s="86">
        <f t="shared" si="7"/>
        <v>4.5189544813261859E-2</v>
      </c>
      <c r="V6" s="87">
        <f>分析係数表!D9</f>
        <v>0.15314009661835748</v>
      </c>
      <c r="W6" s="88">
        <f t="shared" si="8"/>
        <v>0</v>
      </c>
      <c r="X6" s="76">
        <f>分析係数表!E9</f>
        <v>0.11884057971014493</v>
      </c>
      <c r="Y6" s="89">
        <f t="shared" si="9"/>
        <v>0</v>
      </c>
    </row>
    <row r="7" spans="1:25" x14ac:dyDescent="0.2">
      <c r="A7" s="6" t="s">
        <v>220</v>
      </c>
      <c r="B7" s="5" t="s">
        <v>266</v>
      </c>
      <c r="C7" s="90"/>
      <c r="D7" s="76">
        <f>投入係数表!AF7</f>
        <v>0</v>
      </c>
      <c r="E7" s="77">
        <f t="shared" si="0"/>
        <v>0</v>
      </c>
      <c r="F7" s="76">
        <f>分析係数表!C10</f>
        <v>7.456140350877194E-2</v>
      </c>
      <c r="G7" s="77">
        <f t="shared" si="1"/>
        <v>0</v>
      </c>
      <c r="H7" s="77">
        <v>1.4317711152387184E-4</v>
      </c>
      <c r="I7" s="77">
        <f t="shared" si="2"/>
        <v>1.4317711152387184E-4</v>
      </c>
      <c r="J7" s="76">
        <f>分析係数表!G10</f>
        <v>0.17857142857142858</v>
      </c>
      <c r="K7" s="78">
        <f t="shared" si="3"/>
        <v>2.5567341343548544E-5</v>
      </c>
      <c r="L7" s="79"/>
      <c r="M7" s="80"/>
      <c r="N7" s="81">
        <f>分析係数表!H10</f>
        <v>1.3017862654838752E-3</v>
      </c>
      <c r="O7" s="82">
        <f t="shared" si="4"/>
        <v>4.3915326855066397E-2</v>
      </c>
      <c r="P7" s="76">
        <f>分析係数表!C10</f>
        <v>7.456140350877194E-2</v>
      </c>
      <c r="Q7" s="82">
        <f t="shared" si="5"/>
        <v>3.2743884058602144E-3</v>
      </c>
      <c r="R7" s="83">
        <v>6.2428201130354339E-3</v>
      </c>
      <c r="S7" s="84">
        <f t="shared" si="6"/>
        <v>6.3859972245593061E-3</v>
      </c>
      <c r="T7" s="85">
        <f>分析係数表!F10</f>
        <v>0.52380952380952384</v>
      </c>
      <c r="U7" s="86">
        <f t="shared" si="7"/>
        <v>3.3450461652453508E-3</v>
      </c>
      <c r="V7" s="87">
        <f>分析係数表!D10</f>
        <v>0.10714285714285714</v>
      </c>
      <c r="W7" s="88">
        <f t="shared" si="8"/>
        <v>0</v>
      </c>
      <c r="X7" s="76">
        <f>分析係数表!E10</f>
        <v>0.13095238095238096</v>
      </c>
      <c r="Y7" s="89">
        <f t="shared" si="9"/>
        <v>0</v>
      </c>
    </row>
    <row r="8" spans="1:25" x14ac:dyDescent="0.2">
      <c r="A8" s="6" t="s">
        <v>221</v>
      </c>
      <c r="B8" s="5" t="s">
        <v>27</v>
      </c>
      <c r="C8" s="90"/>
      <c r="D8" s="76">
        <f>投入係数表!AF8</f>
        <v>0</v>
      </c>
      <c r="E8" s="77">
        <f t="shared" si="0"/>
        <v>0</v>
      </c>
      <c r="F8" s="76">
        <f>分析係数表!C11</f>
        <v>4.5351473922902175E-3</v>
      </c>
      <c r="G8" s="77">
        <f t="shared" si="1"/>
        <v>0</v>
      </c>
      <c r="H8" s="77">
        <v>6.5907152976339234E-4</v>
      </c>
      <c r="I8" s="77">
        <f t="shared" si="2"/>
        <v>6.5907152976339234E-4</v>
      </c>
      <c r="J8" s="76">
        <f>分析係数表!G11</f>
        <v>0.75</v>
      </c>
      <c r="K8" s="78">
        <f t="shared" si="3"/>
        <v>4.9430364732254428E-4</v>
      </c>
      <c r="L8" s="79"/>
      <c r="M8" s="80"/>
      <c r="N8" s="81">
        <f>分析係数表!H11</f>
        <v>-2.6840953927502582E-5</v>
      </c>
      <c r="O8" s="82">
        <f t="shared" si="4"/>
        <v>-9.0547065680549271E-4</v>
      </c>
      <c r="P8" s="76">
        <f>分析係数表!C11</f>
        <v>4.5351473922902175E-3</v>
      </c>
      <c r="Q8" s="82">
        <f t="shared" si="5"/>
        <v>-4.1064428880067406E-6</v>
      </c>
      <c r="R8" s="83">
        <v>1.1697741433038848E-4</v>
      </c>
      <c r="S8" s="84">
        <f t="shared" si="6"/>
        <v>7.7604894409378079E-4</v>
      </c>
      <c r="T8" s="85">
        <f>分析係数表!F11</f>
        <v>1</v>
      </c>
      <c r="U8" s="86">
        <f t="shared" si="7"/>
        <v>7.7604894409378079E-4</v>
      </c>
      <c r="V8" s="87">
        <f>分析係数表!D11</f>
        <v>0.25</v>
      </c>
      <c r="W8" s="88">
        <f t="shared" si="8"/>
        <v>0</v>
      </c>
      <c r="X8" s="76">
        <f>分析係数表!E11</f>
        <v>0</v>
      </c>
      <c r="Y8" s="89">
        <f t="shared" si="9"/>
        <v>0</v>
      </c>
    </row>
    <row r="9" spans="1:25" x14ac:dyDescent="0.2">
      <c r="A9" s="6" t="s">
        <v>222</v>
      </c>
      <c r="B9" s="5" t="s">
        <v>190</v>
      </c>
      <c r="C9" s="90"/>
      <c r="D9" s="76">
        <f>投入係数表!AF9</f>
        <v>0</v>
      </c>
      <c r="E9" s="77">
        <f t="shared" si="0"/>
        <v>0</v>
      </c>
      <c r="F9" s="76">
        <f>分析係数表!C12</f>
        <v>0.20853365384615385</v>
      </c>
      <c r="G9" s="77">
        <f t="shared" si="1"/>
        <v>0</v>
      </c>
      <c r="H9" s="77">
        <v>2.5906540143079146E-3</v>
      </c>
      <c r="I9" s="77">
        <f t="shared" si="2"/>
        <v>2.5906540143079146E-3</v>
      </c>
      <c r="J9" s="76">
        <f>分析係数表!G12</f>
        <v>0.14315275640685521</v>
      </c>
      <c r="K9" s="78">
        <f t="shared" si="3"/>
        <v>3.7085926304466252E-4</v>
      </c>
      <c r="L9" s="79"/>
      <c r="M9" s="80"/>
      <c r="N9" s="81">
        <f>分析係数表!H12</f>
        <v>9.7526606095580642E-2</v>
      </c>
      <c r="O9" s="82">
        <f t="shared" si="4"/>
        <v>3.2900276315027583</v>
      </c>
      <c r="P9" s="76">
        <f>分析係数表!C12</f>
        <v>0.20853365384615385</v>
      </c>
      <c r="Q9" s="82">
        <f t="shared" si="5"/>
        <v>0.68608148325207763</v>
      </c>
      <c r="R9" s="83">
        <v>0.77944296757661513</v>
      </c>
      <c r="S9" s="84">
        <f t="shared" si="6"/>
        <v>0.78203362159092304</v>
      </c>
      <c r="T9" s="85">
        <f>分析係数表!F12</f>
        <v>0.2958030455775455</v>
      </c>
      <c r="U9" s="86">
        <f t="shared" si="7"/>
        <v>0.23132792701063279</v>
      </c>
      <c r="V9" s="87">
        <f>分析係数表!D12</f>
        <v>0.10691356714596488</v>
      </c>
      <c r="W9" s="88">
        <f t="shared" si="8"/>
        <v>0</v>
      </c>
      <c r="X9" s="76">
        <f>分析係数表!E12</f>
        <v>8.866132540987956E-2</v>
      </c>
      <c r="Y9" s="89">
        <f t="shared" si="9"/>
        <v>0</v>
      </c>
    </row>
    <row r="10" spans="1:25" x14ac:dyDescent="0.2">
      <c r="A10" s="6" t="s">
        <v>223</v>
      </c>
      <c r="B10" s="5" t="s">
        <v>28</v>
      </c>
      <c r="C10" s="90"/>
      <c r="D10" s="76">
        <f>投入係数表!AF10</f>
        <v>1.2950012950012949E-3</v>
      </c>
      <c r="E10" s="77">
        <f t="shared" si="0"/>
        <v>0.12950012950012948</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0.49936706722822927</v>
      </c>
      <c r="P10" s="76">
        <f>分析係数表!C13</f>
        <v>0</v>
      </c>
      <c r="Q10" s="82">
        <f t="shared" si="5"/>
        <v>0</v>
      </c>
      <c r="R10" s="83">
        <v>0</v>
      </c>
      <c r="S10" s="84">
        <f t="shared" si="6"/>
        <v>0</v>
      </c>
      <c r="T10" s="85">
        <f>分析係数表!F13</f>
        <v>0.38461538461538464</v>
      </c>
      <c r="U10" s="86">
        <f t="shared" si="7"/>
        <v>0</v>
      </c>
      <c r="V10" s="87">
        <f>分析係数表!D13</f>
        <v>0.16965226554267651</v>
      </c>
      <c r="W10" s="88">
        <f t="shared" si="8"/>
        <v>0</v>
      </c>
      <c r="X10" s="76">
        <f>分析係数表!E13</f>
        <v>0.13909378292939936</v>
      </c>
      <c r="Y10" s="89">
        <f t="shared" si="9"/>
        <v>0</v>
      </c>
    </row>
    <row r="11" spans="1:25" x14ac:dyDescent="0.2">
      <c r="A11" s="6" t="s">
        <v>224</v>
      </c>
      <c r="B11" s="5" t="s">
        <v>267</v>
      </c>
      <c r="C11" s="90"/>
      <c r="D11" s="76">
        <f>投入係数表!AF11</f>
        <v>1.0360010360010361E-3</v>
      </c>
      <c r="E11" s="77">
        <f t="shared" si="0"/>
        <v>0.1036001036001036</v>
      </c>
      <c r="F11" s="76">
        <f>分析係数表!C14</f>
        <v>0.56789069171648165</v>
      </c>
      <c r="G11" s="77">
        <f t="shared" si="1"/>
        <v>5.8833534495361994E-2</v>
      </c>
      <c r="H11" s="77">
        <v>0.16179883146466045</v>
      </c>
      <c r="I11" s="77">
        <f t="shared" si="2"/>
        <v>0.16179883146466045</v>
      </c>
      <c r="J11" s="76">
        <f>分析係数表!G14</f>
        <v>0.17200100806451613</v>
      </c>
      <c r="K11" s="78">
        <f t="shared" si="3"/>
        <v>2.7829562115582348E-2</v>
      </c>
      <c r="L11" s="79"/>
      <c r="M11" s="80"/>
      <c r="N11" s="81">
        <f>分析係数表!H14</f>
        <v>1.2346838806651188E-3</v>
      </c>
      <c r="O11" s="82">
        <f t="shared" si="4"/>
        <v>4.1651650213052671E-2</v>
      </c>
      <c r="P11" s="76">
        <f>分析係数表!C14</f>
        <v>0.56789069171648165</v>
      </c>
      <c r="Q11" s="82">
        <f t="shared" si="5"/>
        <v>2.3653584450623422E-2</v>
      </c>
      <c r="R11" s="83">
        <v>0.1237879265288053</v>
      </c>
      <c r="S11" s="84">
        <f t="shared" si="6"/>
        <v>0.28558675799346578</v>
      </c>
      <c r="T11" s="85">
        <f>分析係数表!F14</f>
        <v>0.39616935483870969</v>
      </c>
      <c r="U11" s="86">
        <f t="shared" si="7"/>
        <v>0.11314072166475006</v>
      </c>
      <c r="V11" s="87">
        <f>分析係数表!D14</f>
        <v>7.7998991935483875E-2</v>
      </c>
      <c r="W11" s="88">
        <f t="shared" si="8"/>
        <v>0</v>
      </c>
      <c r="X11" s="76">
        <f>分析係数表!E14</f>
        <v>6.9052419354838704E-2</v>
      </c>
      <c r="Y11" s="89">
        <f t="shared" si="9"/>
        <v>0</v>
      </c>
    </row>
    <row r="12" spans="1:25" x14ac:dyDescent="0.2">
      <c r="A12" s="6" t="s">
        <v>225</v>
      </c>
      <c r="B12" s="5" t="s">
        <v>29</v>
      </c>
      <c r="C12" s="90"/>
      <c r="D12" s="76">
        <f>投入係数表!AF12</f>
        <v>5.1800051800051804E-4</v>
      </c>
      <c r="E12" s="77">
        <f t="shared" si="0"/>
        <v>5.1800051800051802E-2</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0.30423814068664562</v>
      </c>
      <c r="P12" s="76">
        <f>分析係数表!C15</f>
        <v>0</v>
      </c>
      <c r="Q12" s="82">
        <f t="shared" si="5"/>
        <v>0</v>
      </c>
      <c r="R12" s="83">
        <v>0</v>
      </c>
      <c r="S12" s="84">
        <f t="shared" si="6"/>
        <v>0</v>
      </c>
      <c r="T12" s="85">
        <f>分析係数表!F15</f>
        <v>0.30406147091108671</v>
      </c>
      <c r="U12" s="86">
        <f t="shared" si="7"/>
        <v>0</v>
      </c>
      <c r="V12" s="87">
        <f>分析係数表!D15</f>
        <v>4.2810098792535674E-2</v>
      </c>
      <c r="W12" s="88">
        <f t="shared" si="8"/>
        <v>0</v>
      </c>
      <c r="X12" s="76">
        <f>分析係数表!E15</f>
        <v>3.4028540065861687E-2</v>
      </c>
      <c r="Y12" s="89">
        <f t="shared" si="9"/>
        <v>0</v>
      </c>
    </row>
    <row r="13" spans="1:25" x14ac:dyDescent="0.2">
      <c r="A13" s="6" t="s">
        <v>226</v>
      </c>
      <c r="B13" s="5" t="s">
        <v>30</v>
      </c>
      <c r="C13" s="90"/>
      <c r="D13" s="76">
        <f>投入係数表!AF13</f>
        <v>4.8174048174048176E-2</v>
      </c>
      <c r="E13" s="77">
        <f t="shared" si="0"/>
        <v>4.8174048174048174</v>
      </c>
      <c r="F13" s="76">
        <f>分析係数表!C16</f>
        <v>4.7619047619047672E-2</v>
      </c>
      <c r="G13" s="77">
        <f t="shared" si="1"/>
        <v>0.22940022940022967</v>
      </c>
      <c r="H13" s="77">
        <v>0.23577336788392339</v>
      </c>
      <c r="I13" s="77">
        <f t="shared" si="2"/>
        <v>0.23577336788392339</v>
      </c>
      <c r="J13" s="76">
        <f>分析係数表!G16</f>
        <v>3.2520325203252036E-2</v>
      </c>
      <c r="K13" s="78">
        <f t="shared" si="3"/>
        <v>7.6674265978511676E-3</v>
      </c>
      <c r="L13" s="79"/>
      <c r="M13" s="80"/>
      <c r="N13" s="81">
        <f>分析係数表!H16</f>
        <v>1.7741870546079206E-2</v>
      </c>
      <c r="O13" s="82">
        <f t="shared" si="4"/>
        <v>0.59851610414843071</v>
      </c>
      <c r="P13" s="76">
        <f>分析係数表!C16</f>
        <v>4.7619047619047672E-2</v>
      </c>
      <c r="Q13" s="82">
        <f t="shared" si="5"/>
        <v>2.8500766864211019E-2</v>
      </c>
      <c r="R13" s="83">
        <v>3.2236178986967408E-2</v>
      </c>
      <c r="S13" s="84">
        <f t="shared" si="6"/>
        <v>0.26800954687089079</v>
      </c>
      <c r="T13" s="85">
        <f>分析係数表!F16</f>
        <v>0.28455284552845528</v>
      </c>
      <c r="U13" s="86">
        <f t="shared" si="7"/>
        <v>7.6262879190903882E-2</v>
      </c>
      <c r="V13" s="87">
        <f>分析係数表!D16</f>
        <v>8.943089430894309E-2</v>
      </c>
      <c r="W13" s="88">
        <f t="shared" si="8"/>
        <v>0</v>
      </c>
      <c r="X13" s="76">
        <f>分析係数表!E16</f>
        <v>6.5040650406504072E-2</v>
      </c>
      <c r="Y13" s="89">
        <f t="shared" si="9"/>
        <v>0</v>
      </c>
    </row>
    <row r="14" spans="1:25" x14ac:dyDescent="0.2">
      <c r="A14" s="6" t="s">
        <v>2</v>
      </c>
      <c r="B14" s="5" t="s">
        <v>364</v>
      </c>
      <c r="C14" s="90"/>
      <c r="D14" s="76">
        <f>投入係数表!AF14</f>
        <v>1.8130018130018131E-3</v>
      </c>
      <c r="E14" s="77">
        <f t="shared" si="0"/>
        <v>0.1813001813001813</v>
      </c>
      <c r="F14" s="76">
        <f>分析係数表!C17</f>
        <v>0.10486608826857791</v>
      </c>
      <c r="G14" s="77">
        <f t="shared" si="1"/>
        <v>1.9012240815333991E-2</v>
      </c>
      <c r="H14" s="77">
        <v>2.9628447687297541E-2</v>
      </c>
      <c r="I14" s="77">
        <f t="shared" si="2"/>
        <v>2.9628447687297541E-2</v>
      </c>
      <c r="J14" s="76">
        <f>分析係数表!G17</f>
        <v>0.21282973621103118</v>
      </c>
      <c r="K14" s="78">
        <f t="shared" si="3"/>
        <v>6.3058147056298721E-3</v>
      </c>
      <c r="L14" s="79"/>
      <c r="M14" s="80"/>
      <c r="N14" s="81">
        <f>分析係数表!H17</f>
        <v>2.9793458859527868E-3</v>
      </c>
      <c r="O14" s="82">
        <f t="shared" si="4"/>
        <v>0.1005072429054097</v>
      </c>
      <c r="P14" s="76">
        <f>分析係数表!C17</f>
        <v>0.10486608826857791</v>
      </c>
      <c r="Q14" s="82">
        <f t="shared" si="5"/>
        <v>1.0539801406150094E-2</v>
      </c>
      <c r="R14" s="83">
        <v>2.3240850513757912E-2</v>
      </c>
      <c r="S14" s="84">
        <f t="shared" si="6"/>
        <v>5.2869298201055452E-2</v>
      </c>
      <c r="T14" s="85">
        <f>分析係数表!F17</f>
        <v>0.32553956834532372</v>
      </c>
      <c r="U14" s="86">
        <f t="shared" si="7"/>
        <v>1.7211048515091792E-2</v>
      </c>
      <c r="V14" s="87">
        <f>分析係数表!D17</f>
        <v>0.14268585131894485</v>
      </c>
      <c r="W14" s="88">
        <f t="shared" si="8"/>
        <v>0</v>
      </c>
      <c r="X14" s="76">
        <f>分析係数表!E17</f>
        <v>0.13908872901678657</v>
      </c>
      <c r="Y14" s="89">
        <f t="shared" si="9"/>
        <v>0</v>
      </c>
    </row>
    <row r="15" spans="1:25" x14ac:dyDescent="0.2">
      <c r="A15" s="6" t="s">
        <v>3</v>
      </c>
      <c r="B15" s="5" t="s">
        <v>31</v>
      </c>
      <c r="C15" s="90"/>
      <c r="D15" s="76">
        <f>投入係数表!AF15</f>
        <v>0</v>
      </c>
      <c r="E15" s="77">
        <f t="shared" si="0"/>
        <v>0</v>
      </c>
      <c r="F15" s="76">
        <f>分析係数表!C18</f>
        <v>0.13600000000000001</v>
      </c>
      <c r="G15" s="77">
        <f t="shared" si="1"/>
        <v>0</v>
      </c>
      <c r="H15" s="77">
        <v>3.1726933098768142E-3</v>
      </c>
      <c r="I15" s="77">
        <f t="shared" si="2"/>
        <v>3.1726933098768142E-3</v>
      </c>
      <c r="J15" s="76">
        <f>分析係数表!G18</f>
        <v>0.21499013806706113</v>
      </c>
      <c r="K15" s="78">
        <f t="shared" si="3"/>
        <v>6.8209777273485744E-4</v>
      </c>
      <c r="L15" s="79"/>
      <c r="M15" s="80"/>
      <c r="N15" s="81">
        <f>分析係数表!H18</f>
        <v>4.6971669373129519E-4</v>
      </c>
      <c r="O15" s="82">
        <f t="shared" si="4"/>
        <v>1.5845736494096124E-2</v>
      </c>
      <c r="P15" s="76">
        <f>分析係数表!C18</f>
        <v>0.13600000000000001</v>
      </c>
      <c r="Q15" s="82">
        <f t="shared" si="5"/>
        <v>2.1550201631970732E-3</v>
      </c>
      <c r="R15" s="83">
        <v>5.231989742384438E-3</v>
      </c>
      <c r="S15" s="84">
        <f t="shared" si="6"/>
        <v>8.4046830522612522E-3</v>
      </c>
      <c r="T15" s="85">
        <f>分析係数表!F18</f>
        <v>0.45759368836291914</v>
      </c>
      <c r="U15" s="86">
        <f t="shared" si="7"/>
        <v>3.8459299174055436E-3</v>
      </c>
      <c r="V15" s="87">
        <f>分析係数表!D18</f>
        <v>7.3964497041420121E-2</v>
      </c>
      <c r="W15" s="88">
        <f t="shared" si="8"/>
        <v>0</v>
      </c>
      <c r="X15" s="76">
        <f>分析係数表!E18</f>
        <v>5.0295857988165681E-2</v>
      </c>
      <c r="Y15" s="89">
        <f t="shared" si="9"/>
        <v>0</v>
      </c>
    </row>
    <row r="16" spans="1:25" x14ac:dyDescent="0.2">
      <c r="A16" s="6" t="s">
        <v>4</v>
      </c>
      <c r="B16" s="5" t="s">
        <v>32</v>
      </c>
      <c r="C16" s="90"/>
      <c r="D16" s="76">
        <f>投入係数表!AF16</f>
        <v>0</v>
      </c>
      <c r="E16" s="77">
        <f t="shared" si="0"/>
        <v>0</v>
      </c>
      <c r="F16" s="76">
        <f>分析係数表!C19</f>
        <v>5.7963709677419373E-2</v>
      </c>
      <c r="G16" s="77">
        <f t="shared" si="1"/>
        <v>0</v>
      </c>
      <c r="H16" s="77">
        <v>1.1726647508822625E-3</v>
      </c>
      <c r="I16" s="77">
        <f t="shared" si="2"/>
        <v>1.1726647508822625E-3</v>
      </c>
      <c r="J16" s="76">
        <f>分析係数表!G19</f>
        <v>5.6640625E-2</v>
      </c>
      <c r="K16" s="78">
        <f t="shared" si="3"/>
        <v>6.6420464405440649E-5</v>
      </c>
      <c r="L16" s="79"/>
      <c r="M16" s="80"/>
      <c r="N16" s="81">
        <f>分析係数表!H19</f>
        <v>-1.2078429267376162E-4</v>
      </c>
      <c r="O16" s="82">
        <f t="shared" si="4"/>
        <v>-4.0746179556247174E-3</v>
      </c>
      <c r="P16" s="76">
        <f>分析係数表!C19</f>
        <v>5.7963709677419373E-2</v>
      </c>
      <c r="Q16" s="82">
        <f t="shared" si="5"/>
        <v>-2.3617997222623118E-4</v>
      </c>
      <c r="R16" s="83">
        <v>1.0777987270455323E-3</v>
      </c>
      <c r="S16" s="84">
        <f t="shared" si="6"/>
        <v>2.2504634779277949E-3</v>
      </c>
      <c r="T16" s="85">
        <f>分析係数表!F19</f>
        <v>0.23828125</v>
      </c>
      <c r="U16" s="86">
        <f t="shared" si="7"/>
        <v>5.3624325059998233E-4</v>
      </c>
      <c r="V16" s="87">
        <f>分析係数表!D19</f>
        <v>2.1484375E-2</v>
      </c>
      <c r="W16" s="88">
        <f t="shared" si="8"/>
        <v>0</v>
      </c>
      <c r="X16" s="76">
        <f>分析係数表!E19</f>
        <v>3.90625E-3</v>
      </c>
      <c r="Y16" s="89">
        <f t="shared" si="9"/>
        <v>0</v>
      </c>
    </row>
    <row r="17" spans="1:25" x14ac:dyDescent="0.2">
      <c r="A17" s="6" t="s">
        <v>5</v>
      </c>
      <c r="B17" s="5" t="s">
        <v>33</v>
      </c>
      <c r="C17" s="90"/>
      <c r="D17" s="76">
        <f>投入係数表!AF17</f>
        <v>0</v>
      </c>
      <c r="E17" s="77">
        <f t="shared" si="0"/>
        <v>0</v>
      </c>
      <c r="F17" s="76">
        <f>分析係数表!C20</f>
        <v>5.8436815193571912E-2</v>
      </c>
      <c r="G17" s="77">
        <f t="shared" si="1"/>
        <v>0</v>
      </c>
      <c r="H17" s="77">
        <v>8.6039640542934443E-4</v>
      </c>
      <c r="I17" s="77">
        <f t="shared" si="2"/>
        <v>8.6039640542934443E-4</v>
      </c>
      <c r="J17" s="76">
        <f>分析係数表!G20</f>
        <v>0.10123456790123457</v>
      </c>
      <c r="K17" s="78">
        <f t="shared" si="3"/>
        <v>8.7101858327415116E-5</v>
      </c>
      <c r="L17" s="79"/>
      <c r="M17" s="80"/>
      <c r="N17" s="81">
        <f>分析係数表!H20</f>
        <v>5.905009864050568E-4</v>
      </c>
      <c r="O17" s="82">
        <f t="shared" si="4"/>
        <v>1.9920354449720842E-2</v>
      </c>
      <c r="P17" s="76">
        <f>分析係数表!C20</f>
        <v>5.8436815193571912E-2</v>
      </c>
      <c r="Q17" s="82">
        <f t="shared" si="5"/>
        <v>1.1640820715687846E-3</v>
      </c>
      <c r="R17" s="83">
        <v>2.9399990878061356E-3</v>
      </c>
      <c r="S17" s="84">
        <f t="shared" si="6"/>
        <v>3.8003954932354801E-3</v>
      </c>
      <c r="T17" s="85">
        <f>分析係数表!F20</f>
        <v>0.22469135802469137</v>
      </c>
      <c r="U17" s="86">
        <f t="shared" si="7"/>
        <v>8.5391602440599678E-4</v>
      </c>
      <c r="V17" s="87">
        <f>分析係数表!D20</f>
        <v>8.1481481481481488E-2</v>
      </c>
      <c r="W17" s="88">
        <f t="shared" si="8"/>
        <v>0</v>
      </c>
      <c r="X17" s="76">
        <f>分析係数表!E20</f>
        <v>7.9012345679012344E-2</v>
      </c>
      <c r="Y17" s="89">
        <f t="shared" si="9"/>
        <v>0</v>
      </c>
    </row>
    <row r="18" spans="1:25" x14ac:dyDescent="0.2">
      <c r="A18" s="6" t="s">
        <v>6</v>
      </c>
      <c r="B18" s="5" t="s">
        <v>34</v>
      </c>
      <c r="C18" s="90"/>
      <c r="D18" s="76">
        <f>投入係数表!AF18</f>
        <v>1.2950012950012949E-3</v>
      </c>
      <c r="E18" s="77">
        <f t="shared" si="0"/>
        <v>0.12950012950012948</v>
      </c>
      <c r="F18" s="76">
        <f>分析係数表!C21</f>
        <v>0.13836239575435938</v>
      </c>
      <c r="G18" s="77">
        <f t="shared" si="1"/>
        <v>1.7917948168137705E-2</v>
      </c>
      <c r="H18" s="77">
        <v>2.3873822098895534E-2</v>
      </c>
      <c r="I18" s="77">
        <f t="shared" si="2"/>
        <v>2.3873822098895534E-2</v>
      </c>
      <c r="J18" s="76">
        <f>分析係数表!G21</f>
        <v>0.28436555891238668</v>
      </c>
      <c r="K18" s="78">
        <f t="shared" si="3"/>
        <v>6.7888927645273168E-3</v>
      </c>
      <c r="L18" s="79"/>
      <c r="M18" s="80"/>
      <c r="N18" s="81">
        <f>分析係数表!H21</f>
        <v>9.7969481835384425E-4</v>
      </c>
      <c r="O18" s="82">
        <f t="shared" si="4"/>
        <v>3.3049678973400484E-2</v>
      </c>
      <c r="P18" s="76">
        <f>分析係数表!C21</f>
        <v>0.13836239575435938</v>
      </c>
      <c r="Q18" s="82">
        <f t="shared" si="5"/>
        <v>4.5728327616721678E-3</v>
      </c>
      <c r="R18" s="83">
        <v>1.0825156081174393E-2</v>
      </c>
      <c r="S18" s="84">
        <f t="shared" si="6"/>
        <v>3.4698978180069923E-2</v>
      </c>
      <c r="T18" s="85">
        <f>分析係数表!F21</f>
        <v>0.42484894259818728</v>
      </c>
      <c r="U18" s="86">
        <f t="shared" si="7"/>
        <v>1.4741824189040279E-2</v>
      </c>
      <c r="V18" s="87">
        <f>分析係数表!D21</f>
        <v>8.0060422960725075E-2</v>
      </c>
      <c r="W18" s="88">
        <f t="shared" si="8"/>
        <v>0</v>
      </c>
      <c r="X18" s="76">
        <f>分析係数表!E21</f>
        <v>6.9108761329305129E-2</v>
      </c>
      <c r="Y18" s="89">
        <f t="shared" si="9"/>
        <v>0</v>
      </c>
    </row>
    <row r="19" spans="1:25" x14ac:dyDescent="0.2">
      <c r="A19" s="6" t="s">
        <v>7</v>
      </c>
      <c r="B19" s="5" t="s">
        <v>268</v>
      </c>
      <c r="C19" s="90"/>
      <c r="D19" s="76">
        <f>投入係数表!AF19</f>
        <v>0</v>
      </c>
      <c r="E19" s="77">
        <f t="shared" si="0"/>
        <v>0</v>
      </c>
      <c r="F19" s="76">
        <f>分析係数表!C22</f>
        <v>4.2718446601941795E-2</v>
      </c>
      <c r="G19" s="77">
        <f t="shared" si="1"/>
        <v>0</v>
      </c>
      <c r="H19" s="77">
        <v>1.2311097640011703E-3</v>
      </c>
      <c r="I19" s="77">
        <f t="shared" si="2"/>
        <v>1.2311097640011703E-3</v>
      </c>
      <c r="J19" s="76">
        <f>分析係数表!G22</f>
        <v>0.195578231292517</v>
      </c>
      <c r="K19" s="78">
        <f t="shared" si="3"/>
        <v>2.4077827017029689E-4</v>
      </c>
      <c r="L19" s="79"/>
      <c r="M19" s="80"/>
      <c r="N19" s="81">
        <f>分析係数表!H22</f>
        <v>4.0261430891253877E-5</v>
      </c>
      <c r="O19" s="82">
        <f t="shared" si="4"/>
        <v>1.3582059852082393E-3</v>
      </c>
      <c r="P19" s="76">
        <f>分析係数表!C22</f>
        <v>4.2718446601941795E-2</v>
      </c>
      <c r="Q19" s="82">
        <f t="shared" si="5"/>
        <v>5.8020449853555919E-5</v>
      </c>
      <c r="R19" s="83">
        <v>7.9419080590247015E-4</v>
      </c>
      <c r="S19" s="84">
        <f t="shared" si="6"/>
        <v>2.0253005699036406E-3</v>
      </c>
      <c r="T19" s="85">
        <f>分析係数表!F22</f>
        <v>0.41411564625850339</v>
      </c>
      <c r="U19" s="86">
        <f t="shared" si="7"/>
        <v>8.3870865437336134E-4</v>
      </c>
      <c r="V19" s="87">
        <f>分析係数表!D22</f>
        <v>4.1666666666666664E-2</v>
      </c>
      <c r="W19" s="88">
        <f t="shared" si="8"/>
        <v>0</v>
      </c>
      <c r="X19" s="76">
        <f>分析係数表!E22</f>
        <v>3.5714285714285712E-2</v>
      </c>
      <c r="Y19" s="89">
        <f t="shared" si="9"/>
        <v>0</v>
      </c>
    </row>
    <row r="20" spans="1:25" x14ac:dyDescent="0.2">
      <c r="A20" s="6" t="s">
        <v>8</v>
      </c>
      <c r="B20" s="5" t="s">
        <v>269</v>
      </c>
      <c r="C20" s="90"/>
      <c r="D20" s="76">
        <f>投入係数表!AF20</f>
        <v>0</v>
      </c>
      <c r="E20" s="77">
        <f t="shared" si="0"/>
        <v>0</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9.0547065680549271E-4</v>
      </c>
      <c r="P20" s="76">
        <f>分析係数表!C23</f>
        <v>0</v>
      </c>
      <c r="Q20" s="82">
        <f t="shared" si="5"/>
        <v>0</v>
      </c>
      <c r="R20" s="83">
        <v>0</v>
      </c>
      <c r="S20" s="84">
        <f t="shared" si="6"/>
        <v>0</v>
      </c>
      <c r="T20" s="85">
        <f>分析係数表!F23</f>
        <v>0.43803056027164688</v>
      </c>
      <c r="U20" s="86">
        <f t="shared" si="7"/>
        <v>0</v>
      </c>
      <c r="V20" s="87">
        <f>分析係数表!D23</f>
        <v>9.3378607809847206E-2</v>
      </c>
      <c r="W20" s="88">
        <f t="shared" si="8"/>
        <v>0</v>
      </c>
      <c r="X20" s="76">
        <f>分析係数表!E23</f>
        <v>9.3378607809847206E-2</v>
      </c>
      <c r="Y20" s="89">
        <f t="shared" si="9"/>
        <v>0</v>
      </c>
    </row>
    <row r="21" spans="1:25" x14ac:dyDescent="0.2">
      <c r="A21" s="6" t="s">
        <v>9</v>
      </c>
      <c r="B21" s="5" t="s">
        <v>270</v>
      </c>
      <c r="C21" s="90"/>
      <c r="D21" s="76">
        <f>投入係数表!AF21</f>
        <v>0</v>
      </c>
      <c r="E21" s="77">
        <f t="shared" si="0"/>
        <v>0</v>
      </c>
      <c r="F21" s="76">
        <f>分析係数表!C24</f>
        <v>0.46503178928247046</v>
      </c>
      <c r="G21" s="77">
        <f t="shared" si="1"/>
        <v>0</v>
      </c>
      <c r="H21" s="77">
        <v>1.1111124764664349E-2</v>
      </c>
      <c r="I21" s="77">
        <f t="shared" si="2"/>
        <v>1.1111124764664349E-2</v>
      </c>
      <c r="J21" s="76">
        <f>分析係数表!G24</f>
        <v>0.20803782505910165</v>
      </c>
      <c r="K21" s="78">
        <f t="shared" si="3"/>
        <v>2.3115342300010938E-3</v>
      </c>
      <c r="L21" s="79"/>
      <c r="M21" s="80"/>
      <c r="N21" s="81">
        <f>分析係数表!H24</f>
        <v>3.7577335498503619E-4</v>
      </c>
      <c r="O21" s="82">
        <f t="shared" si="4"/>
        <v>1.2676589195276899E-2</v>
      </c>
      <c r="P21" s="76">
        <f>分析係数表!C24</f>
        <v>0.46503178928247046</v>
      </c>
      <c r="Q21" s="82">
        <f t="shared" si="5"/>
        <v>5.8950169554784484E-3</v>
      </c>
      <c r="R21" s="83">
        <v>1.9937985942942139E-2</v>
      </c>
      <c r="S21" s="84">
        <f t="shared" si="6"/>
        <v>3.1049110707606489E-2</v>
      </c>
      <c r="T21" s="85">
        <f>分析係数表!F24</f>
        <v>0.39125295508274233</v>
      </c>
      <c r="U21" s="86">
        <f t="shared" si="7"/>
        <v>1.2148056317042256E-2</v>
      </c>
      <c r="V21" s="87">
        <f>分析係数表!D24</f>
        <v>8.1560283687943269E-2</v>
      </c>
      <c r="W21" s="88">
        <f t="shared" si="8"/>
        <v>0</v>
      </c>
      <c r="X21" s="76">
        <f>分析係数表!E24</f>
        <v>8.0378250591016553E-2</v>
      </c>
      <c r="Y21" s="89">
        <f t="shared" si="9"/>
        <v>0</v>
      </c>
    </row>
    <row r="22" spans="1:25" x14ac:dyDescent="0.2">
      <c r="A22" s="6" t="s">
        <v>10</v>
      </c>
      <c r="B22" s="5" t="s">
        <v>271</v>
      </c>
      <c r="C22" s="90"/>
      <c r="D22" s="76">
        <f>投入係数表!AF22</f>
        <v>0</v>
      </c>
      <c r="E22" s="77">
        <f t="shared" si="0"/>
        <v>0</v>
      </c>
      <c r="F22" s="76">
        <f>分析係数表!C25</f>
        <v>9.2250922509224953E-3</v>
      </c>
      <c r="G22" s="77">
        <f t="shared" si="1"/>
        <v>0</v>
      </c>
      <c r="H22" s="77">
        <v>4.8310575922276924E-4</v>
      </c>
      <c r="I22" s="77">
        <f t="shared" si="2"/>
        <v>4.8310575922276924E-4</v>
      </c>
      <c r="J22" s="76">
        <f>分析係数表!G25</f>
        <v>0.19617224880382775</v>
      </c>
      <c r="K22" s="78">
        <f t="shared" si="3"/>
        <v>9.4771943196811186E-5</v>
      </c>
      <c r="L22" s="79"/>
      <c r="M22" s="80"/>
      <c r="N22" s="81">
        <f>分析係数表!H25</f>
        <v>5.5023955551380293E-4</v>
      </c>
      <c r="O22" s="82">
        <f t="shared" si="4"/>
        <v>1.8562148464512603E-2</v>
      </c>
      <c r="P22" s="76">
        <f>分析係数表!C25</f>
        <v>9.2250922509224953E-3</v>
      </c>
      <c r="Q22" s="82">
        <f t="shared" si="5"/>
        <v>1.712375319604481E-4</v>
      </c>
      <c r="R22" s="83">
        <v>7.3524396160943174E-4</v>
      </c>
      <c r="S22" s="84">
        <f t="shared" si="6"/>
        <v>1.2183497208322009E-3</v>
      </c>
      <c r="T22" s="85">
        <f>分析係数表!F25</f>
        <v>0.34928229665071769</v>
      </c>
      <c r="U22" s="86">
        <f t="shared" si="7"/>
        <v>4.2554798861603189E-4</v>
      </c>
      <c r="V22" s="87">
        <f>分析係数表!D25</f>
        <v>6.2200956937799042E-2</v>
      </c>
      <c r="W22" s="88">
        <f t="shared" si="8"/>
        <v>0</v>
      </c>
      <c r="X22" s="76">
        <f>分析係数表!E25</f>
        <v>3.8277511961722487E-2</v>
      </c>
      <c r="Y22" s="89">
        <f t="shared" si="9"/>
        <v>0</v>
      </c>
    </row>
    <row r="23" spans="1:25" x14ac:dyDescent="0.2">
      <c r="A23" s="6" t="s">
        <v>11</v>
      </c>
      <c r="B23" s="5" t="s">
        <v>35</v>
      </c>
      <c r="C23" s="90"/>
      <c r="D23" s="76">
        <f>投入係数表!AF23</f>
        <v>0</v>
      </c>
      <c r="E23" s="77">
        <f t="shared" si="0"/>
        <v>0</v>
      </c>
      <c r="F23" s="76">
        <f>分析係数表!C26</f>
        <v>0.48980322003577814</v>
      </c>
      <c r="G23" s="77">
        <f t="shared" si="1"/>
        <v>0</v>
      </c>
      <c r="H23" s="77">
        <v>1.3192300564448735E-2</v>
      </c>
      <c r="I23" s="77">
        <f t="shared" si="2"/>
        <v>1.3192300564448735E-2</v>
      </c>
      <c r="J23" s="76">
        <f>分析係数表!G26</f>
        <v>0.19635890767230169</v>
      </c>
      <c r="K23" s="78">
        <f t="shared" si="3"/>
        <v>2.5904257285198425E-3</v>
      </c>
      <c r="L23" s="79"/>
      <c r="M23" s="80"/>
      <c r="N23" s="81">
        <f>分析係数表!H26</f>
        <v>1.1729496866318629E-2</v>
      </c>
      <c r="O23" s="82">
        <f t="shared" si="4"/>
        <v>0.39569067702400035</v>
      </c>
      <c r="P23" s="76">
        <f>分析係数表!C26</f>
        <v>0.48980322003577814</v>
      </c>
      <c r="Q23" s="82">
        <f t="shared" si="5"/>
        <v>0.19381056774449246</v>
      </c>
      <c r="R23" s="83">
        <v>0.21265443743142237</v>
      </c>
      <c r="S23" s="84">
        <f t="shared" si="6"/>
        <v>0.2258467379958711</v>
      </c>
      <c r="T23" s="85">
        <f>分析係数表!F26</f>
        <v>0.33511053315994799</v>
      </c>
      <c r="U23" s="86">
        <f t="shared" si="7"/>
        <v>7.5683620782231453E-2</v>
      </c>
      <c r="V23" s="87">
        <f>分析係数表!D26</f>
        <v>7.3862158647594281E-2</v>
      </c>
      <c r="W23" s="88">
        <f t="shared" si="8"/>
        <v>0</v>
      </c>
      <c r="X23" s="76">
        <f>分析係数表!E26</f>
        <v>7.8673602080624183E-2</v>
      </c>
      <c r="Y23" s="89">
        <f t="shared" si="9"/>
        <v>0</v>
      </c>
    </row>
    <row r="24" spans="1:25" x14ac:dyDescent="0.2">
      <c r="A24" s="6" t="s">
        <v>12</v>
      </c>
      <c r="B24" s="5" t="s">
        <v>365</v>
      </c>
      <c r="C24" s="90"/>
      <c r="D24" s="76">
        <f>投入係数表!AF24</f>
        <v>0</v>
      </c>
      <c r="E24" s="77">
        <f t="shared" si="0"/>
        <v>0</v>
      </c>
      <c r="F24" s="76">
        <f>分析係数表!C27</f>
        <v>1.6403046280023426E-2</v>
      </c>
      <c r="G24" s="77">
        <f t="shared" si="1"/>
        <v>0</v>
      </c>
      <c r="H24" s="77">
        <v>5.287582098775743E-5</v>
      </c>
      <c r="I24" s="77">
        <f t="shared" si="2"/>
        <v>5.287582098775743E-5</v>
      </c>
      <c r="J24" s="76">
        <f>分析係数表!G27</f>
        <v>0.18421052631578946</v>
      </c>
      <c r="K24" s="78">
        <f t="shared" si="3"/>
        <v>9.7402828135342626E-6</v>
      </c>
      <c r="L24" s="79"/>
      <c r="M24" s="80"/>
      <c r="N24" s="81">
        <f>分析係数表!H27</f>
        <v>1.1420825896152349E-2</v>
      </c>
      <c r="O24" s="82">
        <f t="shared" si="4"/>
        <v>0.38527776447073719</v>
      </c>
      <c r="P24" s="76">
        <f>分析係数表!C27</f>
        <v>1.6403046280023426E-2</v>
      </c>
      <c r="Q24" s="82">
        <f t="shared" si="5"/>
        <v>6.3197290012774673E-3</v>
      </c>
      <c r="R24" s="83">
        <v>6.3685493354236908E-3</v>
      </c>
      <c r="S24" s="84">
        <f t="shared" si="6"/>
        <v>6.4214251564114486E-3</v>
      </c>
      <c r="T24" s="85">
        <f>分析係数表!F27</f>
        <v>0.35526315789473684</v>
      </c>
      <c r="U24" s="86">
        <f t="shared" si="7"/>
        <v>2.2812957792514355E-3</v>
      </c>
      <c r="V24" s="87">
        <f>分析係数表!D27</f>
        <v>0</v>
      </c>
      <c r="W24" s="88">
        <f t="shared" si="8"/>
        <v>0</v>
      </c>
      <c r="X24" s="76">
        <f>分析係数表!E27</f>
        <v>0</v>
      </c>
      <c r="Y24" s="89">
        <f t="shared" si="9"/>
        <v>0</v>
      </c>
    </row>
    <row r="25" spans="1:25" x14ac:dyDescent="0.2">
      <c r="A25" s="6" t="s">
        <v>13</v>
      </c>
      <c r="B25" s="5" t="s">
        <v>191</v>
      </c>
      <c r="C25" s="90"/>
      <c r="D25" s="76">
        <f>投入係数表!AF25</f>
        <v>2.8490028490028491E-3</v>
      </c>
      <c r="E25" s="77">
        <f t="shared" si="0"/>
        <v>0.28490028490028491</v>
      </c>
      <c r="F25" s="76">
        <f>分析係数表!C28</f>
        <v>5.7942340305257245E-2</v>
      </c>
      <c r="G25" s="77">
        <f t="shared" si="1"/>
        <v>1.650778926075705E-2</v>
      </c>
      <c r="H25" s="77">
        <v>2.2772228391701076E-2</v>
      </c>
      <c r="I25" s="77">
        <f t="shared" si="2"/>
        <v>2.2772228391701076E-2</v>
      </c>
      <c r="J25" s="76">
        <f>分析係数表!G28</f>
        <v>0.12508686587908269</v>
      </c>
      <c r="K25" s="78">
        <f t="shared" si="3"/>
        <v>2.8485066786005514E-3</v>
      </c>
      <c r="L25" s="79"/>
      <c r="M25" s="80"/>
      <c r="N25" s="81">
        <f>分析係数表!H28</f>
        <v>2.2586662729993424E-2</v>
      </c>
      <c r="O25" s="82">
        <f t="shared" si="4"/>
        <v>0.76195355770182216</v>
      </c>
      <c r="P25" s="76">
        <f>分析係数表!C28</f>
        <v>5.7942340305257245E-2</v>
      </c>
      <c r="Q25" s="82">
        <f t="shared" si="5"/>
        <v>4.4149372337160445E-2</v>
      </c>
      <c r="R25" s="83">
        <v>4.7621128241748488E-2</v>
      </c>
      <c r="S25" s="84">
        <f t="shared" si="6"/>
        <v>7.0393356633449561E-2</v>
      </c>
      <c r="T25" s="85">
        <f>分析係数表!F28</f>
        <v>0.21334259902710215</v>
      </c>
      <c r="U25" s="86">
        <f t="shared" si="7"/>
        <v>1.5017901658421831E-2</v>
      </c>
      <c r="V25" s="87">
        <f>分析係数表!D28</f>
        <v>0.12091730368311328</v>
      </c>
      <c r="W25" s="88">
        <f t="shared" si="8"/>
        <v>0</v>
      </c>
      <c r="X25" s="76">
        <f>分析係数表!E28</f>
        <v>0.12161223071577484</v>
      </c>
      <c r="Y25" s="89">
        <f t="shared" si="9"/>
        <v>0</v>
      </c>
    </row>
    <row r="26" spans="1:25" x14ac:dyDescent="0.2">
      <c r="A26" s="6" t="s">
        <v>14</v>
      </c>
      <c r="B26" s="5" t="s">
        <v>50</v>
      </c>
      <c r="C26" s="90"/>
      <c r="D26" s="76">
        <f>投入係数表!AF26</f>
        <v>3.3670033670033669E-3</v>
      </c>
      <c r="E26" s="77">
        <f t="shared" si="0"/>
        <v>0.33670033670033667</v>
      </c>
      <c r="F26" s="76">
        <f>分析係数表!C29</f>
        <v>0.49478563151796062</v>
      </c>
      <c r="G26" s="77">
        <f t="shared" si="1"/>
        <v>0.16659448872658605</v>
      </c>
      <c r="H26" s="77">
        <v>0.22855765513129103</v>
      </c>
      <c r="I26" s="77">
        <f t="shared" si="2"/>
        <v>0.22855765513129103</v>
      </c>
      <c r="J26" s="76">
        <f>分析係数表!G29</f>
        <v>0.24894917844860528</v>
      </c>
      <c r="K26" s="78">
        <f t="shared" si="3"/>
        <v>5.6899240473074555E-2</v>
      </c>
      <c r="L26" s="79"/>
      <c r="M26" s="80"/>
      <c r="N26" s="81">
        <f>分析係数表!H29</f>
        <v>1.0347187739052245E-2</v>
      </c>
      <c r="O26" s="82">
        <f t="shared" si="4"/>
        <v>0.34905893819851747</v>
      </c>
      <c r="P26" s="76">
        <f>分析係数表!C29</f>
        <v>0.49478563151796062</v>
      </c>
      <c r="Q26" s="82">
        <f t="shared" si="5"/>
        <v>0.17270934717354225</v>
      </c>
      <c r="R26" s="83">
        <v>0.25016116581655112</v>
      </c>
      <c r="S26" s="84">
        <f t="shared" si="6"/>
        <v>0.47871882094784213</v>
      </c>
      <c r="T26" s="85">
        <f>分析係数表!F29</f>
        <v>0.37141765380206343</v>
      </c>
      <c r="U26" s="86">
        <f t="shared" si="7"/>
        <v>0.17780462130733762</v>
      </c>
      <c r="V26" s="87">
        <f>分析係数表!D29</f>
        <v>7.241115781429118E-2</v>
      </c>
      <c r="W26" s="88">
        <f t="shared" si="8"/>
        <v>0</v>
      </c>
      <c r="X26" s="76">
        <f>分析係数表!E29</f>
        <v>5.0630492930836837E-2</v>
      </c>
      <c r="Y26" s="89">
        <f t="shared" si="9"/>
        <v>0</v>
      </c>
    </row>
    <row r="27" spans="1:25" x14ac:dyDescent="0.2">
      <c r="A27" s="6" t="s">
        <v>15</v>
      </c>
      <c r="B27" s="5" t="s">
        <v>36</v>
      </c>
      <c r="C27" s="90"/>
      <c r="D27" s="76">
        <f>投入係数表!AF27</f>
        <v>1.8130018130018131E-3</v>
      </c>
      <c r="E27" s="77">
        <f t="shared" si="0"/>
        <v>0.1813001813001813</v>
      </c>
      <c r="F27" s="76">
        <f>分析係数表!C30</f>
        <v>1</v>
      </c>
      <c r="G27" s="77">
        <f t="shared" si="1"/>
        <v>0.1813001813001813</v>
      </c>
      <c r="H27" s="77">
        <v>0.20690419796072307</v>
      </c>
      <c r="I27" s="77">
        <f t="shared" si="2"/>
        <v>0.20690419796072307</v>
      </c>
      <c r="J27" s="76">
        <f>分析係数表!G30</f>
        <v>0.34459690081234212</v>
      </c>
      <c r="K27" s="78">
        <f t="shared" si="3"/>
        <v>7.1298545382328493E-2</v>
      </c>
      <c r="L27" s="79"/>
      <c r="M27" s="80"/>
      <c r="N27" s="81">
        <f>分析係数表!H30</f>
        <v>0</v>
      </c>
      <c r="O27" s="82">
        <f t="shared" si="4"/>
        <v>0</v>
      </c>
      <c r="P27" s="76">
        <f>分析係数表!C30</f>
        <v>1</v>
      </c>
      <c r="Q27" s="82">
        <f t="shared" si="5"/>
        <v>0</v>
      </c>
      <c r="R27" s="83">
        <v>6.8519864904378808E-2</v>
      </c>
      <c r="S27" s="84">
        <f t="shared" si="6"/>
        <v>0.2754240628651019</v>
      </c>
      <c r="T27" s="85">
        <f>分析係数表!F30</f>
        <v>0.44091746876919924</v>
      </c>
      <c r="U27" s="86">
        <f t="shared" si="7"/>
        <v>0.12143928063660954</v>
      </c>
      <c r="V27" s="87">
        <f>分析係数表!D30</f>
        <v>0.12847293330602771</v>
      </c>
      <c r="W27" s="88">
        <f t="shared" si="8"/>
        <v>0</v>
      </c>
      <c r="X27" s="76">
        <f>分析係数表!E30</f>
        <v>7.0107174551163901E-2</v>
      </c>
      <c r="Y27" s="89">
        <f t="shared" si="9"/>
        <v>0</v>
      </c>
    </row>
    <row r="28" spans="1:25" x14ac:dyDescent="0.2">
      <c r="A28" s="6" t="s">
        <v>16</v>
      </c>
      <c r="B28" s="5" t="s">
        <v>192</v>
      </c>
      <c r="C28" s="90"/>
      <c r="D28" s="76">
        <f>投入係数表!AF28</f>
        <v>8.2880082880082886E-3</v>
      </c>
      <c r="E28" s="77">
        <f t="shared" si="0"/>
        <v>0.82880082880082884</v>
      </c>
      <c r="F28" s="76">
        <f>分析係数表!C31</f>
        <v>1.9207967749584998E-2</v>
      </c>
      <c r="G28" s="77">
        <f t="shared" si="1"/>
        <v>1.5919579590435638E-2</v>
      </c>
      <c r="H28" s="77">
        <v>1.7792294015205559E-2</v>
      </c>
      <c r="I28" s="77">
        <f t="shared" si="2"/>
        <v>1.7792294015205559E-2</v>
      </c>
      <c r="J28" s="76">
        <f>分析係数表!G31</f>
        <v>6.1728395061728392E-2</v>
      </c>
      <c r="K28" s="78">
        <f t="shared" si="3"/>
        <v>1.0982897540250344E-3</v>
      </c>
      <c r="L28" s="79"/>
      <c r="M28" s="80"/>
      <c r="N28" s="81">
        <f>分析係数表!H31</f>
        <v>2.4076335672969816E-2</v>
      </c>
      <c r="O28" s="82">
        <f t="shared" si="4"/>
        <v>0.812207179154527</v>
      </c>
      <c r="P28" s="76">
        <f>分析係数表!C31</f>
        <v>1.9207967749584998E-2</v>
      </c>
      <c r="Q28" s="82">
        <f t="shared" si="5"/>
        <v>1.560084930318156E-2</v>
      </c>
      <c r="R28" s="83">
        <v>2.0231833036286912E-2</v>
      </c>
      <c r="S28" s="84">
        <f t="shared" si="6"/>
        <v>3.8024127051492468E-2</v>
      </c>
      <c r="T28" s="85">
        <f>分析係数表!F31</f>
        <v>0.33333333333333331</v>
      </c>
      <c r="U28" s="86">
        <f t="shared" si="7"/>
        <v>1.2674709017164155E-2</v>
      </c>
      <c r="V28" s="87">
        <f>分析係数表!D31</f>
        <v>0.20987654320987653</v>
      </c>
      <c r="W28" s="88">
        <f t="shared" si="8"/>
        <v>0</v>
      </c>
      <c r="X28" s="76">
        <f>分析係数表!E31</f>
        <v>0.18518518518518517</v>
      </c>
      <c r="Y28" s="89">
        <f t="shared" si="9"/>
        <v>0</v>
      </c>
    </row>
    <row r="29" spans="1:25" x14ac:dyDescent="0.2">
      <c r="A29" s="6" t="s">
        <v>17</v>
      </c>
      <c r="B29" s="5" t="s">
        <v>272</v>
      </c>
      <c r="C29" s="90"/>
      <c r="D29" s="76">
        <f>投入係数表!AF29</f>
        <v>1.0360010360010361E-3</v>
      </c>
      <c r="E29" s="77">
        <f t="shared" si="0"/>
        <v>0.1036001036001036</v>
      </c>
      <c r="F29" s="76">
        <f>分析係数表!C32</f>
        <v>1</v>
      </c>
      <c r="G29" s="77">
        <f t="shared" si="1"/>
        <v>0.1036001036001036</v>
      </c>
      <c r="H29" s="77">
        <v>0.12784739605799178</v>
      </c>
      <c r="I29" s="77">
        <f t="shared" si="2"/>
        <v>0.12784739605799178</v>
      </c>
      <c r="J29" s="76">
        <f>分析係数表!G32</f>
        <v>0.14010507880910683</v>
      </c>
      <c r="K29" s="78">
        <f t="shared" si="3"/>
        <v>1.7912069500244033E-2</v>
      </c>
      <c r="L29" s="79"/>
      <c r="M29" s="80"/>
      <c r="N29" s="81">
        <f>分析係数表!H32</f>
        <v>7.0054889750781743E-3</v>
      </c>
      <c r="O29" s="82">
        <f t="shared" si="4"/>
        <v>0.23632784142623361</v>
      </c>
      <c r="P29" s="76">
        <f>分析係数表!C32</f>
        <v>1</v>
      </c>
      <c r="Q29" s="82">
        <f t="shared" si="5"/>
        <v>0.23632784142623361</v>
      </c>
      <c r="R29" s="83">
        <v>0.3123564301344065</v>
      </c>
      <c r="S29" s="84">
        <f t="shared" si="6"/>
        <v>0.44020382619239828</v>
      </c>
      <c r="T29" s="85">
        <f>分析係数表!F32</f>
        <v>0.48248686514886163</v>
      </c>
      <c r="U29" s="86">
        <f t="shared" si="7"/>
        <v>0.2123925641261046</v>
      </c>
      <c r="V29" s="87">
        <f>分析係数表!D32</f>
        <v>1.5761821366024518E-2</v>
      </c>
      <c r="W29" s="88">
        <f t="shared" si="8"/>
        <v>0</v>
      </c>
      <c r="X29" s="76">
        <f>分析係数表!E32</f>
        <v>2.1891418563922942E-2</v>
      </c>
      <c r="Y29" s="89">
        <f t="shared" si="9"/>
        <v>0</v>
      </c>
    </row>
    <row r="30" spans="1:25" x14ac:dyDescent="0.2">
      <c r="A30" s="6" t="s">
        <v>18</v>
      </c>
      <c r="B30" s="5" t="s">
        <v>273</v>
      </c>
      <c r="C30" s="90"/>
      <c r="D30" s="76">
        <f>投入係数表!AF30</f>
        <v>3.3670033670033669E-3</v>
      </c>
      <c r="E30" s="77">
        <f t="shared" si="0"/>
        <v>0.33670033670033667</v>
      </c>
      <c r="F30" s="76">
        <f>分析係数表!C33</f>
        <v>0.97338792221084958</v>
      </c>
      <c r="G30" s="77">
        <f t="shared" si="1"/>
        <v>0.32774004114843419</v>
      </c>
      <c r="H30" s="77">
        <v>0.35155402913223471</v>
      </c>
      <c r="I30" s="77">
        <f t="shared" si="2"/>
        <v>0.35155402913223471</v>
      </c>
      <c r="J30" s="76">
        <f>分析係数表!G33</f>
        <v>0.50577124868835255</v>
      </c>
      <c r="K30" s="78">
        <f t="shared" si="3"/>
        <v>0.17780592029563183</v>
      </c>
      <c r="L30" s="79"/>
      <c r="M30" s="80"/>
      <c r="N30" s="81">
        <f>分析係数表!H33</f>
        <v>1.0199562492450981E-3</v>
      </c>
      <c r="O30" s="82">
        <f t="shared" si="4"/>
        <v>3.4407884958608727E-2</v>
      </c>
      <c r="P30" s="76">
        <f>分析係数表!C33</f>
        <v>0.97338792221084958</v>
      </c>
      <c r="Q30" s="82">
        <f t="shared" si="5"/>
        <v>3.3492219647530096E-2</v>
      </c>
      <c r="R30" s="83">
        <v>0.10029867946738247</v>
      </c>
      <c r="S30" s="84">
        <f t="shared" si="6"/>
        <v>0.45185270859961718</v>
      </c>
      <c r="T30" s="85">
        <f>分析係数表!F33</f>
        <v>0.64428121720881426</v>
      </c>
      <c r="U30" s="86">
        <f t="shared" si="7"/>
        <v>0.291120213095661</v>
      </c>
      <c r="V30" s="87">
        <f>分析係数表!D33</f>
        <v>6.2959076600209857E-2</v>
      </c>
      <c r="W30" s="88">
        <f t="shared" si="8"/>
        <v>0</v>
      </c>
      <c r="X30" s="76">
        <f>分析係数表!E33</f>
        <v>4.7219307450157399E-2</v>
      </c>
      <c r="Y30" s="89">
        <f t="shared" si="9"/>
        <v>0</v>
      </c>
    </row>
    <row r="31" spans="1:25" x14ac:dyDescent="0.2">
      <c r="A31" s="6" t="s">
        <v>19</v>
      </c>
      <c r="B31" s="5" t="s">
        <v>274</v>
      </c>
      <c r="C31" s="90"/>
      <c r="D31" s="76">
        <f>投入係数表!AF31</f>
        <v>1.1137011137011137E-2</v>
      </c>
      <c r="E31" s="77">
        <f t="shared" si="0"/>
        <v>1.1137011137011137</v>
      </c>
      <c r="F31" s="76">
        <f>分析係数表!C34</f>
        <v>0.27354580534514794</v>
      </c>
      <c r="G31" s="77">
        <f t="shared" si="1"/>
        <v>0.3046482680611593</v>
      </c>
      <c r="H31" s="77">
        <v>0.36900862214046853</v>
      </c>
      <c r="I31" s="77">
        <f t="shared" si="2"/>
        <v>0.36900862214046853</v>
      </c>
      <c r="J31" s="76">
        <f>分析係数表!G34</f>
        <v>0.42476937758456157</v>
      </c>
      <c r="K31" s="78">
        <f t="shared" si="3"/>
        <v>0.15674356274994347</v>
      </c>
      <c r="L31" s="79"/>
      <c r="M31" s="80"/>
      <c r="N31" s="81">
        <f>分析係数表!H34</f>
        <v>0.17207735562921905</v>
      </c>
      <c r="O31" s="82">
        <f t="shared" si="4"/>
        <v>5.804972380780014</v>
      </c>
      <c r="P31" s="76">
        <f>分析係数表!C34</f>
        <v>0.27354580534514794</v>
      </c>
      <c r="Q31" s="82">
        <f t="shared" si="5"/>
        <v>1.5879258449068097</v>
      </c>
      <c r="R31" s="83">
        <v>1.7200571738188237</v>
      </c>
      <c r="S31" s="84">
        <f t="shared" si="6"/>
        <v>2.0890657959592924</v>
      </c>
      <c r="T31" s="85">
        <f>分析係数表!F34</f>
        <v>0.70045594316615423</v>
      </c>
      <c r="U31" s="86">
        <f t="shared" si="7"/>
        <v>1.4632985524448188</v>
      </c>
      <c r="V31" s="87">
        <f>分析係数表!D34</f>
        <v>0.30431555508429647</v>
      </c>
      <c r="W31" s="88">
        <f t="shared" si="8"/>
        <v>1</v>
      </c>
      <c r="X31" s="76">
        <f>分析係数表!E34</f>
        <v>0.19870639380765559</v>
      </c>
      <c r="Y31" s="89">
        <f t="shared" si="9"/>
        <v>0</v>
      </c>
    </row>
    <row r="32" spans="1:25" x14ac:dyDescent="0.2">
      <c r="A32" s="6" t="s">
        <v>20</v>
      </c>
      <c r="B32" s="5" t="s">
        <v>37</v>
      </c>
      <c r="C32" s="90"/>
      <c r="D32" s="76">
        <f>投入係数表!AF32</f>
        <v>1.2173012173012173E-2</v>
      </c>
      <c r="E32" s="77">
        <f t="shared" si="0"/>
        <v>1.2173012173012172</v>
      </c>
      <c r="F32" s="76">
        <f>分析係数表!C35</f>
        <v>0.43910510987556262</v>
      </c>
      <c r="G32" s="77">
        <f t="shared" si="1"/>
        <v>0.53452318477470706</v>
      </c>
      <c r="H32" s="77">
        <v>0.62303202906527433</v>
      </c>
      <c r="I32" s="77">
        <f t="shared" si="2"/>
        <v>0.62303202906527433</v>
      </c>
      <c r="J32" s="76">
        <f>分析係数表!G35</f>
        <v>0.31421305453517945</v>
      </c>
      <c r="K32" s="78">
        <f t="shared" si="3"/>
        <v>0.19576479692585055</v>
      </c>
      <c r="L32" s="79"/>
      <c r="M32" s="80"/>
      <c r="N32" s="81">
        <f>分析係数表!H35</f>
        <v>6.5760337122381329E-2</v>
      </c>
      <c r="O32" s="82">
        <f t="shared" si="4"/>
        <v>2.2184031091734573</v>
      </c>
      <c r="P32" s="76">
        <f>分析係数表!C35</f>
        <v>0.43910510987556262</v>
      </c>
      <c r="Q32" s="82">
        <f t="shared" si="5"/>
        <v>0.97411214100190069</v>
      </c>
      <c r="R32" s="83">
        <v>1.1908412637668329</v>
      </c>
      <c r="S32" s="84">
        <f t="shared" si="6"/>
        <v>1.8138732928321071</v>
      </c>
      <c r="T32" s="85">
        <f>分析係数表!F35</f>
        <v>0.64651031364792311</v>
      </c>
      <c r="U32" s="86">
        <f t="shared" si="7"/>
        <v>1.1726877914664766</v>
      </c>
      <c r="V32" s="87">
        <f>分析係数表!D35</f>
        <v>9.7202599604408024E-2</v>
      </c>
      <c r="W32" s="88">
        <f t="shared" si="8"/>
        <v>0</v>
      </c>
      <c r="X32" s="76">
        <f>分析係数表!E35</f>
        <v>8.3356880474710376E-2</v>
      </c>
      <c r="Y32" s="89">
        <f t="shared" si="9"/>
        <v>0</v>
      </c>
    </row>
    <row r="33" spans="1:25" x14ac:dyDescent="0.2">
      <c r="A33" s="6" t="s">
        <v>21</v>
      </c>
      <c r="B33" s="5" t="s">
        <v>38</v>
      </c>
      <c r="C33" s="90"/>
      <c r="D33" s="76">
        <f>投入係数表!AF33</f>
        <v>1.3727013727013727E-2</v>
      </c>
      <c r="E33" s="77">
        <f t="shared" si="0"/>
        <v>1.3727013727013726</v>
      </c>
      <c r="F33" s="76">
        <f>分析係数表!C36</f>
        <v>0.81669408606805782</v>
      </c>
      <c r="G33" s="77">
        <f t="shared" si="1"/>
        <v>1.1210770930227159</v>
      </c>
      <c r="H33" s="77">
        <v>1.2060933585711489</v>
      </c>
      <c r="I33" s="77">
        <f t="shared" si="2"/>
        <v>1.2060933585711489</v>
      </c>
      <c r="J33" s="76">
        <f>分析係数表!G36</f>
        <v>6.9340477503742809E-2</v>
      </c>
      <c r="K33" s="78">
        <f t="shared" si="3"/>
        <v>8.3631089397416356E-2</v>
      </c>
      <c r="L33" s="79"/>
      <c r="M33" s="80"/>
      <c r="N33" s="81">
        <f>分析係数表!H36</f>
        <v>0.13486237300873674</v>
      </c>
      <c r="O33" s="82">
        <f t="shared" si="4"/>
        <v>4.5495373151191991</v>
      </c>
      <c r="P33" s="76">
        <f>分析係数表!C36</f>
        <v>0.81669408606805782</v>
      </c>
      <c r="Q33" s="82">
        <f t="shared" si="5"/>
        <v>3.7155802196037997</v>
      </c>
      <c r="R33" s="83">
        <v>3.9058699682573361</v>
      </c>
      <c r="S33" s="84">
        <f t="shared" si="6"/>
        <v>5.1119633268284854</v>
      </c>
      <c r="T33" s="85">
        <f>分析係数表!F36</f>
        <v>0.82767315420376641</v>
      </c>
      <c r="U33" s="86">
        <f t="shared" si="7"/>
        <v>4.2310348108901117</v>
      </c>
      <c r="V33" s="87">
        <f>分析係数表!D36</f>
        <v>6.0672917815774961E-3</v>
      </c>
      <c r="W33" s="88">
        <f t="shared" si="8"/>
        <v>0</v>
      </c>
      <c r="X33" s="76">
        <f>分析係数表!E36</f>
        <v>1.3395319517768497E-3</v>
      </c>
      <c r="Y33" s="89">
        <f t="shared" si="9"/>
        <v>0</v>
      </c>
    </row>
    <row r="34" spans="1:25" x14ac:dyDescent="0.2">
      <c r="A34" s="6" t="s">
        <v>22</v>
      </c>
      <c r="B34" s="5" t="s">
        <v>377</v>
      </c>
      <c r="C34" s="75">
        <f>最終需要_まとめ!C35</f>
        <v>100</v>
      </c>
      <c r="D34" s="76">
        <f>投入係数表!AF34</f>
        <v>6.3455063455063451E-2</v>
      </c>
      <c r="E34" s="77">
        <f t="shared" si="0"/>
        <v>6.3455063455063447</v>
      </c>
      <c r="F34" s="76">
        <f>分析係数表!C37</f>
        <v>0.27674240490171054</v>
      </c>
      <c r="G34" s="77">
        <f t="shared" si="1"/>
        <v>1.7560706863744904</v>
      </c>
      <c r="H34" s="77">
        <v>1.8394986598005241</v>
      </c>
      <c r="I34" s="77">
        <f t="shared" si="2"/>
        <v>101.83949865980053</v>
      </c>
      <c r="J34" s="76">
        <f>分析係数表!G37</f>
        <v>0.51230251230251234</v>
      </c>
      <c r="K34" s="78">
        <f t="shared" si="3"/>
        <v>52.172631015044146</v>
      </c>
      <c r="L34" s="79"/>
      <c r="M34" s="80"/>
      <c r="N34" s="81">
        <f>分析係数表!H37</f>
        <v>5.0756243876907386E-2</v>
      </c>
      <c r="O34" s="82">
        <f t="shared" si="4"/>
        <v>1.712245012019187</v>
      </c>
      <c r="P34" s="76">
        <f>分析係数表!C37</f>
        <v>0.27674240490171054</v>
      </c>
      <c r="Q34" s="82">
        <f t="shared" si="5"/>
        <v>0.47385080240714805</v>
      </c>
      <c r="R34" s="83">
        <v>0.56522741279103073</v>
      </c>
      <c r="S34" s="84">
        <f t="shared" si="6"/>
        <v>102.40472607259156</v>
      </c>
      <c r="T34" s="85">
        <f>分析係数表!F37</f>
        <v>0.72623672623672619</v>
      </c>
      <c r="U34" s="86">
        <f t="shared" si="7"/>
        <v>74.370073014127613</v>
      </c>
      <c r="V34" s="87">
        <f>分析係数表!D37</f>
        <v>0.14037814037814036</v>
      </c>
      <c r="W34" s="88">
        <f t="shared" si="8"/>
        <v>14</v>
      </c>
      <c r="X34" s="76">
        <f>分析係数表!E37</f>
        <v>0.12535612535612536</v>
      </c>
      <c r="Y34" s="89">
        <f t="shared" si="9"/>
        <v>13</v>
      </c>
    </row>
    <row r="35" spans="1:25" x14ac:dyDescent="0.2">
      <c r="A35" s="6" t="s">
        <v>23</v>
      </c>
      <c r="B35" s="5" t="s">
        <v>193</v>
      </c>
      <c r="C35" s="90"/>
      <c r="D35" s="76">
        <f>投入係数表!AF35</f>
        <v>9.8420098420098426E-3</v>
      </c>
      <c r="E35" s="77">
        <f t="shared" si="0"/>
        <v>0.98420098420098423</v>
      </c>
      <c r="F35" s="76">
        <f>分析係数表!C38</f>
        <v>2.6054411976392688E-2</v>
      </c>
      <c r="G35" s="77">
        <f t="shared" si="1"/>
        <v>2.5642777909943595E-2</v>
      </c>
      <c r="H35" s="77">
        <v>3.0716702697488572E-2</v>
      </c>
      <c r="I35" s="77">
        <f t="shared" si="2"/>
        <v>3.0716702697488572E-2</v>
      </c>
      <c r="J35" s="76">
        <f>分析係数表!G38</f>
        <v>0.25641025641025639</v>
      </c>
      <c r="K35" s="78">
        <f t="shared" si="3"/>
        <v>7.8760776147406581E-3</v>
      </c>
      <c r="L35" s="79"/>
      <c r="M35" s="80"/>
      <c r="N35" s="81">
        <f>分析係数表!H38</f>
        <v>4.4945177351603076E-2</v>
      </c>
      <c r="O35" s="82">
        <f t="shared" si="4"/>
        <v>1.5162106148207977</v>
      </c>
      <c r="P35" s="76">
        <f>分析係数表!C38</f>
        <v>2.6054411976392688E-2</v>
      </c>
      <c r="Q35" s="82">
        <f t="shared" si="5"/>
        <v>3.950397600152071E-2</v>
      </c>
      <c r="R35" s="83">
        <v>4.8624717840116891E-2</v>
      </c>
      <c r="S35" s="84">
        <f t="shared" si="6"/>
        <v>7.9341420537605456E-2</v>
      </c>
      <c r="T35" s="85">
        <f>分析係数表!F38</f>
        <v>0.57264957264957261</v>
      </c>
      <c r="U35" s="86">
        <f t="shared" si="7"/>
        <v>4.5434830564269786E-2</v>
      </c>
      <c r="V35" s="87">
        <f>分析係数表!D38</f>
        <v>9.4017094017094016E-2</v>
      </c>
      <c r="W35" s="88">
        <f t="shared" si="8"/>
        <v>0</v>
      </c>
      <c r="X35" s="76">
        <f>分析係数表!E38</f>
        <v>6.4102564102564097E-2</v>
      </c>
      <c r="Y35" s="89">
        <f t="shared" si="9"/>
        <v>0</v>
      </c>
    </row>
    <row r="36" spans="1:25" x14ac:dyDescent="0.2">
      <c r="A36" s="6" t="s">
        <v>24</v>
      </c>
      <c r="B36" s="5" t="s">
        <v>39</v>
      </c>
      <c r="C36" s="90"/>
      <c r="D36" s="76">
        <f>投入係数表!AF36</f>
        <v>0</v>
      </c>
      <c r="E36" s="77">
        <f t="shared" si="0"/>
        <v>0</v>
      </c>
      <c r="F36" s="76">
        <f>分析係数表!C39</f>
        <v>1</v>
      </c>
      <c r="G36" s="77">
        <f t="shared" si="1"/>
        <v>0</v>
      </c>
      <c r="H36" s="77">
        <v>0.15025364072068195</v>
      </c>
      <c r="I36" s="77">
        <f t="shared" si="2"/>
        <v>0.15025364072068195</v>
      </c>
      <c r="J36" s="76">
        <f>分析係数表!G39</f>
        <v>0.35423311765241955</v>
      </c>
      <c r="K36" s="78">
        <f t="shared" si="3"/>
        <v>5.3224815591113708E-2</v>
      </c>
      <c r="L36" s="79"/>
      <c r="M36" s="80"/>
      <c r="N36" s="81">
        <f>分析係数表!H39</f>
        <v>4.0664045200166418E-3</v>
      </c>
      <c r="O36" s="82">
        <f t="shared" si="4"/>
        <v>0.13717880450603218</v>
      </c>
      <c r="P36" s="76">
        <f>分析係数表!C39</f>
        <v>1</v>
      </c>
      <c r="Q36" s="82">
        <f t="shared" si="5"/>
        <v>0.13717880450603218</v>
      </c>
      <c r="R36" s="83">
        <v>0.24304602855205537</v>
      </c>
      <c r="S36" s="84">
        <f t="shared" si="6"/>
        <v>0.3932996692727373</v>
      </c>
      <c r="T36" s="85">
        <f>分析係数表!F39</f>
        <v>0.70491205686685499</v>
      </c>
      <c r="U36" s="86">
        <f t="shared" si="7"/>
        <v>0.27724167883209905</v>
      </c>
      <c r="V36" s="87">
        <f>分析係数表!D39</f>
        <v>5.4588535496217991E-2</v>
      </c>
      <c r="W36" s="88">
        <f t="shared" si="8"/>
        <v>0</v>
      </c>
      <c r="X36" s="76">
        <f>分析係数表!E39</f>
        <v>6.4886539688325889E-2</v>
      </c>
      <c r="Y36" s="89">
        <f t="shared" si="9"/>
        <v>0</v>
      </c>
    </row>
    <row r="37" spans="1:25" x14ac:dyDescent="0.2">
      <c r="A37" s="6" t="s">
        <v>25</v>
      </c>
      <c r="B37" s="5" t="s">
        <v>40</v>
      </c>
      <c r="C37" s="90"/>
      <c r="D37" s="76">
        <f>投入係数表!AF37</f>
        <v>2.5900025900025902E-4</v>
      </c>
      <c r="E37" s="77">
        <f t="shared" si="0"/>
        <v>2.5900025900025901E-2</v>
      </c>
      <c r="F37" s="76">
        <f>分析係数表!C40</f>
        <v>0.92056168505516545</v>
      </c>
      <c r="G37" s="77">
        <f t="shared" si="1"/>
        <v>2.3842571485500272E-2</v>
      </c>
      <c r="H37" s="77">
        <v>2.4950675513864561E-2</v>
      </c>
      <c r="I37" s="77">
        <f t="shared" si="2"/>
        <v>2.4950675513864561E-2</v>
      </c>
      <c r="J37" s="76">
        <f>分析係数表!G40</f>
        <v>0.55393401015228427</v>
      </c>
      <c r="K37" s="78">
        <f t="shared" si="3"/>
        <v>1.3821027743403403E-2</v>
      </c>
      <c r="L37" s="79"/>
      <c r="M37" s="80"/>
      <c r="N37" s="81">
        <f>分析係数表!H40</f>
        <v>3.1632064203561794E-2</v>
      </c>
      <c r="O37" s="82">
        <f t="shared" si="4"/>
        <v>1.0670971690452733</v>
      </c>
      <c r="P37" s="76">
        <f>分析係数表!C40</f>
        <v>0.92056168505516545</v>
      </c>
      <c r="Q37" s="82">
        <f t="shared" si="5"/>
        <v>0.98232876805391356</v>
      </c>
      <c r="R37" s="83">
        <v>0.98334925143116769</v>
      </c>
      <c r="S37" s="84">
        <f t="shared" si="6"/>
        <v>1.0082999269450323</v>
      </c>
      <c r="T37" s="85">
        <f>分析係数表!F40</f>
        <v>0.75190355329949243</v>
      </c>
      <c r="U37" s="86">
        <f t="shared" si="7"/>
        <v>0.75814429786158843</v>
      </c>
      <c r="V37" s="87">
        <f>分析係数表!D40</f>
        <v>8.6747643219724432E-2</v>
      </c>
      <c r="W37" s="88">
        <f t="shared" si="8"/>
        <v>0</v>
      </c>
      <c r="X37" s="76">
        <f>分析係数表!E40</f>
        <v>5.4296591733139957E-2</v>
      </c>
      <c r="Y37" s="89">
        <f t="shared" si="9"/>
        <v>0</v>
      </c>
    </row>
    <row r="38" spans="1:25" x14ac:dyDescent="0.2">
      <c r="A38" s="6" t="s">
        <v>26</v>
      </c>
      <c r="B38" s="5" t="s">
        <v>276</v>
      </c>
      <c r="C38" s="90"/>
      <c r="D38" s="76">
        <f>投入係数表!AF38</f>
        <v>2.5900025900025902E-4</v>
      </c>
      <c r="E38" s="77">
        <f t="shared" si="0"/>
        <v>2.5900025900025901E-2</v>
      </c>
      <c r="F38" s="76">
        <f>分析係数表!C41</f>
        <v>0.63177526518242222</v>
      </c>
      <c r="G38" s="77">
        <f t="shared" si="1"/>
        <v>1.6362995731220468E-2</v>
      </c>
      <c r="H38" s="77">
        <v>1.7760594299698677E-2</v>
      </c>
      <c r="I38" s="77">
        <f t="shared" si="2"/>
        <v>1.7760594299698677E-2</v>
      </c>
      <c r="J38" s="76">
        <f>分析係数表!G41</f>
        <v>0.4574653574378269</v>
      </c>
      <c r="K38" s="78">
        <f t="shared" si="3"/>
        <v>8.1248566196198864E-3</v>
      </c>
      <c r="L38" s="79"/>
      <c r="M38" s="80"/>
      <c r="N38" s="81">
        <f>分析係数表!H41</f>
        <v>5.3681907855005165E-2</v>
      </c>
      <c r="O38" s="82">
        <f t="shared" si="4"/>
        <v>1.8109413136109855</v>
      </c>
      <c r="P38" s="76">
        <f>分析係数表!C41</f>
        <v>0.63177526518242222</v>
      </c>
      <c r="Q38" s="82">
        <f t="shared" si="5"/>
        <v>1.1441079286363844</v>
      </c>
      <c r="R38" s="83">
        <v>1.1595005544187775</v>
      </c>
      <c r="S38" s="84">
        <f t="shared" si="6"/>
        <v>1.1772611487184763</v>
      </c>
      <c r="T38" s="85">
        <f>分析係数表!F41</f>
        <v>0.56134715976874372</v>
      </c>
      <c r="U38" s="86">
        <f t="shared" si="7"/>
        <v>0.66085220213920526</v>
      </c>
      <c r="V38" s="87">
        <f>分析係数表!D41</f>
        <v>0.18619803615674038</v>
      </c>
      <c r="W38" s="88">
        <f t="shared" si="8"/>
        <v>0</v>
      </c>
      <c r="X38" s="76">
        <f>分析係数表!E41</f>
        <v>0.17261631641736258</v>
      </c>
      <c r="Y38" s="89">
        <f t="shared" si="9"/>
        <v>0</v>
      </c>
    </row>
    <row r="39" spans="1:25" x14ac:dyDescent="0.2">
      <c r="A39" s="6" t="s">
        <v>51</v>
      </c>
      <c r="B39" s="5" t="s">
        <v>367</v>
      </c>
      <c r="C39" s="90"/>
      <c r="D39" s="76">
        <f>投入係数表!AF39</f>
        <v>1.2950012950012949E-3</v>
      </c>
      <c r="E39" s="77">
        <f>$C$34*D39</f>
        <v>0.12950012950012948</v>
      </c>
      <c r="F39" s="76">
        <f>分析係数表!C42</f>
        <v>1</v>
      </c>
      <c r="G39" s="77">
        <f>E39*F39</f>
        <v>0.12950012950012948</v>
      </c>
      <c r="H39" s="77">
        <v>0.14215959698726829</v>
      </c>
      <c r="I39" s="77">
        <f>C39+H39</f>
        <v>0.14215959698726829</v>
      </c>
      <c r="J39" s="76">
        <f>分析係数表!G42</f>
        <v>0.48523748395378691</v>
      </c>
      <c r="K39" s="78">
        <f>I39*J39</f>
        <v>6.8981165161986407E-2</v>
      </c>
      <c r="L39" s="79"/>
      <c r="M39" s="80"/>
      <c r="N39" s="81">
        <f>分析係数表!H42</f>
        <v>1.4319648920322628E-2</v>
      </c>
      <c r="O39" s="82">
        <f t="shared" si="4"/>
        <v>0.48306859540573038</v>
      </c>
      <c r="P39" s="76">
        <f>分析係数表!C42</f>
        <v>1</v>
      </c>
      <c r="Q39" s="82">
        <f>O39*P39</f>
        <v>0.48306859540573038</v>
      </c>
      <c r="R39" s="83">
        <v>0.50345430781692635</v>
      </c>
      <c r="S39" s="84">
        <f>I39+R39</f>
        <v>0.64561390480419467</v>
      </c>
      <c r="T39" s="85">
        <f>分析係数表!F42</f>
        <v>0.55905006418485237</v>
      </c>
      <c r="U39" s="86">
        <f>S39*T39</f>
        <v>0.3609304949194182</v>
      </c>
      <c r="V39" s="87">
        <f>分析係数表!D42</f>
        <v>0.23876765083440307</v>
      </c>
      <c r="W39" s="88">
        <f>ROUND(S39*V39,0)</f>
        <v>0</v>
      </c>
      <c r="X39" s="76">
        <f>分析係数表!E42</f>
        <v>0.20410783055198972</v>
      </c>
      <c r="Y39" s="89">
        <f>ROUND(S39*X39,0)</f>
        <v>0</v>
      </c>
    </row>
    <row r="40" spans="1:25" x14ac:dyDescent="0.2">
      <c r="A40" s="6" t="s">
        <v>194</v>
      </c>
      <c r="B40" s="5" t="s">
        <v>41</v>
      </c>
      <c r="C40" s="90"/>
      <c r="D40" s="76">
        <f>投入係数表!AF40</f>
        <v>5.3095053095053094E-2</v>
      </c>
      <c r="E40" s="77">
        <f>$C$34*D40</f>
        <v>5.3095053095053091</v>
      </c>
      <c r="F40" s="76">
        <f>分析係数表!C43</f>
        <v>0.2976353666895134</v>
      </c>
      <c r="G40" s="77">
        <f>E40*F40</f>
        <v>1.5802965597345311</v>
      </c>
      <c r="H40" s="77">
        <v>1.7616947213652423</v>
      </c>
      <c r="I40" s="77">
        <f>C40+H40</f>
        <v>1.7616947213652423</v>
      </c>
      <c r="J40" s="76">
        <f>分析係数表!G43</f>
        <v>0.36251604621309369</v>
      </c>
      <c r="K40" s="78">
        <f>I40*J40</f>
        <v>0.63864260502380543</v>
      </c>
      <c r="L40" s="79"/>
      <c r="M40" s="80"/>
      <c r="N40" s="81">
        <f>分析係数表!H43</f>
        <v>3.8812019379168734E-2</v>
      </c>
      <c r="O40" s="82">
        <f t="shared" si="4"/>
        <v>1.3093105697407426</v>
      </c>
      <c r="P40" s="76">
        <f>分析係数表!C43</f>
        <v>0.2976353666895134</v>
      </c>
      <c r="Q40" s="82">
        <f>O40*P40</f>
        <v>0.3896971315352416</v>
      </c>
      <c r="R40" s="83">
        <v>0.660698791986018</v>
      </c>
      <c r="S40" s="84">
        <f>I40+R40</f>
        <v>2.4223935133512602</v>
      </c>
      <c r="T40" s="85">
        <f>分析係数表!F43</f>
        <v>0.59563543003851094</v>
      </c>
      <c r="U40" s="86">
        <f>S40*T40</f>
        <v>1.4428634020474773</v>
      </c>
      <c r="V40" s="87">
        <f>分析係数表!D43</f>
        <v>0.26110397946084724</v>
      </c>
      <c r="W40" s="88">
        <f>ROUND(S40*V40,0)</f>
        <v>1</v>
      </c>
      <c r="X40" s="76">
        <f>分析係数表!E43</f>
        <v>0.20154043645699615</v>
      </c>
      <c r="Y40" s="89">
        <f>ROUND(S40*X40,0)</f>
        <v>0</v>
      </c>
    </row>
    <row r="41" spans="1:25" x14ac:dyDescent="0.2">
      <c r="A41" s="6" t="s">
        <v>340</v>
      </c>
      <c r="B41" s="5" t="s">
        <v>42</v>
      </c>
      <c r="C41" s="90"/>
      <c r="D41" s="76">
        <f>投入係数表!AF41</f>
        <v>5.1800051800051804E-4</v>
      </c>
      <c r="E41" s="77">
        <f>$C$34*D41</f>
        <v>5.1800051800051802E-2</v>
      </c>
      <c r="F41" s="76">
        <f>分析係数表!C44</f>
        <v>0.4644187601490114</v>
      </c>
      <c r="G41" s="77">
        <f>E41*F41</f>
        <v>2.4056915832634623E-2</v>
      </c>
      <c r="H41" s="77">
        <v>2.6789714128259742E-2</v>
      </c>
      <c r="I41" s="77">
        <f>C41+H41</f>
        <v>2.6789714128259742E-2</v>
      </c>
      <c r="J41" s="76">
        <f>分析係数表!G44</f>
        <v>0.2664037682111951</v>
      </c>
      <c r="K41" s="78">
        <f>I41*J41</f>
        <v>7.1368807930690869E-3</v>
      </c>
      <c r="L41" s="79"/>
      <c r="M41" s="80"/>
      <c r="N41" s="81">
        <f>分析係数表!H44</f>
        <v>0.11619448955215868</v>
      </c>
      <c r="O41" s="82">
        <f t="shared" si="4"/>
        <v>3.9197824733109781</v>
      </c>
      <c r="P41" s="76">
        <f>分析係数表!C44</f>
        <v>0.4644187601490114</v>
      </c>
      <c r="Q41" s="82">
        <f>O41*P41</f>
        <v>1.8204205163089098</v>
      </c>
      <c r="R41" s="83">
        <v>1.8474607307100253</v>
      </c>
      <c r="S41" s="84">
        <f>I41+R41</f>
        <v>1.8742504448382851</v>
      </c>
      <c r="T41" s="85">
        <f>分析係数表!F44</f>
        <v>0.52053894183371674</v>
      </c>
      <c r="U41" s="86">
        <f>S41*T41</f>
        <v>0.97562034328749381</v>
      </c>
      <c r="V41" s="87">
        <f>分析係数表!D44</f>
        <v>0.21141417460839085</v>
      </c>
      <c r="W41" s="88">
        <f>ROUND(S41*V41,0)</f>
        <v>0</v>
      </c>
      <c r="X41" s="76">
        <f>分析係数表!E44</f>
        <v>0.12487676634899771</v>
      </c>
      <c r="Y41" s="89">
        <f>ROUND(S41*X41,0)</f>
        <v>0</v>
      </c>
    </row>
    <row r="42" spans="1:25" x14ac:dyDescent="0.2">
      <c r="A42" s="6" t="s">
        <v>341</v>
      </c>
      <c r="B42" s="5" t="s">
        <v>278</v>
      </c>
      <c r="C42" s="90"/>
      <c r="D42" s="76">
        <f>投入係数表!AF42</f>
        <v>1.2950012950012949E-3</v>
      </c>
      <c r="E42" s="77">
        <f>$C$34*D42</f>
        <v>0.12950012950012948</v>
      </c>
      <c r="F42" s="76">
        <f>分析係数表!C45</f>
        <v>1</v>
      </c>
      <c r="G42" s="77">
        <f>E42*F42</f>
        <v>0.12950012950012948</v>
      </c>
      <c r="H42" s="77">
        <v>0.13848811407573802</v>
      </c>
      <c r="I42" s="77">
        <f>C42+H42</f>
        <v>0.13848811407573802</v>
      </c>
      <c r="J42" s="76">
        <f>分析係数表!G45</f>
        <v>0</v>
      </c>
      <c r="K42" s="78">
        <f>I42*J42</f>
        <v>0</v>
      </c>
      <c r="L42" s="79"/>
      <c r="M42" s="80"/>
      <c r="N42" s="81">
        <f>分析係数表!H45</f>
        <v>0</v>
      </c>
      <c r="O42" s="82">
        <f t="shared" si="4"/>
        <v>0</v>
      </c>
      <c r="P42" s="76">
        <f>分析係数表!C45</f>
        <v>1</v>
      </c>
      <c r="Q42" s="82">
        <f>O42*P42</f>
        <v>0</v>
      </c>
      <c r="R42" s="83">
        <v>1.6935599640886933E-2</v>
      </c>
      <c r="S42" s="84">
        <f>I42+R42</f>
        <v>0.15542371371662494</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投入係数表!AF43</f>
        <v>1.2173012173012173E-2</v>
      </c>
      <c r="E43" s="77">
        <f>$C$34*D43</f>
        <v>1.2173012173012172</v>
      </c>
      <c r="F43" s="76">
        <f>分析係数表!C46</f>
        <v>0.61950882047734346</v>
      </c>
      <c r="G43" s="77">
        <f>E43*F43</f>
        <v>0.7541288412959114</v>
      </c>
      <c r="H43" s="77">
        <v>0.79325083851065892</v>
      </c>
      <c r="I43" s="77">
        <f>C43+H43</f>
        <v>0.79325083851065892</v>
      </c>
      <c r="J43" s="76">
        <f>分析係数表!G46</f>
        <v>9.4707520891364905E-3</v>
      </c>
      <c r="K43" s="78">
        <f>I43*J43</f>
        <v>7.5126820360340955E-3</v>
      </c>
      <c r="L43" s="79"/>
      <c r="M43" s="80"/>
      <c r="N43" s="81">
        <f>分析係数表!H46</f>
        <v>2.3767664702803538E-2</v>
      </c>
      <c r="O43" s="82">
        <f t="shared" si="4"/>
        <v>0.80179426660126385</v>
      </c>
      <c r="P43" s="76">
        <f>分析係数表!C46</f>
        <v>0.61950882047734346</v>
      </c>
      <c r="Q43" s="82">
        <f>O43*P43</f>
        <v>0.49671862036764564</v>
      </c>
      <c r="R43" s="83">
        <v>0.55891666812532836</v>
      </c>
      <c r="S43" s="84">
        <f>I43+R43</f>
        <v>1.3521675066359873</v>
      </c>
      <c r="T43" s="85">
        <f>分析係数表!F46</f>
        <v>0.31364902506963788</v>
      </c>
      <c r="U43" s="86">
        <f>S43*T43</f>
        <v>0.42410602018722049</v>
      </c>
      <c r="V43" s="87">
        <f>分析係数表!D46</f>
        <v>1.6713091922005571E-3</v>
      </c>
      <c r="W43" s="88">
        <f>ROUND(S43*V43,0)</f>
        <v>0</v>
      </c>
      <c r="X43" s="76">
        <f>分析係数表!E46</f>
        <v>5.5710306406685237E-3</v>
      </c>
      <c r="Y43" s="89">
        <f>ROUND(S43*X43,0)</f>
        <v>0</v>
      </c>
    </row>
    <row r="44" spans="1:25" x14ac:dyDescent="0.2">
      <c r="A44" s="192">
        <v>40</v>
      </c>
      <c r="B44" s="14" t="s">
        <v>150</v>
      </c>
      <c r="C44" s="197">
        <f>SUM(C5:C43)</f>
        <v>100</v>
      </c>
      <c r="D44" s="92">
        <f>投入係数表!AF44</f>
        <v>0.25407925407925408</v>
      </c>
      <c r="E44" s="91">
        <f>SUM(E5:E43)</f>
        <v>25.407925407925404</v>
      </c>
      <c r="F44" s="92">
        <f>分析係数表!C47</f>
        <v>0.46349450395854752</v>
      </c>
      <c r="G44" s="91">
        <f>SUM(G5:G43)</f>
        <v>7.5364762897286353</v>
      </c>
      <c r="H44" s="91">
        <f>SUM(H5:H43)</f>
        <v>8.5887498250970609</v>
      </c>
      <c r="I44" s="91">
        <f>SUM(I5:I43)</f>
        <v>108.58874982509707</v>
      </c>
      <c r="J44" s="92">
        <f>分析係数表!G47</f>
        <v>0.28295025107418337</v>
      </c>
      <c r="K44" s="93">
        <f>SUM(K5:K43)</f>
        <v>53.803297488475025</v>
      </c>
      <c r="L44" s="94">
        <f>最終需要_まとめ!$L$33</f>
        <v>0.627</v>
      </c>
      <c r="M44" s="91">
        <f>K44*L44</f>
        <v>33.734667525273842</v>
      </c>
      <c r="N44" s="95">
        <f>分析係数表!H47</f>
        <v>1</v>
      </c>
      <c r="O44" s="96">
        <f>SUM(O5:O43)</f>
        <v>33.734667525273842</v>
      </c>
      <c r="P44" s="92">
        <f>分析係数表!C47</f>
        <v>0.46349450395854752</v>
      </c>
      <c r="Q44" s="96">
        <f>SUM(Q5:Q43)</f>
        <v>13.839835932504506</v>
      </c>
      <c r="R44" s="91">
        <f>SUM(R5:R43)</f>
        <v>15.633675328770735</v>
      </c>
      <c r="S44" s="97">
        <f>SUM(S5:S43)</f>
        <v>124.2224251538678</v>
      </c>
      <c r="T44" s="98">
        <f>分析係数表!F47</f>
        <v>0.52862763369053167</v>
      </c>
      <c r="U44" s="99">
        <f>SUM(U5:U43)</f>
        <v>87.684487977046601</v>
      </c>
      <c r="V44" s="100">
        <f>分析係数表!D47</f>
        <v>0.12002381322151473</v>
      </c>
      <c r="W44" s="101">
        <f>SUM(W5:W43)</f>
        <v>16</v>
      </c>
      <c r="X44" s="92">
        <f>分析係数表!E47</f>
        <v>9.1234404928301496E-2</v>
      </c>
      <c r="Y44" s="102">
        <f>SUM(Y5:Y43)</f>
        <v>13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289</v>
      </c>
      <c r="S2" s="3" t="s">
        <v>152</v>
      </c>
      <c r="U2" s="64" t="s">
        <v>209</v>
      </c>
      <c r="W2" s="3" t="s">
        <v>130</v>
      </c>
      <c r="Y2" s="3" t="s">
        <v>153</v>
      </c>
    </row>
    <row r="3" spans="1:25" ht="44" x14ac:dyDescent="0.2">
      <c r="B3" s="65"/>
      <c r="C3" s="66" t="s">
        <v>227</v>
      </c>
      <c r="D3" s="66" t="s">
        <v>231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投入係数表!AG5</f>
        <v>0</v>
      </c>
      <c r="E5" s="77">
        <f t="shared" ref="E5:E38" si="0">$C$35*D5</f>
        <v>0</v>
      </c>
      <c r="F5" s="76">
        <f>分析係数表!C8</f>
        <v>0.24593128390596741</v>
      </c>
      <c r="G5" s="77">
        <f t="shared" ref="G5:G38" si="1">E5*F5</f>
        <v>0</v>
      </c>
      <c r="H5" s="77">
        <f t="array" ref="H5:H43">MMULT(逆行列係数!C5:AO43,'31'!G5:G43)</f>
        <v>2.9704460761005641E-3</v>
      </c>
      <c r="I5" s="77">
        <f t="shared" ref="I5:I38" si="2">C5+H5</f>
        <v>2.9704460761005641E-3</v>
      </c>
      <c r="J5" s="76">
        <f>分析係数表!G8</f>
        <v>0.11987270155586988</v>
      </c>
      <c r="K5" s="78">
        <f t="shared" ref="K5:K38" si="3">I5*J5</f>
        <v>3.5607539596820768E-4</v>
      </c>
      <c r="L5" s="79" t="s">
        <v>187</v>
      </c>
      <c r="M5" s="80" t="s">
        <v>187</v>
      </c>
      <c r="N5" s="81">
        <f>分析係数表!H8</f>
        <v>1.2776294069491229E-2</v>
      </c>
      <c r="O5" s="82">
        <f t="shared" ref="O5:O43" si="4">$M$44*N5</f>
        <v>0.23243737980826881</v>
      </c>
      <c r="P5" s="76">
        <f>分析係数表!C8</f>
        <v>0.24593128390596741</v>
      </c>
      <c r="Q5" s="82">
        <f t="shared" ref="Q5:Q38" si="5">O5*P5</f>
        <v>5.7163623243986536E-2</v>
      </c>
      <c r="R5" s="83">
        <f t="array" ref="R5:R43">MMULT(逆行列係数!C5:AO43,'31'!Q5:Q43)</f>
        <v>8.6656086574377039E-2</v>
      </c>
      <c r="S5" s="84">
        <f t="shared" ref="S5:S38" si="6">I5+R5</f>
        <v>8.9626532650477597E-2</v>
      </c>
      <c r="T5" s="85">
        <f>分析係数表!F8</f>
        <v>0.45261669024045259</v>
      </c>
      <c r="U5" s="86">
        <f t="shared" ref="U5:U38" si="7">S5*T5</f>
        <v>4.0566464565987032E-2</v>
      </c>
      <c r="V5" s="87">
        <f>分析係数表!D8</f>
        <v>0.25884016973125884</v>
      </c>
      <c r="W5" s="88">
        <f t="shared" ref="W5:W38" si="8">ROUND(S5*V5,0)</f>
        <v>0</v>
      </c>
      <c r="X5" s="76">
        <f>分析係数表!E8</f>
        <v>0.1623055162659123</v>
      </c>
      <c r="Y5" s="89">
        <f t="shared" ref="Y5:Y38" si="9">ROUND(S5*X5,0)</f>
        <v>0</v>
      </c>
    </row>
    <row r="6" spans="1:25" x14ac:dyDescent="0.2">
      <c r="A6" s="6" t="s">
        <v>219</v>
      </c>
      <c r="B6" s="5" t="s">
        <v>265</v>
      </c>
      <c r="C6" s="90"/>
      <c r="D6" s="76">
        <f>投入係数表!AG6</f>
        <v>0</v>
      </c>
      <c r="E6" s="77">
        <f t="shared" si="0"/>
        <v>0</v>
      </c>
      <c r="F6" s="76">
        <f>分析係数表!C9</f>
        <v>0.93252427184466025</v>
      </c>
      <c r="G6" s="77">
        <f t="shared" si="1"/>
        <v>0</v>
      </c>
      <c r="H6" s="77">
        <v>8.3491168328680504E-2</v>
      </c>
      <c r="I6" s="77">
        <f t="shared" si="2"/>
        <v>8.3491168328680504E-2</v>
      </c>
      <c r="J6" s="76">
        <f>分析係数表!G9</f>
        <v>0.24685990338164251</v>
      </c>
      <c r="K6" s="78">
        <f t="shared" si="3"/>
        <v>2.0610621746838521E-2</v>
      </c>
      <c r="L6" s="79"/>
      <c r="M6" s="80"/>
      <c r="N6" s="81">
        <f>分析係数表!H9</f>
        <v>6.7102384818756454E-4</v>
      </c>
      <c r="O6" s="82">
        <f t="shared" si="4"/>
        <v>1.2207845578165379E-2</v>
      </c>
      <c r="P6" s="76">
        <f>分析係数表!C9</f>
        <v>0.93252427184466025</v>
      </c>
      <c r="Q6" s="82">
        <f t="shared" si="5"/>
        <v>1.1384112308570725E-2</v>
      </c>
      <c r="R6" s="83">
        <v>2.3829203104292335E-2</v>
      </c>
      <c r="S6" s="84">
        <f t="shared" si="6"/>
        <v>0.10732037143297284</v>
      </c>
      <c r="T6" s="85">
        <f>分析係数表!F9</f>
        <v>0.67294685990338166</v>
      </c>
      <c r="U6" s="86">
        <f t="shared" si="7"/>
        <v>7.2220906959483661E-2</v>
      </c>
      <c r="V6" s="87">
        <f>分析係数表!D9</f>
        <v>0.15314009661835748</v>
      </c>
      <c r="W6" s="88">
        <f t="shared" si="8"/>
        <v>0</v>
      </c>
      <c r="X6" s="76">
        <f>分析係数表!E9</f>
        <v>0.11884057971014493</v>
      </c>
      <c r="Y6" s="89">
        <f t="shared" si="9"/>
        <v>0</v>
      </c>
    </row>
    <row r="7" spans="1:25" x14ac:dyDescent="0.2">
      <c r="A7" s="6" t="s">
        <v>220</v>
      </c>
      <c r="B7" s="5" t="s">
        <v>266</v>
      </c>
      <c r="C7" s="90"/>
      <c r="D7" s="76">
        <f>投入係数表!AG7</f>
        <v>0</v>
      </c>
      <c r="E7" s="77">
        <f t="shared" si="0"/>
        <v>0</v>
      </c>
      <c r="F7" s="76">
        <f>分析係数表!C10</f>
        <v>7.456140350877194E-2</v>
      </c>
      <c r="G7" s="77">
        <f t="shared" si="1"/>
        <v>0</v>
      </c>
      <c r="H7" s="77">
        <v>4.7334504433249445E-4</v>
      </c>
      <c r="I7" s="77">
        <f t="shared" si="2"/>
        <v>4.7334504433249445E-4</v>
      </c>
      <c r="J7" s="76">
        <f>分析係数表!G10</f>
        <v>0.17857142857142858</v>
      </c>
      <c r="K7" s="78">
        <f t="shared" si="3"/>
        <v>8.4525900773659731E-5</v>
      </c>
      <c r="L7" s="79"/>
      <c r="M7" s="80"/>
      <c r="N7" s="81">
        <f>分析係数表!H10</f>
        <v>1.3017862654838752E-3</v>
      </c>
      <c r="O7" s="82">
        <f t="shared" si="4"/>
        <v>2.3683220421640835E-2</v>
      </c>
      <c r="P7" s="76">
        <f>分析係数表!C10</f>
        <v>7.456140350877194E-2</v>
      </c>
      <c r="Q7" s="82">
        <f t="shared" si="5"/>
        <v>1.7658541542451502E-3</v>
      </c>
      <c r="R7" s="83">
        <v>3.3667080579320311E-3</v>
      </c>
      <c r="S7" s="84">
        <f t="shared" si="6"/>
        <v>3.8400531022645254E-3</v>
      </c>
      <c r="T7" s="85">
        <f>分析係数表!F10</f>
        <v>0.52380952380952384</v>
      </c>
      <c r="U7" s="86">
        <f t="shared" si="7"/>
        <v>2.0114563869004657E-3</v>
      </c>
      <c r="V7" s="87">
        <f>分析係数表!D10</f>
        <v>0.10714285714285714</v>
      </c>
      <c r="W7" s="88">
        <f t="shared" si="8"/>
        <v>0</v>
      </c>
      <c r="X7" s="76">
        <f>分析係数表!E10</f>
        <v>0.13095238095238096</v>
      </c>
      <c r="Y7" s="89">
        <f t="shared" si="9"/>
        <v>0</v>
      </c>
    </row>
    <row r="8" spans="1:25" x14ac:dyDescent="0.2">
      <c r="A8" s="6" t="s">
        <v>221</v>
      </c>
      <c r="B8" s="5" t="s">
        <v>27</v>
      </c>
      <c r="C8" s="90"/>
      <c r="D8" s="76">
        <f>投入係数表!AG8</f>
        <v>0</v>
      </c>
      <c r="E8" s="77">
        <f t="shared" si="0"/>
        <v>0</v>
      </c>
      <c r="F8" s="76">
        <f>分析係数表!C11</f>
        <v>4.5351473922902175E-3</v>
      </c>
      <c r="G8" s="77">
        <f t="shared" si="1"/>
        <v>0</v>
      </c>
      <c r="H8" s="77">
        <v>1.3900587815262678E-5</v>
      </c>
      <c r="I8" s="77">
        <f t="shared" si="2"/>
        <v>1.3900587815262678E-5</v>
      </c>
      <c r="J8" s="76">
        <f>分析係数表!G11</f>
        <v>0.75</v>
      </c>
      <c r="K8" s="78">
        <f t="shared" si="3"/>
        <v>1.0425440861447008E-5</v>
      </c>
      <c r="L8" s="79"/>
      <c r="M8" s="80"/>
      <c r="N8" s="81">
        <f>分析係数表!H11</f>
        <v>-2.6840953927502582E-5</v>
      </c>
      <c r="O8" s="82">
        <f t="shared" si="4"/>
        <v>-4.8831382312661514E-4</v>
      </c>
      <c r="P8" s="76">
        <f>分析係数表!C11</f>
        <v>4.5351473922902175E-3</v>
      </c>
      <c r="Q8" s="82">
        <f t="shared" si="5"/>
        <v>-2.2145751615719352E-6</v>
      </c>
      <c r="R8" s="83">
        <v>6.3085079545994164E-5</v>
      </c>
      <c r="S8" s="84">
        <f t="shared" si="6"/>
        <v>7.6985667361256842E-5</v>
      </c>
      <c r="T8" s="85">
        <f>分析係数表!F11</f>
        <v>1</v>
      </c>
      <c r="U8" s="86">
        <f t="shared" si="7"/>
        <v>7.6985667361256842E-5</v>
      </c>
      <c r="V8" s="87">
        <f>分析係数表!D11</f>
        <v>0.25</v>
      </c>
      <c r="W8" s="88">
        <f t="shared" si="8"/>
        <v>0</v>
      </c>
      <c r="X8" s="76">
        <f>分析係数表!E11</f>
        <v>0</v>
      </c>
      <c r="Y8" s="89">
        <f t="shared" si="9"/>
        <v>0</v>
      </c>
    </row>
    <row r="9" spans="1:25" x14ac:dyDescent="0.2">
      <c r="A9" s="6" t="s">
        <v>222</v>
      </c>
      <c r="B9" s="5" t="s">
        <v>190</v>
      </c>
      <c r="C9" s="90"/>
      <c r="D9" s="76">
        <f>投入係数表!AG9</f>
        <v>0</v>
      </c>
      <c r="E9" s="77">
        <f t="shared" si="0"/>
        <v>0</v>
      </c>
      <c r="F9" s="76">
        <f>分析係数表!C12</f>
        <v>0.20853365384615385</v>
      </c>
      <c r="G9" s="77">
        <f t="shared" si="1"/>
        <v>0</v>
      </c>
      <c r="H9" s="77">
        <v>9.8566211573541361E-3</v>
      </c>
      <c r="I9" s="77">
        <f t="shared" si="2"/>
        <v>9.8566211573541361E-3</v>
      </c>
      <c r="J9" s="76">
        <f>分析係数表!G12</f>
        <v>0.14315275640685521</v>
      </c>
      <c r="K9" s="78">
        <f t="shared" si="3"/>
        <v>1.4110024875333719E-3</v>
      </c>
      <c r="L9" s="79"/>
      <c r="M9" s="80"/>
      <c r="N9" s="81">
        <f>分析係数表!H12</f>
        <v>9.7526606095580642E-2</v>
      </c>
      <c r="O9" s="82">
        <f t="shared" si="4"/>
        <v>1.7742882763305563</v>
      </c>
      <c r="P9" s="76">
        <f>分析係数表!C12</f>
        <v>0.20853365384615385</v>
      </c>
      <c r="Q9" s="82">
        <f t="shared" si="5"/>
        <v>0.3699988172396052</v>
      </c>
      <c r="R9" s="83">
        <v>0.42034799531692818</v>
      </c>
      <c r="S9" s="84">
        <f t="shared" si="6"/>
        <v>0.43020461647428232</v>
      </c>
      <c r="T9" s="85">
        <f>分析係数表!F12</f>
        <v>0.2958030455775455</v>
      </c>
      <c r="U9" s="86">
        <f t="shared" si="7"/>
        <v>0.12725583577461261</v>
      </c>
      <c r="V9" s="87">
        <f>分析係数表!D12</f>
        <v>0.10691356714596488</v>
      </c>
      <c r="W9" s="88">
        <f t="shared" si="8"/>
        <v>0</v>
      </c>
      <c r="X9" s="76">
        <f>分析係数表!E12</f>
        <v>8.866132540987956E-2</v>
      </c>
      <c r="Y9" s="89">
        <f t="shared" si="9"/>
        <v>0</v>
      </c>
    </row>
    <row r="10" spans="1:25" x14ac:dyDescent="0.2">
      <c r="A10" s="6" t="s">
        <v>223</v>
      </c>
      <c r="B10" s="5" t="s">
        <v>28</v>
      </c>
      <c r="C10" s="90"/>
      <c r="D10" s="76">
        <f>投入係数表!AG10</f>
        <v>0</v>
      </c>
      <c r="E10" s="77">
        <f t="shared" si="0"/>
        <v>0</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0.26930507345432825</v>
      </c>
      <c r="P10" s="76">
        <f>分析係数表!C13</f>
        <v>0</v>
      </c>
      <c r="Q10" s="82">
        <f t="shared" si="5"/>
        <v>0</v>
      </c>
      <c r="R10" s="83">
        <v>0</v>
      </c>
      <c r="S10" s="84">
        <f t="shared" si="6"/>
        <v>0</v>
      </c>
      <c r="T10" s="85">
        <f>分析係数表!F13</f>
        <v>0.38461538461538464</v>
      </c>
      <c r="U10" s="86">
        <f t="shared" si="7"/>
        <v>0</v>
      </c>
      <c r="V10" s="87">
        <f>分析係数表!D13</f>
        <v>0.16965226554267651</v>
      </c>
      <c r="W10" s="88">
        <f t="shared" si="8"/>
        <v>0</v>
      </c>
      <c r="X10" s="76">
        <f>分析係数表!E13</f>
        <v>0.13909378292939936</v>
      </c>
      <c r="Y10" s="89">
        <f t="shared" si="9"/>
        <v>0</v>
      </c>
    </row>
    <row r="11" spans="1:25" x14ac:dyDescent="0.2">
      <c r="A11" s="6" t="s">
        <v>224</v>
      </c>
      <c r="B11" s="5" t="s">
        <v>267</v>
      </c>
      <c r="C11" s="90"/>
      <c r="D11" s="76">
        <f>投入係数表!AG11</f>
        <v>8.5470085470085479E-3</v>
      </c>
      <c r="E11" s="77">
        <f t="shared" si="0"/>
        <v>0.85470085470085477</v>
      </c>
      <c r="F11" s="76">
        <f>分析係数表!C14</f>
        <v>0.56789069171648165</v>
      </c>
      <c r="G11" s="77">
        <f t="shared" si="1"/>
        <v>0.48537665958673648</v>
      </c>
      <c r="H11" s="77">
        <v>0.58942805335106396</v>
      </c>
      <c r="I11" s="77">
        <f t="shared" si="2"/>
        <v>0.58942805335106396</v>
      </c>
      <c r="J11" s="76">
        <f>分析係数表!G14</f>
        <v>0.17200100806451613</v>
      </c>
      <c r="K11" s="78">
        <f t="shared" si="3"/>
        <v>0.1013822193578884</v>
      </c>
      <c r="L11" s="79"/>
      <c r="M11" s="80"/>
      <c r="N11" s="81">
        <f>分析係数表!H14</f>
        <v>1.2346838806651188E-3</v>
      </c>
      <c r="O11" s="82">
        <f t="shared" si="4"/>
        <v>2.24624358638243E-2</v>
      </c>
      <c r="P11" s="76">
        <f>分析係数表!C14</f>
        <v>0.56789069171648165</v>
      </c>
      <c r="Q11" s="82">
        <f t="shared" si="5"/>
        <v>1.2756208240344286E-2</v>
      </c>
      <c r="R11" s="83">
        <v>6.6757939869035832E-2</v>
      </c>
      <c r="S11" s="84">
        <f t="shared" si="6"/>
        <v>0.65618599322009974</v>
      </c>
      <c r="T11" s="85">
        <f>分析係数表!F14</f>
        <v>0.39616935483870969</v>
      </c>
      <c r="U11" s="86">
        <f t="shared" si="7"/>
        <v>0.25996078158820485</v>
      </c>
      <c r="V11" s="87">
        <f>分析係数表!D14</f>
        <v>7.7998991935483875E-2</v>
      </c>
      <c r="W11" s="88">
        <f t="shared" si="8"/>
        <v>0</v>
      </c>
      <c r="X11" s="76">
        <f>分析係数表!E14</f>
        <v>6.9052419354838704E-2</v>
      </c>
      <c r="Y11" s="89">
        <f t="shared" si="9"/>
        <v>0</v>
      </c>
    </row>
    <row r="12" spans="1:25" x14ac:dyDescent="0.2">
      <c r="A12" s="6" t="s">
        <v>225</v>
      </c>
      <c r="B12" s="5" t="s">
        <v>29</v>
      </c>
      <c r="C12" s="90"/>
      <c r="D12" s="76">
        <f>投入係数表!AG12</f>
        <v>0</v>
      </c>
      <c r="E12" s="77">
        <f t="shared" si="0"/>
        <v>0</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0.16407344457054271</v>
      </c>
      <c r="P12" s="76">
        <f>分析係数表!C15</f>
        <v>0</v>
      </c>
      <c r="Q12" s="82">
        <f t="shared" si="5"/>
        <v>0</v>
      </c>
      <c r="R12" s="83">
        <v>0</v>
      </c>
      <c r="S12" s="84">
        <f t="shared" si="6"/>
        <v>0</v>
      </c>
      <c r="T12" s="85">
        <f>分析係数表!F15</f>
        <v>0.30406147091108671</v>
      </c>
      <c r="U12" s="86">
        <f t="shared" si="7"/>
        <v>0</v>
      </c>
      <c r="V12" s="87">
        <f>分析係数表!D15</f>
        <v>4.2810098792535674E-2</v>
      </c>
      <c r="W12" s="88">
        <f t="shared" si="8"/>
        <v>0</v>
      </c>
      <c r="X12" s="76">
        <f>分析係数表!E15</f>
        <v>3.4028540065861687E-2</v>
      </c>
      <c r="Y12" s="89">
        <f t="shared" si="9"/>
        <v>0</v>
      </c>
    </row>
    <row r="13" spans="1:25" x14ac:dyDescent="0.2">
      <c r="A13" s="6" t="s">
        <v>226</v>
      </c>
      <c r="B13" s="5" t="s">
        <v>30</v>
      </c>
      <c r="C13" s="90"/>
      <c r="D13" s="76">
        <f>投入係数表!AG13</f>
        <v>0</v>
      </c>
      <c r="E13" s="77">
        <f t="shared" si="0"/>
        <v>0</v>
      </c>
      <c r="F13" s="76">
        <f>分析係数表!C16</f>
        <v>4.7619047619047672E-2</v>
      </c>
      <c r="G13" s="77">
        <f t="shared" si="1"/>
        <v>0</v>
      </c>
      <c r="H13" s="77">
        <v>1.8643198316067213E-3</v>
      </c>
      <c r="I13" s="77">
        <f t="shared" si="2"/>
        <v>1.8643198316067213E-3</v>
      </c>
      <c r="J13" s="76">
        <f>分析係数表!G16</f>
        <v>3.2520325203252036E-2</v>
      </c>
      <c r="K13" s="78">
        <f t="shared" si="3"/>
        <v>6.0628287206722654E-5</v>
      </c>
      <c r="L13" s="79"/>
      <c r="M13" s="80"/>
      <c r="N13" s="81">
        <f>分析係数表!H16</f>
        <v>1.7741870546079206E-2</v>
      </c>
      <c r="O13" s="82">
        <f t="shared" si="4"/>
        <v>0.3227754370866926</v>
      </c>
      <c r="P13" s="76">
        <f>分析係数表!C16</f>
        <v>4.7619047619047672E-2</v>
      </c>
      <c r="Q13" s="82">
        <f t="shared" si="5"/>
        <v>1.5370258908890141E-2</v>
      </c>
      <c r="R13" s="83">
        <v>1.7384739843095066E-2</v>
      </c>
      <c r="S13" s="84">
        <f t="shared" si="6"/>
        <v>1.9249059674701786E-2</v>
      </c>
      <c r="T13" s="85">
        <f>分析係数表!F16</f>
        <v>0.28455284552845528</v>
      </c>
      <c r="U13" s="86">
        <f t="shared" si="7"/>
        <v>5.4773747041834348E-3</v>
      </c>
      <c r="V13" s="87">
        <f>分析係数表!D16</f>
        <v>8.943089430894309E-2</v>
      </c>
      <c r="W13" s="88">
        <f t="shared" si="8"/>
        <v>0</v>
      </c>
      <c r="X13" s="76">
        <f>分析係数表!E16</f>
        <v>6.5040650406504072E-2</v>
      </c>
      <c r="Y13" s="89">
        <f t="shared" si="9"/>
        <v>0</v>
      </c>
    </row>
    <row r="14" spans="1:25" x14ac:dyDescent="0.2">
      <c r="A14" s="6" t="s">
        <v>2</v>
      </c>
      <c r="B14" s="5" t="s">
        <v>364</v>
      </c>
      <c r="C14" s="90"/>
      <c r="D14" s="76">
        <f>投入係数表!AG14</f>
        <v>4.2735042735042739E-3</v>
      </c>
      <c r="E14" s="77">
        <f t="shared" si="0"/>
        <v>0.42735042735042739</v>
      </c>
      <c r="F14" s="76">
        <f>分析係数表!C17</f>
        <v>0.10486608826857791</v>
      </c>
      <c r="G14" s="77">
        <f t="shared" si="1"/>
        <v>4.4814567636144408E-2</v>
      </c>
      <c r="H14" s="77">
        <v>6.6057185643843316E-2</v>
      </c>
      <c r="I14" s="77">
        <f t="shared" si="2"/>
        <v>6.6057185643843316E-2</v>
      </c>
      <c r="J14" s="76">
        <f>分析係数表!G17</f>
        <v>0.21282973621103118</v>
      </c>
      <c r="K14" s="78">
        <f t="shared" si="3"/>
        <v>1.405893339542229E-2</v>
      </c>
      <c r="L14" s="79"/>
      <c r="M14" s="80"/>
      <c r="N14" s="81">
        <f>分析係数表!H17</f>
        <v>2.9793458859527868E-3</v>
      </c>
      <c r="O14" s="82">
        <f t="shared" si="4"/>
        <v>5.4202834367054288E-2</v>
      </c>
      <c r="P14" s="76">
        <f>分析係数表!C17</f>
        <v>0.10486608826857791</v>
      </c>
      <c r="Q14" s="82">
        <f t="shared" si="5"/>
        <v>5.6840392131426234E-3</v>
      </c>
      <c r="R14" s="83">
        <v>1.253362379199127E-2</v>
      </c>
      <c r="S14" s="84">
        <f t="shared" si="6"/>
        <v>7.8590809435834588E-2</v>
      </c>
      <c r="T14" s="85">
        <f>分析係数表!F17</f>
        <v>0.32553956834532372</v>
      </c>
      <c r="U14" s="86">
        <f t="shared" si="7"/>
        <v>2.5584418179651187E-2</v>
      </c>
      <c r="V14" s="87">
        <f>分析係数表!D17</f>
        <v>0.14268585131894485</v>
      </c>
      <c r="W14" s="88">
        <f t="shared" si="8"/>
        <v>0</v>
      </c>
      <c r="X14" s="76">
        <f>分析係数表!E17</f>
        <v>0.13908872901678657</v>
      </c>
      <c r="Y14" s="89">
        <f t="shared" si="9"/>
        <v>0</v>
      </c>
    </row>
    <row r="15" spans="1:25" x14ac:dyDescent="0.2">
      <c r="A15" s="6" t="s">
        <v>3</v>
      </c>
      <c r="B15" s="5" t="s">
        <v>31</v>
      </c>
      <c r="C15" s="90"/>
      <c r="D15" s="76">
        <f>投入係数表!AG15</f>
        <v>0</v>
      </c>
      <c r="E15" s="77">
        <f t="shared" si="0"/>
        <v>0</v>
      </c>
      <c r="F15" s="76">
        <f>分析係数表!C18</f>
        <v>0.13600000000000001</v>
      </c>
      <c r="G15" s="77">
        <f t="shared" si="1"/>
        <v>0</v>
      </c>
      <c r="H15" s="77">
        <v>2.5433878706362977E-3</v>
      </c>
      <c r="I15" s="77">
        <f t="shared" si="2"/>
        <v>2.5433878706362977E-3</v>
      </c>
      <c r="J15" s="76">
        <f>分析係数表!G18</f>
        <v>0.21499013806706113</v>
      </c>
      <c r="K15" s="78">
        <f t="shared" si="3"/>
        <v>5.4680330946618629E-4</v>
      </c>
      <c r="L15" s="79"/>
      <c r="M15" s="80"/>
      <c r="N15" s="81">
        <f>分析係数表!H18</f>
        <v>4.6971669373129519E-4</v>
      </c>
      <c r="O15" s="82">
        <f t="shared" si="4"/>
        <v>8.5454919047157647E-3</v>
      </c>
      <c r="P15" s="76">
        <f>分析係数表!C18</f>
        <v>0.13600000000000001</v>
      </c>
      <c r="Q15" s="82">
        <f t="shared" si="5"/>
        <v>1.1621868990413441E-3</v>
      </c>
      <c r="R15" s="83">
        <v>2.8215744977054479E-3</v>
      </c>
      <c r="S15" s="84">
        <f t="shared" si="6"/>
        <v>5.3649623683417452E-3</v>
      </c>
      <c r="T15" s="85">
        <f>分析係数表!F18</f>
        <v>0.45759368836291914</v>
      </c>
      <c r="U15" s="86">
        <f t="shared" si="7"/>
        <v>2.454972918057761E-3</v>
      </c>
      <c r="V15" s="87">
        <f>分析係数表!D18</f>
        <v>7.3964497041420121E-2</v>
      </c>
      <c r="W15" s="88">
        <f t="shared" si="8"/>
        <v>0</v>
      </c>
      <c r="X15" s="76">
        <f>分析係数表!E18</f>
        <v>5.0295857988165681E-2</v>
      </c>
      <c r="Y15" s="89">
        <f t="shared" si="9"/>
        <v>0</v>
      </c>
    </row>
    <row r="16" spans="1:25" x14ac:dyDescent="0.2">
      <c r="A16" s="6" t="s">
        <v>4</v>
      </c>
      <c r="B16" s="5" t="s">
        <v>32</v>
      </c>
      <c r="C16" s="90"/>
      <c r="D16" s="76">
        <f>投入係数表!AG16</f>
        <v>0</v>
      </c>
      <c r="E16" s="77">
        <f t="shared" si="0"/>
        <v>0</v>
      </c>
      <c r="F16" s="76">
        <f>分析係数表!C19</f>
        <v>5.7963709677419373E-2</v>
      </c>
      <c r="G16" s="77">
        <f t="shared" si="1"/>
        <v>0</v>
      </c>
      <c r="H16" s="77">
        <v>1.0874626371134601E-3</v>
      </c>
      <c r="I16" s="77">
        <f t="shared" si="2"/>
        <v>1.0874626371134601E-3</v>
      </c>
      <c r="J16" s="76">
        <f>分析係数表!G19</f>
        <v>5.6640625E-2</v>
      </c>
      <c r="K16" s="78">
        <f t="shared" si="3"/>
        <v>6.1594563430254567E-5</v>
      </c>
      <c r="L16" s="79"/>
      <c r="M16" s="80"/>
      <c r="N16" s="81">
        <f>分析係数表!H19</f>
        <v>-1.2078429267376162E-4</v>
      </c>
      <c r="O16" s="82">
        <f t="shared" si="4"/>
        <v>-2.1974122040697682E-3</v>
      </c>
      <c r="P16" s="76">
        <f>分析係数表!C19</f>
        <v>5.7963709677419373E-2</v>
      </c>
      <c r="Q16" s="82">
        <f t="shared" si="5"/>
        <v>-1.2737016303831825E-4</v>
      </c>
      <c r="R16" s="83">
        <v>5.8124911393750466E-4</v>
      </c>
      <c r="S16" s="84">
        <f t="shared" si="6"/>
        <v>1.6687117510509647E-3</v>
      </c>
      <c r="T16" s="85">
        <f>分析係数表!F19</f>
        <v>0.23828125</v>
      </c>
      <c r="U16" s="86">
        <f t="shared" si="7"/>
        <v>3.9762272193011268E-4</v>
      </c>
      <c r="V16" s="87">
        <f>分析係数表!D19</f>
        <v>2.1484375E-2</v>
      </c>
      <c r="W16" s="88">
        <f t="shared" si="8"/>
        <v>0</v>
      </c>
      <c r="X16" s="76">
        <f>分析係数表!E19</f>
        <v>3.90625E-3</v>
      </c>
      <c r="Y16" s="89">
        <f t="shared" si="9"/>
        <v>0</v>
      </c>
    </row>
    <row r="17" spans="1:25" x14ac:dyDescent="0.2">
      <c r="A17" s="6" t="s">
        <v>5</v>
      </c>
      <c r="B17" s="5" t="s">
        <v>33</v>
      </c>
      <c r="C17" s="90"/>
      <c r="D17" s="76">
        <f>投入係数表!AG17</f>
        <v>0</v>
      </c>
      <c r="E17" s="77">
        <f t="shared" si="0"/>
        <v>0</v>
      </c>
      <c r="F17" s="76">
        <f>分析係数表!C20</f>
        <v>5.8436815193571912E-2</v>
      </c>
      <c r="G17" s="77">
        <f t="shared" si="1"/>
        <v>0</v>
      </c>
      <c r="H17" s="77">
        <v>1.4755890283088579E-3</v>
      </c>
      <c r="I17" s="77">
        <f t="shared" si="2"/>
        <v>1.4755890283088579E-3</v>
      </c>
      <c r="J17" s="76">
        <f>分析係数表!G20</f>
        <v>0.10123456790123457</v>
      </c>
      <c r="K17" s="78">
        <f t="shared" si="3"/>
        <v>1.493806176806498E-4</v>
      </c>
      <c r="L17" s="79"/>
      <c r="M17" s="80"/>
      <c r="N17" s="81">
        <f>分析係数表!H20</f>
        <v>5.905009864050568E-4</v>
      </c>
      <c r="O17" s="82">
        <f t="shared" si="4"/>
        <v>1.0742904108785534E-2</v>
      </c>
      <c r="P17" s="76">
        <f>分析係数表!C20</f>
        <v>5.8436815193571912E-2</v>
      </c>
      <c r="Q17" s="82">
        <f t="shared" si="5"/>
        <v>6.2778110204736459E-4</v>
      </c>
      <c r="R17" s="83">
        <v>1.5855203962327523E-3</v>
      </c>
      <c r="S17" s="84">
        <f t="shared" si="6"/>
        <v>3.0611094245416104E-3</v>
      </c>
      <c r="T17" s="85">
        <f>分析係数表!F20</f>
        <v>0.22469135802469137</v>
      </c>
      <c r="U17" s="86">
        <f t="shared" si="7"/>
        <v>6.8780483366243594E-4</v>
      </c>
      <c r="V17" s="87">
        <f>分析係数表!D20</f>
        <v>8.1481481481481488E-2</v>
      </c>
      <c r="W17" s="88">
        <f t="shared" si="8"/>
        <v>0</v>
      </c>
      <c r="X17" s="76">
        <f>分析係数表!E20</f>
        <v>7.9012345679012344E-2</v>
      </c>
      <c r="Y17" s="89">
        <f t="shared" si="9"/>
        <v>0</v>
      </c>
    </row>
    <row r="18" spans="1:25" x14ac:dyDescent="0.2">
      <c r="A18" s="6" t="s">
        <v>6</v>
      </c>
      <c r="B18" s="5" t="s">
        <v>34</v>
      </c>
      <c r="C18" s="90"/>
      <c r="D18" s="76">
        <f>投入係数表!AG18</f>
        <v>0</v>
      </c>
      <c r="E18" s="77">
        <f t="shared" si="0"/>
        <v>0</v>
      </c>
      <c r="F18" s="76">
        <f>分析係数表!C21</f>
        <v>0.13836239575435938</v>
      </c>
      <c r="G18" s="77">
        <f t="shared" si="1"/>
        <v>0</v>
      </c>
      <c r="H18" s="77">
        <v>6.1513862302402583E-3</v>
      </c>
      <c r="I18" s="77">
        <f t="shared" si="2"/>
        <v>6.1513862302402583E-3</v>
      </c>
      <c r="J18" s="76">
        <f>分析係数表!G21</f>
        <v>0.28436555891238668</v>
      </c>
      <c r="K18" s="78">
        <f t="shared" si="3"/>
        <v>1.7492423834482304E-3</v>
      </c>
      <c r="L18" s="79"/>
      <c r="M18" s="80"/>
      <c r="N18" s="81">
        <f>分析係数表!H21</f>
        <v>9.7969481835384425E-4</v>
      </c>
      <c r="O18" s="82">
        <f t="shared" si="4"/>
        <v>1.7823454544121452E-2</v>
      </c>
      <c r="P18" s="76">
        <f>分析係数表!C21</f>
        <v>0.13836239575435938</v>
      </c>
      <c r="Q18" s="82">
        <f t="shared" si="5"/>
        <v>2.4660958713435674E-3</v>
      </c>
      <c r="R18" s="83">
        <v>5.8379289402816234E-3</v>
      </c>
      <c r="S18" s="84">
        <f t="shared" si="6"/>
        <v>1.1989315170521882E-2</v>
      </c>
      <c r="T18" s="85">
        <f>分析係数表!F21</f>
        <v>0.42484894259818728</v>
      </c>
      <c r="U18" s="86">
        <f t="shared" si="7"/>
        <v>5.0936478726726266E-3</v>
      </c>
      <c r="V18" s="87">
        <f>分析係数表!D21</f>
        <v>8.0060422960725075E-2</v>
      </c>
      <c r="W18" s="88">
        <f t="shared" si="8"/>
        <v>0</v>
      </c>
      <c r="X18" s="76">
        <f>分析係数表!E21</f>
        <v>6.9108761329305129E-2</v>
      </c>
      <c r="Y18" s="89">
        <f t="shared" si="9"/>
        <v>0</v>
      </c>
    </row>
    <row r="19" spans="1:25" x14ac:dyDescent="0.2">
      <c r="A19" s="6" t="s">
        <v>7</v>
      </c>
      <c r="B19" s="5" t="s">
        <v>268</v>
      </c>
      <c r="C19" s="90"/>
      <c r="D19" s="76">
        <f>投入係数表!AG19</f>
        <v>0</v>
      </c>
      <c r="E19" s="77">
        <f t="shared" si="0"/>
        <v>0</v>
      </c>
      <c r="F19" s="76">
        <f>分析係数表!C22</f>
        <v>4.2718446601941795E-2</v>
      </c>
      <c r="G19" s="77">
        <f t="shared" si="1"/>
        <v>0</v>
      </c>
      <c r="H19" s="77">
        <v>4.020866920752931E-3</v>
      </c>
      <c r="I19" s="77">
        <f t="shared" si="2"/>
        <v>4.020866920752931E-3</v>
      </c>
      <c r="J19" s="76">
        <f>分析係数表!G22</f>
        <v>0.195578231292517</v>
      </c>
      <c r="K19" s="78">
        <f t="shared" si="3"/>
        <v>7.8639404062344736E-4</v>
      </c>
      <c r="L19" s="79"/>
      <c r="M19" s="80"/>
      <c r="N19" s="81">
        <f>分析係数表!H22</f>
        <v>4.0261430891253877E-5</v>
      </c>
      <c r="O19" s="82">
        <f t="shared" si="4"/>
        <v>7.3247073468992276E-4</v>
      </c>
      <c r="P19" s="76">
        <f>分析係数表!C22</f>
        <v>4.2718446601941795E-2</v>
      </c>
      <c r="Q19" s="82">
        <f t="shared" si="5"/>
        <v>3.1290011967336539E-5</v>
      </c>
      <c r="R19" s="83">
        <v>4.2830139862340172E-4</v>
      </c>
      <c r="S19" s="84">
        <f t="shared" si="6"/>
        <v>4.4491683193763325E-3</v>
      </c>
      <c r="T19" s="85">
        <f>分析係数表!F22</f>
        <v>0.41411564625850339</v>
      </c>
      <c r="U19" s="86">
        <f t="shared" si="7"/>
        <v>1.8424702138913893E-3</v>
      </c>
      <c r="V19" s="87">
        <f>分析係数表!D22</f>
        <v>4.1666666666666664E-2</v>
      </c>
      <c r="W19" s="88">
        <f t="shared" si="8"/>
        <v>0</v>
      </c>
      <c r="X19" s="76">
        <f>分析係数表!E22</f>
        <v>3.5714285714285712E-2</v>
      </c>
      <c r="Y19" s="89">
        <f t="shared" si="9"/>
        <v>0</v>
      </c>
    </row>
    <row r="20" spans="1:25" x14ac:dyDescent="0.2">
      <c r="A20" s="6" t="s">
        <v>8</v>
      </c>
      <c r="B20" s="5" t="s">
        <v>269</v>
      </c>
      <c r="C20" s="90"/>
      <c r="D20" s="76">
        <f>投入係数表!AG20</f>
        <v>0</v>
      </c>
      <c r="E20" s="77">
        <f t="shared" si="0"/>
        <v>0</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4.8831382312661514E-4</v>
      </c>
      <c r="P20" s="76">
        <f>分析係数表!C23</f>
        <v>0</v>
      </c>
      <c r="Q20" s="82">
        <f t="shared" si="5"/>
        <v>0</v>
      </c>
      <c r="R20" s="83">
        <v>0</v>
      </c>
      <c r="S20" s="84">
        <f t="shared" si="6"/>
        <v>0</v>
      </c>
      <c r="T20" s="85">
        <f>分析係数表!F23</f>
        <v>0.43803056027164688</v>
      </c>
      <c r="U20" s="86">
        <f t="shared" si="7"/>
        <v>0</v>
      </c>
      <c r="V20" s="87">
        <f>分析係数表!D23</f>
        <v>9.3378607809847206E-2</v>
      </c>
      <c r="W20" s="88">
        <f t="shared" si="8"/>
        <v>0</v>
      </c>
      <c r="X20" s="76">
        <f>分析係数表!E23</f>
        <v>9.3378607809847206E-2</v>
      </c>
      <c r="Y20" s="89">
        <f t="shared" si="9"/>
        <v>0</v>
      </c>
    </row>
    <row r="21" spans="1:25" x14ac:dyDescent="0.2">
      <c r="A21" s="6" t="s">
        <v>9</v>
      </c>
      <c r="B21" s="5" t="s">
        <v>270</v>
      </c>
      <c r="C21" s="90"/>
      <c r="D21" s="76">
        <f>投入係数表!AG21</f>
        <v>0</v>
      </c>
      <c r="E21" s="77">
        <f t="shared" si="0"/>
        <v>0</v>
      </c>
      <c r="F21" s="76">
        <f>分析係数表!C24</f>
        <v>0.46503178928247046</v>
      </c>
      <c r="G21" s="77">
        <f t="shared" si="1"/>
        <v>0</v>
      </c>
      <c r="H21" s="77">
        <v>2.3200403211274718E-2</v>
      </c>
      <c r="I21" s="77">
        <f t="shared" si="2"/>
        <v>2.3200403211274718E-2</v>
      </c>
      <c r="J21" s="76">
        <f>分析係数表!G24</f>
        <v>0.20803782505910165</v>
      </c>
      <c r="K21" s="78">
        <f t="shared" si="3"/>
        <v>4.8265614245677898E-3</v>
      </c>
      <c r="L21" s="79"/>
      <c r="M21" s="80"/>
      <c r="N21" s="81">
        <f>分析係数表!H24</f>
        <v>3.7577335498503619E-4</v>
      </c>
      <c r="O21" s="82">
        <f t="shared" si="4"/>
        <v>6.8363935237726126E-3</v>
      </c>
      <c r="P21" s="76">
        <f>分析係数表!C24</f>
        <v>0.46503178928247046</v>
      </c>
      <c r="Q21" s="82">
        <f t="shared" si="5"/>
        <v>3.1791403125990712E-3</v>
      </c>
      <c r="R21" s="83">
        <v>1.0752412646469898E-2</v>
      </c>
      <c r="S21" s="84">
        <f t="shared" si="6"/>
        <v>3.3952815857744616E-2</v>
      </c>
      <c r="T21" s="85">
        <f>分析係数表!F24</f>
        <v>0.39125295508274233</v>
      </c>
      <c r="U21" s="86">
        <f t="shared" si="7"/>
        <v>1.3284139537722775E-2</v>
      </c>
      <c r="V21" s="87">
        <f>分析係数表!D24</f>
        <v>8.1560283687943269E-2</v>
      </c>
      <c r="W21" s="88">
        <f t="shared" si="8"/>
        <v>0</v>
      </c>
      <c r="X21" s="76">
        <f>分析係数表!E24</f>
        <v>8.0378250591016553E-2</v>
      </c>
      <c r="Y21" s="89">
        <f t="shared" si="9"/>
        <v>0</v>
      </c>
    </row>
    <row r="22" spans="1:25" x14ac:dyDescent="0.2">
      <c r="A22" s="6" t="s">
        <v>10</v>
      </c>
      <c r="B22" s="5" t="s">
        <v>271</v>
      </c>
      <c r="C22" s="90"/>
      <c r="D22" s="76">
        <f>投入係数表!AG22</f>
        <v>0</v>
      </c>
      <c r="E22" s="77">
        <f t="shared" si="0"/>
        <v>0</v>
      </c>
      <c r="F22" s="76">
        <f>分析係数表!C25</f>
        <v>9.2250922509224953E-3</v>
      </c>
      <c r="G22" s="77">
        <f t="shared" si="1"/>
        <v>0</v>
      </c>
      <c r="H22" s="77">
        <v>1.4300841000695328E-3</v>
      </c>
      <c r="I22" s="77">
        <f t="shared" si="2"/>
        <v>1.4300841000695328E-3</v>
      </c>
      <c r="J22" s="76">
        <f>分析係数表!G25</f>
        <v>0.19617224880382775</v>
      </c>
      <c r="K22" s="78">
        <f t="shared" si="3"/>
        <v>2.805428138892385E-4</v>
      </c>
      <c r="L22" s="79"/>
      <c r="M22" s="80"/>
      <c r="N22" s="81">
        <f>分析係数表!H25</f>
        <v>5.5023955551380293E-4</v>
      </c>
      <c r="O22" s="82">
        <f t="shared" si="4"/>
        <v>1.0010433374095611E-2</v>
      </c>
      <c r="P22" s="76">
        <f>分析係数表!C25</f>
        <v>9.2250922509224953E-3</v>
      </c>
      <c r="Q22" s="82">
        <f t="shared" si="5"/>
        <v>9.2347171347745348E-5</v>
      </c>
      <c r="R22" s="83">
        <v>3.9651178878719246E-4</v>
      </c>
      <c r="S22" s="84">
        <f t="shared" si="6"/>
        <v>1.8265958888567253E-3</v>
      </c>
      <c r="T22" s="85">
        <f>分析係数表!F25</f>
        <v>0.34928229665071769</v>
      </c>
      <c r="U22" s="86">
        <f t="shared" si="7"/>
        <v>6.3799760711263605E-4</v>
      </c>
      <c r="V22" s="87">
        <f>分析係数表!D25</f>
        <v>6.2200956937799042E-2</v>
      </c>
      <c r="W22" s="88">
        <f t="shared" si="8"/>
        <v>0</v>
      </c>
      <c r="X22" s="76">
        <f>分析係数表!E25</f>
        <v>3.8277511961722487E-2</v>
      </c>
      <c r="Y22" s="89">
        <f t="shared" si="9"/>
        <v>0</v>
      </c>
    </row>
    <row r="23" spans="1:25" x14ac:dyDescent="0.2">
      <c r="A23" s="6" t="s">
        <v>11</v>
      </c>
      <c r="B23" s="5" t="s">
        <v>35</v>
      </c>
      <c r="C23" s="90"/>
      <c r="D23" s="76">
        <f>投入係数表!AG23</f>
        <v>0</v>
      </c>
      <c r="E23" s="77">
        <f t="shared" si="0"/>
        <v>0</v>
      </c>
      <c r="F23" s="76">
        <f>分析係数表!C26</f>
        <v>0.48980322003577814</v>
      </c>
      <c r="G23" s="77">
        <f t="shared" si="1"/>
        <v>0</v>
      </c>
      <c r="H23" s="77">
        <v>4.2054786652600235E-2</v>
      </c>
      <c r="I23" s="77">
        <f t="shared" si="2"/>
        <v>4.2054786652600235E-2</v>
      </c>
      <c r="J23" s="76">
        <f>分析係数表!G26</f>
        <v>0.19635890767230169</v>
      </c>
      <c r="K23" s="78">
        <f t="shared" si="3"/>
        <v>8.2578319694962751E-3</v>
      </c>
      <c r="L23" s="79"/>
      <c r="M23" s="80"/>
      <c r="N23" s="81">
        <f>分析係数表!H26</f>
        <v>1.1729496866318629E-2</v>
      </c>
      <c r="O23" s="82">
        <f t="shared" si="4"/>
        <v>0.21339314070633084</v>
      </c>
      <c r="P23" s="76">
        <f>分析係数表!C26</f>
        <v>0.48980322003577814</v>
      </c>
      <c r="Q23" s="82">
        <f t="shared" si="5"/>
        <v>0.10452064745150873</v>
      </c>
      <c r="R23" s="83">
        <v>0.11468301105784384</v>
      </c>
      <c r="S23" s="84">
        <f t="shared" si="6"/>
        <v>0.15673779771044408</v>
      </c>
      <c r="T23" s="85">
        <f>分析係数表!F26</f>
        <v>0.33511053315994799</v>
      </c>
      <c r="U23" s="86">
        <f t="shared" si="7"/>
        <v>5.2524486957062987E-2</v>
      </c>
      <c r="V23" s="87">
        <f>分析係数表!D26</f>
        <v>7.3862158647594281E-2</v>
      </c>
      <c r="W23" s="88">
        <f t="shared" si="8"/>
        <v>0</v>
      </c>
      <c r="X23" s="76">
        <f>分析係数表!E26</f>
        <v>7.8673602080624183E-2</v>
      </c>
      <c r="Y23" s="89">
        <f t="shared" si="9"/>
        <v>0</v>
      </c>
    </row>
    <row r="24" spans="1:25" x14ac:dyDescent="0.2">
      <c r="A24" s="6" t="s">
        <v>12</v>
      </c>
      <c r="B24" s="5" t="s">
        <v>365</v>
      </c>
      <c r="C24" s="90"/>
      <c r="D24" s="76">
        <f>投入係数表!AG24</f>
        <v>0</v>
      </c>
      <c r="E24" s="77">
        <f t="shared" si="0"/>
        <v>0</v>
      </c>
      <c r="F24" s="76">
        <f>分析係数表!C27</f>
        <v>1.6403046280023426E-2</v>
      </c>
      <c r="G24" s="77">
        <f t="shared" si="1"/>
        <v>0</v>
      </c>
      <c r="H24" s="77">
        <v>1.4425595886861654E-4</v>
      </c>
      <c r="I24" s="77">
        <f t="shared" si="2"/>
        <v>1.4425595886861654E-4</v>
      </c>
      <c r="J24" s="76">
        <f>分析係数表!G27</f>
        <v>0.18421052631578946</v>
      </c>
      <c r="K24" s="78">
        <f t="shared" si="3"/>
        <v>2.657346610737673E-5</v>
      </c>
      <c r="L24" s="79"/>
      <c r="M24" s="80"/>
      <c r="N24" s="81">
        <f>分析係数表!H27</f>
        <v>1.1420825896152349E-2</v>
      </c>
      <c r="O24" s="82">
        <f t="shared" si="4"/>
        <v>0.20777753174037475</v>
      </c>
      <c r="P24" s="76">
        <f>分析係数表!C27</f>
        <v>1.6403046280023426E-2</v>
      </c>
      <c r="Q24" s="82">
        <f t="shared" si="5"/>
        <v>3.4081844690864033E-3</v>
      </c>
      <c r="R24" s="83">
        <v>3.4345129247178299E-3</v>
      </c>
      <c r="S24" s="84">
        <f t="shared" si="6"/>
        <v>3.5787688835864466E-3</v>
      </c>
      <c r="T24" s="85">
        <f>分析係数表!F27</f>
        <v>0.35526315789473684</v>
      </c>
      <c r="U24" s="86">
        <f t="shared" si="7"/>
        <v>1.271404734958343E-3</v>
      </c>
      <c r="V24" s="87">
        <f>分析係数表!D27</f>
        <v>0</v>
      </c>
      <c r="W24" s="88">
        <f t="shared" si="8"/>
        <v>0</v>
      </c>
      <c r="X24" s="76">
        <f>分析係数表!E27</f>
        <v>0</v>
      </c>
      <c r="Y24" s="89">
        <f t="shared" si="9"/>
        <v>0</v>
      </c>
    </row>
    <row r="25" spans="1:25" x14ac:dyDescent="0.2">
      <c r="A25" s="6" t="s">
        <v>13</v>
      </c>
      <c r="B25" s="5" t="s">
        <v>191</v>
      </c>
      <c r="C25" s="90"/>
      <c r="D25" s="76">
        <f>投入係数表!AG25</f>
        <v>0</v>
      </c>
      <c r="E25" s="77">
        <f t="shared" si="0"/>
        <v>0</v>
      </c>
      <c r="F25" s="76">
        <f>分析係数表!C28</f>
        <v>5.7942340305257245E-2</v>
      </c>
      <c r="G25" s="77">
        <f t="shared" si="1"/>
        <v>0</v>
      </c>
      <c r="H25" s="77">
        <v>1.9925662938566183E-2</v>
      </c>
      <c r="I25" s="77">
        <f t="shared" si="2"/>
        <v>1.9925662938566183E-2</v>
      </c>
      <c r="J25" s="76">
        <f>分析係数表!G28</f>
        <v>0.12508686587908269</v>
      </c>
      <c r="K25" s="78">
        <f t="shared" si="3"/>
        <v>2.492438727548237E-3</v>
      </c>
      <c r="L25" s="79"/>
      <c r="M25" s="80"/>
      <c r="N25" s="81">
        <f>分析係数表!H28</f>
        <v>2.2586662729993424E-2</v>
      </c>
      <c r="O25" s="82">
        <f t="shared" si="4"/>
        <v>0.41091608216104669</v>
      </c>
      <c r="P25" s="76">
        <f>分析係数表!C28</f>
        <v>5.7942340305257245E-2</v>
      </c>
      <c r="Q25" s="82">
        <f t="shared" si="5"/>
        <v>2.3809439469478413E-2</v>
      </c>
      <c r="R25" s="83">
        <v>2.5681732498512435E-2</v>
      </c>
      <c r="S25" s="84">
        <f t="shared" si="6"/>
        <v>4.5607395437078618E-2</v>
      </c>
      <c r="T25" s="85">
        <f>分析係数表!F28</f>
        <v>0.21334259902710215</v>
      </c>
      <c r="U25" s="86">
        <f t="shared" si="7"/>
        <v>9.7300002774031516E-3</v>
      </c>
      <c r="V25" s="87">
        <f>分析係数表!D28</f>
        <v>0.12091730368311328</v>
      </c>
      <c r="W25" s="88">
        <f t="shared" si="8"/>
        <v>0</v>
      </c>
      <c r="X25" s="76">
        <f>分析係数表!E28</f>
        <v>0.12161223071577484</v>
      </c>
      <c r="Y25" s="89">
        <f t="shared" si="9"/>
        <v>0</v>
      </c>
    </row>
    <row r="26" spans="1:25" x14ac:dyDescent="0.2">
      <c r="A26" s="6" t="s">
        <v>14</v>
      </c>
      <c r="B26" s="5" t="s">
        <v>50</v>
      </c>
      <c r="C26" s="90"/>
      <c r="D26" s="76">
        <f>投入係数表!AG26</f>
        <v>1.282051282051282E-2</v>
      </c>
      <c r="E26" s="77">
        <f t="shared" si="0"/>
        <v>1.2820512820512819</v>
      </c>
      <c r="F26" s="76">
        <f>分析係数表!C29</f>
        <v>0.49478563151796062</v>
      </c>
      <c r="G26" s="77">
        <f t="shared" si="1"/>
        <v>0.63434055322815464</v>
      </c>
      <c r="H26" s="77">
        <v>0.69609326255043746</v>
      </c>
      <c r="I26" s="77">
        <f t="shared" si="2"/>
        <v>0.69609326255043746</v>
      </c>
      <c r="J26" s="76">
        <f>分析係数表!G29</f>
        <v>0.24894917844860528</v>
      </c>
      <c r="K26" s="78">
        <f t="shared" si="3"/>
        <v>0.17329184583554072</v>
      </c>
      <c r="L26" s="79"/>
      <c r="M26" s="80"/>
      <c r="N26" s="81">
        <f>分析係数表!H29</f>
        <v>1.0347187739052245E-2</v>
      </c>
      <c r="O26" s="82">
        <f t="shared" si="4"/>
        <v>0.18824497881531013</v>
      </c>
      <c r="P26" s="76">
        <f>分析係数表!C29</f>
        <v>0.49478563151796062</v>
      </c>
      <c r="Q26" s="82">
        <f t="shared" si="5"/>
        <v>9.314091072321834E-2</v>
      </c>
      <c r="R26" s="83">
        <v>0.13491012034411201</v>
      </c>
      <c r="S26" s="84">
        <f t="shared" si="6"/>
        <v>0.83100338289454945</v>
      </c>
      <c r="T26" s="85">
        <f>分析係数表!F29</f>
        <v>0.37141765380206343</v>
      </c>
      <c r="U26" s="86">
        <f t="shared" si="7"/>
        <v>0.30864932677627133</v>
      </c>
      <c r="V26" s="87">
        <f>分析係数表!D29</f>
        <v>7.241115781429118E-2</v>
      </c>
      <c r="W26" s="88">
        <f t="shared" si="8"/>
        <v>0</v>
      </c>
      <c r="X26" s="76">
        <f>分析係数表!E29</f>
        <v>5.0630492930836837E-2</v>
      </c>
      <c r="Y26" s="89">
        <f t="shared" si="9"/>
        <v>0</v>
      </c>
    </row>
    <row r="27" spans="1:25" x14ac:dyDescent="0.2">
      <c r="A27" s="6" t="s">
        <v>15</v>
      </c>
      <c r="B27" s="5" t="s">
        <v>36</v>
      </c>
      <c r="C27" s="90"/>
      <c r="D27" s="76">
        <f>投入係数表!AG27</f>
        <v>0</v>
      </c>
      <c r="E27" s="77">
        <f t="shared" si="0"/>
        <v>0</v>
      </c>
      <c r="F27" s="76">
        <f>分析係数表!C30</f>
        <v>1</v>
      </c>
      <c r="G27" s="77">
        <f t="shared" si="1"/>
        <v>0</v>
      </c>
      <c r="H27" s="77">
        <v>2.819979474390873E-2</v>
      </c>
      <c r="I27" s="77">
        <f t="shared" si="2"/>
        <v>2.819979474390873E-2</v>
      </c>
      <c r="J27" s="76">
        <f>分析係数表!G30</f>
        <v>0.34459690081234212</v>
      </c>
      <c r="K27" s="78">
        <f t="shared" si="3"/>
        <v>9.7175618722951228E-3</v>
      </c>
      <c r="L27" s="79"/>
      <c r="M27" s="80"/>
      <c r="N27" s="81">
        <f>分析係数表!H30</f>
        <v>0</v>
      </c>
      <c r="O27" s="82">
        <f t="shared" si="4"/>
        <v>0</v>
      </c>
      <c r="P27" s="76">
        <f>分析係数表!C30</f>
        <v>1</v>
      </c>
      <c r="Q27" s="82">
        <f t="shared" si="5"/>
        <v>0</v>
      </c>
      <c r="R27" s="83">
        <v>3.6952271109061338E-2</v>
      </c>
      <c r="S27" s="84">
        <f t="shared" si="6"/>
        <v>6.5152065852970065E-2</v>
      </c>
      <c r="T27" s="85">
        <f>分析係数表!F30</f>
        <v>0.44091746876919924</v>
      </c>
      <c r="U27" s="86">
        <f t="shared" si="7"/>
        <v>2.8726683960975739E-2</v>
      </c>
      <c r="V27" s="87">
        <f>分析係数表!D30</f>
        <v>0.12847293330602771</v>
      </c>
      <c r="W27" s="88">
        <f t="shared" si="8"/>
        <v>0</v>
      </c>
      <c r="X27" s="76">
        <f>分析係数表!E30</f>
        <v>7.0107174551163901E-2</v>
      </c>
      <c r="Y27" s="89">
        <f t="shared" si="9"/>
        <v>0</v>
      </c>
    </row>
    <row r="28" spans="1:25" x14ac:dyDescent="0.2">
      <c r="A28" s="6" t="s">
        <v>16</v>
      </c>
      <c r="B28" s="5" t="s">
        <v>192</v>
      </c>
      <c r="C28" s="90"/>
      <c r="D28" s="76">
        <f>投入係数表!AG28</f>
        <v>0</v>
      </c>
      <c r="E28" s="77">
        <f t="shared" si="0"/>
        <v>0</v>
      </c>
      <c r="F28" s="76">
        <f>分析係数表!C31</f>
        <v>1.9207967749584998E-2</v>
      </c>
      <c r="G28" s="77">
        <f t="shared" si="1"/>
        <v>0</v>
      </c>
      <c r="H28" s="77">
        <v>1.9082729478810065E-3</v>
      </c>
      <c r="I28" s="77">
        <f t="shared" si="2"/>
        <v>1.9082729478810065E-3</v>
      </c>
      <c r="J28" s="76">
        <f>分析係数表!G31</f>
        <v>6.1728395061728392E-2</v>
      </c>
      <c r="K28" s="78">
        <f t="shared" si="3"/>
        <v>1.177946264124078E-4</v>
      </c>
      <c r="L28" s="79"/>
      <c r="M28" s="80"/>
      <c r="N28" s="81">
        <f>分析係数表!H31</f>
        <v>2.4076335672969816E-2</v>
      </c>
      <c r="O28" s="82">
        <f t="shared" si="4"/>
        <v>0.43801749934457379</v>
      </c>
      <c r="P28" s="76">
        <f>分析係数表!C31</f>
        <v>1.9207967749584998E-2</v>
      </c>
      <c r="Q28" s="82">
        <f t="shared" si="5"/>
        <v>8.4134260011644417E-3</v>
      </c>
      <c r="R28" s="83">
        <v>1.0910882273825974E-2</v>
      </c>
      <c r="S28" s="84">
        <f t="shared" si="6"/>
        <v>1.2819155221706981E-2</v>
      </c>
      <c r="T28" s="85">
        <f>分析係数表!F31</f>
        <v>0.33333333333333331</v>
      </c>
      <c r="U28" s="86">
        <f t="shared" si="7"/>
        <v>4.2730517405689932E-3</v>
      </c>
      <c r="V28" s="87">
        <f>分析係数表!D31</f>
        <v>0.20987654320987653</v>
      </c>
      <c r="W28" s="88">
        <f t="shared" si="8"/>
        <v>0</v>
      </c>
      <c r="X28" s="76">
        <f>分析係数表!E31</f>
        <v>0.18518518518518517</v>
      </c>
      <c r="Y28" s="89">
        <f t="shared" si="9"/>
        <v>0</v>
      </c>
    </row>
    <row r="29" spans="1:25" x14ac:dyDescent="0.2">
      <c r="A29" s="6" t="s">
        <v>17</v>
      </c>
      <c r="B29" s="5" t="s">
        <v>272</v>
      </c>
      <c r="C29" s="90"/>
      <c r="D29" s="76">
        <f>投入係数表!AG29</f>
        <v>0</v>
      </c>
      <c r="E29" s="77">
        <f t="shared" si="0"/>
        <v>0</v>
      </c>
      <c r="F29" s="76">
        <f>分析係数表!C32</f>
        <v>1</v>
      </c>
      <c r="G29" s="77">
        <f t="shared" si="1"/>
        <v>0</v>
      </c>
      <c r="H29" s="77">
        <v>1.4446849676909446E-2</v>
      </c>
      <c r="I29" s="77">
        <f t="shared" si="2"/>
        <v>1.4446849676909446E-2</v>
      </c>
      <c r="J29" s="76">
        <f>分析係数表!G32</f>
        <v>0.14010507880910683</v>
      </c>
      <c r="K29" s="78">
        <f t="shared" si="3"/>
        <v>2.0240770125267175E-3</v>
      </c>
      <c r="L29" s="79"/>
      <c r="M29" s="80"/>
      <c r="N29" s="81">
        <f>分析係数表!H32</f>
        <v>7.0054889750781743E-3</v>
      </c>
      <c r="O29" s="82">
        <f t="shared" si="4"/>
        <v>0.12744990783604657</v>
      </c>
      <c r="P29" s="76">
        <f>分析係数表!C32</f>
        <v>1</v>
      </c>
      <c r="Q29" s="82">
        <f t="shared" si="5"/>
        <v>0.12744990783604657</v>
      </c>
      <c r="R29" s="83">
        <v>0.16845157977314615</v>
      </c>
      <c r="S29" s="84">
        <f t="shared" si="6"/>
        <v>0.18289842945005561</v>
      </c>
      <c r="T29" s="85">
        <f>分析係数表!F32</f>
        <v>0.48248686514886163</v>
      </c>
      <c r="U29" s="86">
        <f t="shared" si="7"/>
        <v>8.8246089866007557E-2</v>
      </c>
      <c r="V29" s="87">
        <f>分析係数表!D32</f>
        <v>1.5761821366024518E-2</v>
      </c>
      <c r="W29" s="88">
        <f t="shared" si="8"/>
        <v>0</v>
      </c>
      <c r="X29" s="76">
        <f>分析係数表!E32</f>
        <v>2.1891418563922942E-2</v>
      </c>
      <c r="Y29" s="89">
        <f t="shared" si="9"/>
        <v>0</v>
      </c>
    </row>
    <row r="30" spans="1:25" x14ac:dyDescent="0.2">
      <c r="A30" s="6" t="s">
        <v>18</v>
      </c>
      <c r="B30" s="5" t="s">
        <v>273</v>
      </c>
      <c r="C30" s="90"/>
      <c r="D30" s="76">
        <f>投入係数表!AG30</f>
        <v>0</v>
      </c>
      <c r="E30" s="77">
        <f t="shared" si="0"/>
        <v>0</v>
      </c>
      <c r="F30" s="76">
        <f>分析係数表!C33</f>
        <v>0.97338792221084958</v>
      </c>
      <c r="G30" s="77">
        <f t="shared" si="1"/>
        <v>0</v>
      </c>
      <c r="H30" s="77">
        <v>1.0092162250970921E-2</v>
      </c>
      <c r="I30" s="77">
        <f t="shared" si="2"/>
        <v>1.0092162250970921E-2</v>
      </c>
      <c r="J30" s="76">
        <f>分析係数表!G33</f>
        <v>0.50577124868835255</v>
      </c>
      <c r="K30" s="78">
        <f t="shared" si="3"/>
        <v>5.1043255036390175E-3</v>
      </c>
      <c r="L30" s="79"/>
      <c r="M30" s="80"/>
      <c r="N30" s="81">
        <f>分析係数表!H33</f>
        <v>1.0199562492450981E-3</v>
      </c>
      <c r="O30" s="82">
        <f t="shared" si="4"/>
        <v>1.8555925278811374E-2</v>
      </c>
      <c r="P30" s="76">
        <f>分析係数表!C33</f>
        <v>0.97338792221084958</v>
      </c>
      <c r="Q30" s="82">
        <f t="shared" si="5"/>
        <v>1.8062113551841983E-2</v>
      </c>
      <c r="R30" s="83">
        <v>5.4090357602598074E-2</v>
      </c>
      <c r="S30" s="84">
        <f t="shared" si="6"/>
        <v>6.4182519853569001E-2</v>
      </c>
      <c r="T30" s="85">
        <f>分析係数表!F33</f>
        <v>0.64428121720881426</v>
      </c>
      <c r="U30" s="86">
        <f t="shared" si="7"/>
        <v>4.1351592014786324E-2</v>
      </c>
      <c r="V30" s="87">
        <f>分析係数表!D33</f>
        <v>6.2959076600209857E-2</v>
      </c>
      <c r="W30" s="88">
        <f t="shared" si="8"/>
        <v>0</v>
      </c>
      <c r="X30" s="76">
        <f>分析係数表!E33</f>
        <v>4.7219307450157399E-2</v>
      </c>
      <c r="Y30" s="89">
        <f t="shared" si="9"/>
        <v>0</v>
      </c>
    </row>
    <row r="31" spans="1:25" x14ac:dyDescent="0.2">
      <c r="A31" s="6" t="s">
        <v>19</v>
      </c>
      <c r="B31" s="5" t="s">
        <v>274</v>
      </c>
      <c r="C31" s="90"/>
      <c r="D31" s="76">
        <f>投入係数表!AG31</f>
        <v>1.7094017094017096E-2</v>
      </c>
      <c r="E31" s="77">
        <f t="shared" si="0"/>
        <v>1.7094017094017095</v>
      </c>
      <c r="F31" s="76">
        <f>分析係数表!C34</f>
        <v>0.27354580534514794</v>
      </c>
      <c r="G31" s="77">
        <f t="shared" si="1"/>
        <v>0.46759966725666319</v>
      </c>
      <c r="H31" s="77">
        <v>0.55907158295998305</v>
      </c>
      <c r="I31" s="77">
        <f t="shared" si="2"/>
        <v>0.55907158295998305</v>
      </c>
      <c r="J31" s="76">
        <f>分析係数表!G34</f>
        <v>0.42476937758456157</v>
      </c>
      <c r="K31" s="78">
        <f t="shared" si="3"/>
        <v>0.23747648831912757</v>
      </c>
      <c r="L31" s="79"/>
      <c r="M31" s="80"/>
      <c r="N31" s="81">
        <f>分析係数表!H34</f>
        <v>0.17207735562921905</v>
      </c>
      <c r="O31" s="82">
        <f t="shared" si="4"/>
        <v>3.1305799200647297</v>
      </c>
      <c r="P31" s="76">
        <f>分析係数表!C34</f>
        <v>0.27354580534514794</v>
      </c>
      <c r="Q31" s="82">
        <f t="shared" si="5"/>
        <v>0.85635700543145532</v>
      </c>
      <c r="R31" s="83">
        <v>0.92761448229266952</v>
      </c>
      <c r="S31" s="84">
        <f t="shared" si="6"/>
        <v>1.4866860652526526</v>
      </c>
      <c r="T31" s="85">
        <f>分析係数表!F34</f>
        <v>0.70045594316615423</v>
      </c>
      <c r="U31" s="86">
        <f t="shared" si="7"/>
        <v>1.0413580900285255</v>
      </c>
      <c r="V31" s="87">
        <f>分析係数表!D34</f>
        <v>0.30431555508429647</v>
      </c>
      <c r="W31" s="88">
        <f t="shared" si="8"/>
        <v>0</v>
      </c>
      <c r="X31" s="76">
        <f>分析係数表!E34</f>
        <v>0.19870639380765559</v>
      </c>
      <c r="Y31" s="89">
        <f t="shared" si="9"/>
        <v>0</v>
      </c>
    </row>
    <row r="32" spans="1:25" x14ac:dyDescent="0.2">
      <c r="A32" s="6" t="s">
        <v>20</v>
      </c>
      <c r="B32" s="5" t="s">
        <v>37</v>
      </c>
      <c r="C32" s="90"/>
      <c r="D32" s="76">
        <f>投入係数表!AG32</f>
        <v>0</v>
      </c>
      <c r="E32" s="77">
        <f t="shared" si="0"/>
        <v>0</v>
      </c>
      <c r="F32" s="76">
        <f>分析係数表!C35</f>
        <v>0.43910510987556262</v>
      </c>
      <c r="G32" s="77">
        <f t="shared" si="1"/>
        <v>0</v>
      </c>
      <c r="H32" s="77">
        <v>0.1026334288850978</v>
      </c>
      <c r="I32" s="77">
        <f t="shared" si="2"/>
        <v>0.1026334288850978</v>
      </c>
      <c r="J32" s="76">
        <f>分析係数表!G35</f>
        <v>0.31421305453517945</v>
      </c>
      <c r="K32" s="78">
        <f t="shared" si="3"/>
        <v>3.2248763187405695E-2</v>
      </c>
      <c r="L32" s="79"/>
      <c r="M32" s="80"/>
      <c r="N32" s="81">
        <f>分析係数表!H35</f>
        <v>6.5760337122381329E-2</v>
      </c>
      <c r="O32" s="82">
        <f t="shared" si="4"/>
        <v>1.1963688666602073</v>
      </c>
      <c r="P32" s="76">
        <f>分析係数表!C35</f>
        <v>0.43910510987556262</v>
      </c>
      <c r="Q32" s="82">
        <f t="shared" si="5"/>
        <v>0.52533168264653263</v>
      </c>
      <c r="R32" s="83">
        <v>0.6422121422448559</v>
      </c>
      <c r="S32" s="84">
        <f t="shared" si="6"/>
        <v>0.74484557112995375</v>
      </c>
      <c r="T32" s="85">
        <f>分析係数表!F35</f>
        <v>0.64651031364792311</v>
      </c>
      <c r="U32" s="86">
        <f t="shared" si="7"/>
        <v>0.48155034381049283</v>
      </c>
      <c r="V32" s="87">
        <f>分析係数表!D35</f>
        <v>9.7202599604408024E-2</v>
      </c>
      <c r="W32" s="88">
        <f t="shared" si="8"/>
        <v>0</v>
      </c>
      <c r="X32" s="76">
        <f>分析係数表!E35</f>
        <v>8.3356880474710376E-2</v>
      </c>
      <c r="Y32" s="89">
        <f t="shared" si="9"/>
        <v>0</v>
      </c>
    </row>
    <row r="33" spans="1:25" x14ac:dyDescent="0.2">
      <c r="A33" s="6" t="s">
        <v>21</v>
      </c>
      <c r="B33" s="5" t="s">
        <v>38</v>
      </c>
      <c r="C33" s="90"/>
      <c r="D33" s="76">
        <f>投入係数表!AG33</f>
        <v>2.1367521367521368E-2</v>
      </c>
      <c r="E33" s="77">
        <f t="shared" si="0"/>
        <v>2.1367521367521367</v>
      </c>
      <c r="F33" s="76">
        <f>分析係数表!C36</f>
        <v>0.81669408606805782</v>
      </c>
      <c r="G33" s="77">
        <f t="shared" si="1"/>
        <v>1.745072833478756</v>
      </c>
      <c r="H33" s="77">
        <v>1.8297361851205776</v>
      </c>
      <c r="I33" s="77">
        <f t="shared" si="2"/>
        <v>1.8297361851205776</v>
      </c>
      <c r="J33" s="76">
        <f>分析係数表!G36</f>
        <v>6.9340477503742809E-2</v>
      </c>
      <c r="K33" s="78">
        <f t="shared" si="3"/>
        <v>0.1268747807821376</v>
      </c>
      <c r="L33" s="79"/>
      <c r="M33" s="80"/>
      <c r="N33" s="81">
        <f>分析係数表!H36</f>
        <v>0.13486237300873674</v>
      </c>
      <c r="O33" s="82">
        <f t="shared" si="4"/>
        <v>2.453532804299678</v>
      </c>
      <c r="P33" s="76">
        <f>分析係数表!C36</f>
        <v>0.81669408606805782</v>
      </c>
      <c r="Q33" s="82">
        <f t="shared" si="5"/>
        <v>2.0037857312455247</v>
      </c>
      <c r="R33" s="83">
        <v>2.1064076262439091</v>
      </c>
      <c r="S33" s="84">
        <f t="shared" si="6"/>
        <v>3.9361438113644867</v>
      </c>
      <c r="T33" s="85">
        <f>分析係数表!F36</f>
        <v>0.82767315420376641</v>
      </c>
      <c r="U33" s="86">
        <f t="shared" si="7"/>
        <v>3.2578405637516794</v>
      </c>
      <c r="V33" s="87">
        <f>分析係数表!D36</f>
        <v>6.0672917815774961E-3</v>
      </c>
      <c r="W33" s="88">
        <f t="shared" si="8"/>
        <v>0</v>
      </c>
      <c r="X33" s="76">
        <f>分析係数表!E36</f>
        <v>1.3395319517768497E-3</v>
      </c>
      <c r="Y33" s="89">
        <f t="shared" si="9"/>
        <v>0</v>
      </c>
    </row>
    <row r="34" spans="1:25" x14ac:dyDescent="0.2">
      <c r="A34" s="6" t="s">
        <v>22</v>
      </c>
      <c r="B34" s="5" t="s">
        <v>377</v>
      </c>
      <c r="C34" s="90"/>
      <c r="D34" s="76">
        <f>投入係数表!AG34</f>
        <v>8.5470085470085479E-3</v>
      </c>
      <c r="E34" s="77">
        <f t="shared" si="0"/>
        <v>0.85470085470085477</v>
      </c>
      <c r="F34" s="76">
        <f>分析係数表!C37</f>
        <v>0.27674240490171054</v>
      </c>
      <c r="G34" s="77">
        <f t="shared" si="1"/>
        <v>0.23653197000146201</v>
      </c>
      <c r="H34" s="77">
        <v>0.292219407648519</v>
      </c>
      <c r="I34" s="77">
        <f t="shared" si="2"/>
        <v>0.292219407648519</v>
      </c>
      <c r="J34" s="76">
        <f>分析係数表!G37</f>
        <v>0.51230251230251234</v>
      </c>
      <c r="K34" s="78">
        <f t="shared" si="3"/>
        <v>0.14970473668188827</v>
      </c>
      <c r="L34" s="79"/>
      <c r="M34" s="80"/>
      <c r="N34" s="81">
        <f>分析係数表!H37</f>
        <v>5.0756243876907386E-2</v>
      </c>
      <c r="O34" s="82">
        <f t="shared" si="4"/>
        <v>0.92340143953242937</v>
      </c>
      <c r="P34" s="76">
        <f>分析係数表!C37</f>
        <v>0.27674240490171054</v>
      </c>
      <c r="Q34" s="82">
        <f t="shared" si="5"/>
        <v>0.25554433506590596</v>
      </c>
      <c r="R34" s="83">
        <v>0.30482308488020271</v>
      </c>
      <c r="S34" s="84">
        <f t="shared" si="6"/>
        <v>0.59704249252872166</v>
      </c>
      <c r="T34" s="85">
        <f>分析係数表!F37</f>
        <v>0.72623672623672619</v>
      </c>
      <c r="U34" s="86">
        <f t="shared" si="7"/>
        <v>0.43359418519827386</v>
      </c>
      <c r="V34" s="87">
        <f>分析係数表!D37</f>
        <v>0.14037814037814036</v>
      </c>
      <c r="W34" s="88">
        <f t="shared" si="8"/>
        <v>0</v>
      </c>
      <c r="X34" s="76">
        <f>分析係数表!E37</f>
        <v>0.12535612535612536</v>
      </c>
      <c r="Y34" s="89">
        <f t="shared" si="9"/>
        <v>0</v>
      </c>
    </row>
    <row r="35" spans="1:25" x14ac:dyDescent="0.2">
      <c r="A35" s="6" t="s">
        <v>23</v>
      </c>
      <c r="B35" s="5" t="s">
        <v>193</v>
      </c>
      <c r="C35" s="75">
        <f>最終需要_まとめ!C36</f>
        <v>100</v>
      </c>
      <c r="D35" s="76">
        <f>投入係数表!AG35</f>
        <v>0.12393162393162394</v>
      </c>
      <c r="E35" s="77">
        <f t="shared" si="0"/>
        <v>12.393162393162394</v>
      </c>
      <c r="F35" s="76">
        <f>分析係数表!C38</f>
        <v>2.6054411976392688E-2</v>
      </c>
      <c r="G35" s="77">
        <f t="shared" si="1"/>
        <v>0.32289655868178974</v>
      </c>
      <c r="H35" s="77">
        <v>0.32936486214790534</v>
      </c>
      <c r="I35" s="77">
        <f t="shared" si="2"/>
        <v>100.32936486214791</v>
      </c>
      <c r="J35" s="76">
        <f>分析係数表!G38</f>
        <v>0.25641025641025639</v>
      </c>
      <c r="K35" s="78">
        <f t="shared" si="3"/>
        <v>25.725478169781514</v>
      </c>
      <c r="L35" s="79"/>
      <c r="M35" s="80"/>
      <c r="N35" s="81">
        <f>分析係数表!H38</f>
        <v>4.4945177351603076E-2</v>
      </c>
      <c r="O35" s="82">
        <f t="shared" si="4"/>
        <v>0.81768149682551716</v>
      </c>
      <c r="P35" s="76">
        <f>分析係数表!C38</f>
        <v>2.6054411976392688E-2</v>
      </c>
      <c r="Q35" s="82">
        <f t="shared" si="5"/>
        <v>2.1304210583765453E-2</v>
      </c>
      <c r="R35" s="83">
        <v>2.622296116224224E-2</v>
      </c>
      <c r="S35" s="84">
        <f t="shared" si="6"/>
        <v>100.35558782331016</v>
      </c>
      <c r="T35" s="85">
        <f>分析係数表!F38</f>
        <v>0.57264957264957261</v>
      </c>
      <c r="U35" s="86">
        <f t="shared" si="7"/>
        <v>57.468584480015217</v>
      </c>
      <c r="V35" s="87">
        <f>分析係数表!D38</f>
        <v>9.4017094017094016E-2</v>
      </c>
      <c r="W35" s="88">
        <f t="shared" si="8"/>
        <v>9</v>
      </c>
      <c r="X35" s="76">
        <f>分析係数表!E38</f>
        <v>6.4102564102564097E-2</v>
      </c>
      <c r="Y35" s="89">
        <f t="shared" si="9"/>
        <v>6</v>
      </c>
    </row>
    <row r="36" spans="1:25" x14ac:dyDescent="0.2">
      <c r="A36" s="6" t="s">
        <v>24</v>
      </c>
      <c r="B36" s="5" t="s">
        <v>39</v>
      </c>
      <c r="C36" s="90"/>
      <c r="D36" s="76">
        <f>投入係数表!AG36</f>
        <v>0</v>
      </c>
      <c r="E36" s="77">
        <f t="shared" si="0"/>
        <v>0</v>
      </c>
      <c r="F36" s="76">
        <f>分析係数表!C39</f>
        <v>1</v>
      </c>
      <c r="G36" s="77">
        <f t="shared" si="1"/>
        <v>0</v>
      </c>
      <c r="H36" s="77">
        <v>6.7525175315931328E-3</v>
      </c>
      <c r="I36" s="77">
        <f t="shared" si="2"/>
        <v>6.7525175315931328E-3</v>
      </c>
      <c r="J36" s="76">
        <f>分析係数表!G39</f>
        <v>0.35423311765241955</v>
      </c>
      <c r="K36" s="78">
        <f t="shared" si="3"/>
        <v>2.3919653372188559E-3</v>
      </c>
      <c r="L36" s="79"/>
      <c r="M36" s="80"/>
      <c r="N36" s="81">
        <f>分析係数表!H39</f>
        <v>4.0664045200166418E-3</v>
      </c>
      <c r="O36" s="82">
        <f t="shared" si="4"/>
        <v>7.3979544203682204E-2</v>
      </c>
      <c r="P36" s="76">
        <f>分析係数表!C39</f>
        <v>1</v>
      </c>
      <c r="Q36" s="82">
        <f t="shared" si="5"/>
        <v>7.3979544203682204E-2</v>
      </c>
      <c r="R36" s="83">
        <v>0.13107297791041425</v>
      </c>
      <c r="S36" s="84">
        <f t="shared" si="6"/>
        <v>0.1378254954420074</v>
      </c>
      <c r="T36" s="85">
        <f>分析係数表!F39</f>
        <v>0.70491205686685499</v>
      </c>
      <c r="U36" s="86">
        <f t="shared" si="7"/>
        <v>9.7154853480718784E-2</v>
      </c>
      <c r="V36" s="87">
        <f>分析係数表!D39</f>
        <v>5.4588535496217991E-2</v>
      </c>
      <c r="W36" s="88">
        <f t="shared" si="8"/>
        <v>0</v>
      </c>
      <c r="X36" s="76">
        <f>分析係数表!E39</f>
        <v>6.4886539688325889E-2</v>
      </c>
      <c r="Y36" s="89">
        <f t="shared" si="9"/>
        <v>0</v>
      </c>
    </row>
    <row r="37" spans="1:25" x14ac:dyDescent="0.2">
      <c r="A37" s="6" t="s">
        <v>25</v>
      </c>
      <c r="B37" s="5" t="s">
        <v>40</v>
      </c>
      <c r="C37" s="90"/>
      <c r="D37" s="76">
        <f>投入係数表!AG37</f>
        <v>0</v>
      </c>
      <c r="E37" s="77">
        <f t="shared" si="0"/>
        <v>0</v>
      </c>
      <c r="F37" s="76">
        <f>分析係数表!C40</f>
        <v>0.92056168505516545</v>
      </c>
      <c r="G37" s="77">
        <f t="shared" si="1"/>
        <v>0</v>
      </c>
      <c r="H37" s="77">
        <v>1.7283462306050058E-3</v>
      </c>
      <c r="I37" s="77">
        <f t="shared" si="2"/>
        <v>1.7283462306050058E-3</v>
      </c>
      <c r="J37" s="76">
        <f>分析係数表!G40</f>
        <v>0.55393401015228427</v>
      </c>
      <c r="K37" s="78">
        <f t="shared" si="3"/>
        <v>9.5738975845061547E-4</v>
      </c>
      <c r="L37" s="79"/>
      <c r="M37" s="80"/>
      <c r="N37" s="81">
        <f>分析係数表!H40</f>
        <v>3.1632064203561794E-2</v>
      </c>
      <c r="O37" s="82">
        <f t="shared" si="4"/>
        <v>0.57547784055471596</v>
      </c>
      <c r="P37" s="76">
        <f>分析係数表!C40</f>
        <v>0.92056168505516545</v>
      </c>
      <c r="Q37" s="82">
        <f t="shared" si="5"/>
        <v>0.52976285061295714</v>
      </c>
      <c r="R37" s="83">
        <v>0.53031318997032739</v>
      </c>
      <c r="S37" s="84">
        <f t="shared" si="6"/>
        <v>0.53204153620093242</v>
      </c>
      <c r="T37" s="85">
        <f>分析係数表!F40</f>
        <v>0.75190355329949243</v>
      </c>
      <c r="U37" s="86">
        <f t="shared" si="7"/>
        <v>0.4000439215724016</v>
      </c>
      <c r="V37" s="87">
        <f>分析係数表!D40</f>
        <v>8.6747643219724432E-2</v>
      </c>
      <c r="W37" s="88">
        <f t="shared" si="8"/>
        <v>0</v>
      </c>
      <c r="X37" s="76">
        <f>分析係数表!E40</f>
        <v>5.4296591733139957E-2</v>
      </c>
      <c r="Y37" s="89">
        <f t="shared" si="9"/>
        <v>0</v>
      </c>
    </row>
    <row r="38" spans="1:25" x14ac:dyDescent="0.2">
      <c r="A38" s="6" t="s">
        <v>26</v>
      </c>
      <c r="B38" s="5" t="s">
        <v>276</v>
      </c>
      <c r="C38" s="90"/>
      <c r="D38" s="76">
        <f>投入係数表!AG38</f>
        <v>0</v>
      </c>
      <c r="E38" s="77">
        <f t="shared" si="0"/>
        <v>0</v>
      </c>
      <c r="F38" s="76">
        <f>分析係数表!C41</f>
        <v>0.63177526518242222</v>
      </c>
      <c r="G38" s="77">
        <f t="shared" si="1"/>
        <v>0</v>
      </c>
      <c r="H38" s="77">
        <v>9.1265616349102521E-5</v>
      </c>
      <c r="I38" s="77">
        <f t="shared" si="2"/>
        <v>9.1265616349102521E-5</v>
      </c>
      <c r="J38" s="76">
        <f>分析係数表!G41</f>
        <v>0.4574653574378269</v>
      </c>
      <c r="K38" s="78">
        <f t="shared" si="3"/>
        <v>4.1750857804925763E-5</v>
      </c>
      <c r="L38" s="79"/>
      <c r="M38" s="80"/>
      <c r="N38" s="81">
        <f>分析係数表!H41</f>
        <v>5.3681907855005165E-2</v>
      </c>
      <c r="O38" s="82">
        <f t="shared" si="4"/>
        <v>0.97662764625323029</v>
      </c>
      <c r="P38" s="76">
        <f>分析係数表!C41</f>
        <v>0.63177526518242222</v>
      </c>
      <c r="Q38" s="82">
        <f t="shared" si="5"/>
        <v>0.61700919019611944</v>
      </c>
      <c r="R38" s="83">
        <v>0.62531032274775344</v>
      </c>
      <c r="S38" s="84">
        <f t="shared" si="6"/>
        <v>0.62540158836410253</v>
      </c>
      <c r="T38" s="85">
        <f>分析係数表!F41</f>
        <v>0.56134715976874372</v>
      </c>
      <c r="U38" s="86">
        <f t="shared" si="7"/>
        <v>0.35106740534304998</v>
      </c>
      <c r="V38" s="87">
        <f>分析係数表!D41</f>
        <v>0.18619803615674038</v>
      </c>
      <c r="W38" s="88">
        <f t="shared" si="8"/>
        <v>0</v>
      </c>
      <c r="X38" s="76">
        <f>分析係数表!E41</f>
        <v>0.17261631641736258</v>
      </c>
      <c r="Y38" s="89">
        <f t="shared" si="9"/>
        <v>0</v>
      </c>
    </row>
    <row r="39" spans="1:25" x14ac:dyDescent="0.2">
      <c r="A39" s="6" t="s">
        <v>51</v>
      </c>
      <c r="B39" s="5" t="s">
        <v>367</v>
      </c>
      <c r="C39" s="90"/>
      <c r="D39" s="76">
        <f>投入係数表!AG39</f>
        <v>0</v>
      </c>
      <c r="E39" s="77">
        <f>$C$35*D39</f>
        <v>0</v>
      </c>
      <c r="F39" s="76">
        <f>分析係数表!C42</f>
        <v>1</v>
      </c>
      <c r="G39" s="77">
        <f>E39*F39</f>
        <v>0</v>
      </c>
      <c r="H39" s="77">
        <v>1.2961193213168796E-2</v>
      </c>
      <c r="I39" s="77">
        <f>C39+H39</f>
        <v>1.2961193213168796E-2</v>
      </c>
      <c r="J39" s="76">
        <f>分析係数表!G42</f>
        <v>0.48523748395378691</v>
      </c>
      <c r="K39" s="78">
        <f>I39*J39</f>
        <v>6.2892567837969258E-3</v>
      </c>
      <c r="L39" s="79"/>
      <c r="M39" s="80"/>
      <c r="N39" s="81">
        <f>分析係数表!H42</f>
        <v>1.4319648920322628E-2</v>
      </c>
      <c r="O39" s="82">
        <f t="shared" si="4"/>
        <v>0.26051542463804916</v>
      </c>
      <c r="P39" s="76">
        <f>分析係数表!C42</f>
        <v>1</v>
      </c>
      <c r="Q39" s="82">
        <f>O39*P39</f>
        <v>0.26051542463804916</v>
      </c>
      <c r="R39" s="83">
        <v>0.27150929295377213</v>
      </c>
      <c r="S39" s="84">
        <f>I39+R39</f>
        <v>0.28447048616694093</v>
      </c>
      <c r="T39" s="85">
        <f>分析係数表!F42</f>
        <v>0.55905006418485237</v>
      </c>
      <c r="U39" s="86">
        <f>S39*T39</f>
        <v>0.15903324355032447</v>
      </c>
      <c r="V39" s="87">
        <f>分析係数表!D42</f>
        <v>0.23876765083440307</v>
      </c>
      <c r="W39" s="88">
        <f>ROUND(S39*V39,0)</f>
        <v>0</v>
      </c>
      <c r="X39" s="76">
        <f>分析係数表!E42</f>
        <v>0.20410783055198972</v>
      </c>
      <c r="Y39" s="89">
        <f>ROUND(S39*X39,0)</f>
        <v>0</v>
      </c>
    </row>
    <row r="40" spans="1:25" x14ac:dyDescent="0.2">
      <c r="A40" s="6" t="s">
        <v>194</v>
      </c>
      <c r="B40" s="5" t="s">
        <v>41</v>
      </c>
      <c r="C40" s="90"/>
      <c r="D40" s="76">
        <f>投入係数表!AG40</f>
        <v>0.20512820512820512</v>
      </c>
      <c r="E40" s="77">
        <f>$C$35*D40</f>
        <v>20.512820512820511</v>
      </c>
      <c r="F40" s="76">
        <f>分析係数表!C43</f>
        <v>0.2976353666895134</v>
      </c>
      <c r="G40" s="77">
        <f>E40*F40</f>
        <v>6.105340855169505</v>
      </c>
      <c r="H40" s="77">
        <v>6.4337343080105125</v>
      </c>
      <c r="I40" s="77">
        <f>C40+H40</f>
        <v>6.4337343080105125</v>
      </c>
      <c r="J40" s="76">
        <f>分析係数表!G43</f>
        <v>0.36251604621309369</v>
      </c>
      <c r="K40" s="78">
        <f>I40*J40</f>
        <v>2.3323319237255054</v>
      </c>
      <c r="L40" s="79"/>
      <c r="M40" s="80"/>
      <c r="N40" s="81">
        <f>分析係数表!H43</f>
        <v>3.8812019379168734E-2</v>
      </c>
      <c r="O40" s="82">
        <f t="shared" si="4"/>
        <v>0.70610178824108549</v>
      </c>
      <c r="P40" s="76">
        <f>分析係数表!C43</f>
        <v>0.2976353666895134</v>
      </c>
      <c r="Q40" s="82">
        <f>O40*P40</f>
        <v>0.21016086466325662</v>
      </c>
      <c r="R40" s="83">
        <v>0.35631011411022845</v>
      </c>
      <c r="S40" s="84">
        <f>I40+R40</f>
        <v>6.790044422120741</v>
      </c>
      <c r="T40" s="85">
        <f>分析係数表!F43</f>
        <v>0.59563543003851094</v>
      </c>
      <c r="U40" s="86">
        <f>S40*T40</f>
        <v>4.0443910293504803</v>
      </c>
      <c r="V40" s="87">
        <f>分析係数表!D43</f>
        <v>0.26110397946084724</v>
      </c>
      <c r="W40" s="88">
        <f>ROUND(S40*V40,0)</f>
        <v>2</v>
      </c>
      <c r="X40" s="76">
        <f>分析係数表!E43</f>
        <v>0.20154043645699615</v>
      </c>
      <c r="Y40" s="89">
        <f>ROUND(S40*X40,0)</f>
        <v>1</v>
      </c>
    </row>
    <row r="41" spans="1:25" x14ac:dyDescent="0.2">
      <c r="A41" s="6" t="s">
        <v>340</v>
      </c>
      <c r="B41" s="5" t="s">
        <v>42</v>
      </c>
      <c r="C41" s="90"/>
      <c r="D41" s="76">
        <f>投入係数表!AG41</f>
        <v>4.2735042735042739E-3</v>
      </c>
      <c r="E41" s="77">
        <f>$C$35*D41</f>
        <v>0.42735042735042739</v>
      </c>
      <c r="F41" s="76">
        <f>分析係数表!C44</f>
        <v>0.4644187601490114</v>
      </c>
      <c r="G41" s="77">
        <f>E41*F41</f>
        <v>0.19846955561923565</v>
      </c>
      <c r="H41" s="77">
        <v>0.20341952692636664</v>
      </c>
      <c r="I41" s="77">
        <f>C41+H41</f>
        <v>0.20341952692636664</v>
      </c>
      <c r="J41" s="76">
        <f>分析係数表!G44</f>
        <v>0.2664037682111951</v>
      </c>
      <c r="K41" s="78">
        <f>I41*J41</f>
        <v>5.4191728500922742E-2</v>
      </c>
      <c r="L41" s="79"/>
      <c r="M41" s="80"/>
      <c r="N41" s="81">
        <f>分析係数表!H44</f>
        <v>0.11619448955215868</v>
      </c>
      <c r="O41" s="82">
        <f t="shared" si="4"/>
        <v>2.1139105403151168</v>
      </c>
      <c r="P41" s="76">
        <f>分析係数表!C44</f>
        <v>0.4644187601490114</v>
      </c>
      <c r="Q41" s="82">
        <f>O41*P41</f>
        <v>0.9817397121990733</v>
      </c>
      <c r="R41" s="83">
        <v>0.99632230565268809</v>
      </c>
      <c r="S41" s="84">
        <f>I41+R41</f>
        <v>1.1997418325790548</v>
      </c>
      <c r="T41" s="85">
        <f>分析係数表!F44</f>
        <v>0.52053894183371674</v>
      </c>
      <c r="U41" s="86">
        <f>S41*T41</f>
        <v>0.6245123440043453</v>
      </c>
      <c r="V41" s="87">
        <f>分析係数表!D44</f>
        <v>0.21141417460839085</v>
      </c>
      <c r="W41" s="88">
        <f>ROUND(S41*V41,0)</f>
        <v>0</v>
      </c>
      <c r="X41" s="76">
        <f>分析係数表!E44</f>
        <v>0.12487676634899771</v>
      </c>
      <c r="Y41" s="89">
        <f>ROUND(S41*X41,0)</f>
        <v>0</v>
      </c>
    </row>
    <row r="42" spans="1:25" x14ac:dyDescent="0.2">
      <c r="A42" s="6" t="s">
        <v>341</v>
      </c>
      <c r="B42" s="5" t="s">
        <v>278</v>
      </c>
      <c r="C42" s="90"/>
      <c r="D42" s="76">
        <f>投入係数表!AG42</f>
        <v>0</v>
      </c>
      <c r="E42" s="77">
        <f>$C$35*D42</f>
        <v>0</v>
      </c>
      <c r="F42" s="76">
        <f>分析係数表!C45</f>
        <v>1</v>
      </c>
      <c r="G42" s="77">
        <f>E42*F42</f>
        <v>0</v>
      </c>
      <c r="H42" s="77">
        <v>9.8830258285483672E-3</v>
      </c>
      <c r="I42" s="77">
        <f>C42+H42</f>
        <v>9.8830258285483672E-3</v>
      </c>
      <c r="J42" s="76">
        <f>分析係数表!G45</f>
        <v>0</v>
      </c>
      <c r="K42" s="78">
        <f>I42*J42</f>
        <v>0</v>
      </c>
      <c r="L42" s="79"/>
      <c r="M42" s="80"/>
      <c r="N42" s="81">
        <f>分析係数表!H45</f>
        <v>0</v>
      </c>
      <c r="O42" s="82">
        <f t="shared" si="4"/>
        <v>0</v>
      </c>
      <c r="P42" s="76">
        <f>分析係数表!C45</f>
        <v>1</v>
      </c>
      <c r="Q42" s="82">
        <f>O42*P42</f>
        <v>0</v>
      </c>
      <c r="R42" s="83">
        <v>9.1332472735885795E-3</v>
      </c>
      <c r="S42" s="84">
        <f>I42+R42</f>
        <v>1.9016273102136945E-2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投入係数表!AG43</f>
        <v>0</v>
      </c>
      <c r="E43" s="77">
        <f>$C$35*D43</f>
        <v>0</v>
      </c>
      <c r="F43" s="76">
        <f>分析係数表!C46</f>
        <v>0.61950882047734346</v>
      </c>
      <c r="G43" s="77">
        <f>E43*F43</f>
        <v>0</v>
      </c>
      <c r="H43" s="77">
        <v>3.564932049767551E-2</v>
      </c>
      <c r="I43" s="77">
        <f>C43+H43</f>
        <v>3.564932049767551E-2</v>
      </c>
      <c r="J43" s="76">
        <f>分析係数表!G46</f>
        <v>9.4707520891364905E-3</v>
      </c>
      <c r="K43" s="78">
        <f>I43*J43</f>
        <v>3.3762587657965666E-4</v>
      </c>
      <c r="L43" s="79"/>
      <c r="M43" s="80"/>
      <c r="N43" s="81">
        <f>分析係数表!H46</f>
        <v>2.3767664702803538E-2</v>
      </c>
      <c r="O43" s="82">
        <f t="shared" si="4"/>
        <v>0.43240189037861776</v>
      </c>
      <c r="P43" s="76">
        <f>分析係数表!C46</f>
        <v>0.61950882047734346</v>
      </c>
      <c r="Q43" s="82">
        <f>O43*P43</f>
        <v>0.26787678508063106</v>
      </c>
      <c r="R43" s="83">
        <v>0.30141974559877649</v>
      </c>
      <c r="S43" s="84">
        <f>I43+R43</f>
        <v>0.33706906609645199</v>
      </c>
      <c r="T43" s="85">
        <f>分析係数表!F46</f>
        <v>0.31364902506963788</v>
      </c>
      <c r="U43" s="86">
        <f>S43*T43</f>
        <v>0.10572138396228549</v>
      </c>
      <c r="V43" s="87">
        <f>分析係数表!D46</f>
        <v>1.6713091922005571E-3</v>
      </c>
      <c r="W43" s="88">
        <f>ROUND(S43*V43,0)</f>
        <v>0</v>
      </c>
      <c r="X43" s="76">
        <f>分析係数表!E46</f>
        <v>5.5710306406685237E-3</v>
      </c>
      <c r="Y43" s="89">
        <f>ROUND(S43*X43,0)</f>
        <v>0</v>
      </c>
    </row>
    <row r="44" spans="1:25" x14ac:dyDescent="0.2">
      <c r="A44" s="192">
        <v>40</v>
      </c>
      <c r="B44" s="14" t="s">
        <v>150</v>
      </c>
      <c r="C44" s="197">
        <f>SUM(C5:C43)</f>
        <v>100</v>
      </c>
      <c r="D44" s="92">
        <f>投入係数表!AG44</f>
        <v>0.40598290598290598</v>
      </c>
      <c r="E44" s="91">
        <f>SUM(E5:E43)</f>
        <v>40.598290598290596</v>
      </c>
      <c r="F44" s="92">
        <f>分析係数表!C47</f>
        <v>0.46349450395854752</v>
      </c>
      <c r="G44" s="91">
        <f>SUM(G5:G43)</f>
        <v>10.240443220658447</v>
      </c>
      <c r="H44" s="91">
        <f>SUM(H5:H43)</f>
        <v>11.424174238356237</v>
      </c>
      <c r="I44" s="91">
        <f>SUM(I5:I43)</f>
        <v>111.42417423835624</v>
      </c>
      <c r="J44" s="92">
        <f>分析係数表!G47</f>
        <v>0.28295025107418337</v>
      </c>
      <c r="K44" s="93">
        <f>SUM(K5:K43)</f>
        <v>29.015731979771513</v>
      </c>
      <c r="L44" s="94">
        <f>最終需要_まとめ!$L$33</f>
        <v>0.627</v>
      </c>
      <c r="M44" s="91">
        <f>K44*L44</f>
        <v>18.192863951316738</v>
      </c>
      <c r="N44" s="95">
        <f>分析係数表!H47</f>
        <v>1</v>
      </c>
      <c r="O44" s="96">
        <f>SUM(O5:O43)</f>
        <v>18.192863951316742</v>
      </c>
      <c r="P44" s="92">
        <f>分析係数表!C47</f>
        <v>0.46349450395854752</v>
      </c>
      <c r="Q44" s="96">
        <f>SUM(Q5:Q43)</f>
        <v>7.4637241360082287</v>
      </c>
      <c r="R44" s="91">
        <f>SUM(R5:R43)</f>
        <v>8.4311288410444813</v>
      </c>
      <c r="S44" s="97">
        <f>SUM(S5:S43)</f>
        <v>119.85530307940071</v>
      </c>
      <c r="T44" s="98">
        <f>分析係数表!F47</f>
        <v>0.52862763369053167</v>
      </c>
      <c r="U44" s="99">
        <f>SUM(U5:U43)</f>
        <v>69.557177359927266</v>
      </c>
      <c r="V44" s="100">
        <f>分析係数表!D47</f>
        <v>0.12002381322151473</v>
      </c>
      <c r="W44" s="101">
        <f>SUM(W5:W43)</f>
        <v>11</v>
      </c>
      <c r="X44" s="92">
        <f>分析係数表!E47</f>
        <v>9.1234404928301496E-2</v>
      </c>
      <c r="Y44" s="102">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288</v>
      </c>
      <c r="S2" s="3" t="s">
        <v>152</v>
      </c>
      <c r="U2" s="64" t="s">
        <v>209</v>
      </c>
      <c r="W2" s="3" t="s">
        <v>130</v>
      </c>
      <c r="Y2" s="3" t="s">
        <v>153</v>
      </c>
    </row>
    <row r="3" spans="1:25" ht="44" x14ac:dyDescent="0.2">
      <c r="B3" s="65"/>
      <c r="C3" s="66" t="s">
        <v>227</v>
      </c>
      <c r="D3" s="66" t="s">
        <v>230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投入係数表!AH5</f>
        <v>0</v>
      </c>
      <c r="E5" s="77">
        <f t="shared" ref="E5:E38" si="0">$C$36*D5</f>
        <v>0</v>
      </c>
      <c r="F5" s="76">
        <f>分析係数表!C8</f>
        <v>0.24593128390596741</v>
      </c>
      <c r="G5" s="77">
        <f t="shared" ref="G5:G38" si="1">E5*F5</f>
        <v>0</v>
      </c>
      <c r="H5" s="77">
        <f t="array" ref="H5:H43">MMULT(逆行列係数!C5:AO43,'32'!G5:G43)</f>
        <v>2.1243642667584874E-3</v>
      </c>
      <c r="I5" s="77">
        <f t="shared" ref="I5:I38" si="2">C5+H5</f>
        <v>2.1243642667584874E-3</v>
      </c>
      <c r="J5" s="76">
        <f>分析係数表!G8</f>
        <v>0.11987270155586988</v>
      </c>
      <c r="K5" s="78">
        <f t="shared" ref="K5:K38" si="3">I5*J5</f>
        <v>2.5465328374509451E-4</v>
      </c>
      <c r="L5" s="79" t="s">
        <v>187</v>
      </c>
      <c r="M5" s="80" t="s">
        <v>187</v>
      </c>
      <c r="N5" s="81">
        <f>分析係数表!H8</f>
        <v>1.2776294069491229E-2</v>
      </c>
      <c r="O5" s="82">
        <f t="shared" ref="O5:O43" si="4">$M$44*N5</f>
        <v>0.31627585073150105</v>
      </c>
      <c r="P5" s="76">
        <f>分析係数表!C8</f>
        <v>0.24593128390596741</v>
      </c>
      <c r="Q5" s="82">
        <f t="shared" ref="Q5:Q38" si="5">O5*P5</f>
        <v>7.7782126038850152E-2</v>
      </c>
      <c r="R5" s="83">
        <f t="array" ref="R5:R43">MMULT(逆行列係数!C5:AO43,'32'!Q5:Q43)</f>
        <v>0.11791230620901492</v>
      </c>
      <c r="S5" s="84">
        <f t="shared" ref="S5:S38" si="6">I5+R5</f>
        <v>0.12003667047577342</v>
      </c>
      <c r="T5" s="85">
        <f>分析係数表!F8</f>
        <v>0.45261669024045259</v>
      </c>
      <c r="U5" s="86">
        <f t="shared" ref="U5:U38" si="7">S5*T5</f>
        <v>5.4330600498228417E-2</v>
      </c>
      <c r="V5" s="87">
        <f>分析係数表!D8</f>
        <v>0.25884016973125884</v>
      </c>
      <c r="W5" s="88">
        <f t="shared" ref="W5:W38" si="8">ROUND(S5*V5,0)</f>
        <v>0</v>
      </c>
      <c r="X5" s="76">
        <f>分析係数表!E8</f>
        <v>0.1623055162659123</v>
      </c>
      <c r="Y5" s="89">
        <f t="shared" ref="Y5:Y38" si="9">ROUND(S5*X5,0)</f>
        <v>0</v>
      </c>
    </row>
    <row r="6" spans="1:25" x14ac:dyDescent="0.2">
      <c r="A6" s="6" t="s">
        <v>219</v>
      </c>
      <c r="B6" s="5" t="s">
        <v>265</v>
      </c>
      <c r="C6" s="90"/>
      <c r="D6" s="76">
        <f>投入係数表!AH6</f>
        <v>0</v>
      </c>
      <c r="E6" s="77">
        <f t="shared" si="0"/>
        <v>0</v>
      </c>
      <c r="F6" s="76">
        <f>分析係数表!C9</f>
        <v>0.93252427184466025</v>
      </c>
      <c r="G6" s="77">
        <f t="shared" si="1"/>
        <v>0</v>
      </c>
      <c r="H6" s="77">
        <v>2.7465575102815401E-2</v>
      </c>
      <c r="I6" s="77">
        <f t="shared" si="2"/>
        <v>2.7465575102815401E-2</v>
      </c>
      <c r="J6" s="76">
        <f>分析係数表!G9</f>
        <v>0.24685990338164251</v>
      </c>
      <c r="K6" s="78">
        <f t="shared" si="3"/>
        <v>6.7801492162022558E-3</v>
      </c>
      <c r="L6" s="79"/>
      <c r="M6" s="80"/>
      <c r="N6" s="81">
        <f>分析係数表!H9</f>
        <v>6.7102384818756454E-4</v>
      </c>
      <c r="O6" s="82">
        <f t="shared" si="4"/>
        <v>1.6611126614049423E-2</v>
      </c>
      <c r="P6" s="76">
        <f>分析係数表!C9</f>
        <v>0.93252427184466025</v>
      </c>
      <c r="Q6" s="82">
        <f t="shared" si="5"/>
        <v>1.5490278750285894E-2</v>
      </c>
      <c r="R6" s="83">
        <v>3.2424223204892945E-2</v>
      </c>
      <c r="S6" s="84">
        <f t="shared" si="6"/>
        <v>5.9889798307708346E-2</v>
      </c>
      <c r="T6" s="85">
        <f>分析係数表!F9</f>
        <v>0.67294685990338166</v>
      </c>
      <c r="U6" s="86">
        <f t="shared" si="7"/>
        <v>4.0302651711419189E-2</v>
      </c>
      <c r="V6" s="87">
        <f>分析係数表!D9</f>
        <v>0.15314009661835748</v>
      </c>
      <c r="W6" s="88">
        <f t="shared" si="8"/>
        <v>0</v>
      </c>
      <c r="X6" s="76">
        <f>分析係数表!E9</f>
        <v>0.11884057971014493</v>
      </c>
      <c r="Y6" s="89">
        <f t="shared" si="9"/>
        <v>0</v>
      </c>
    </row>
    <row r="7" spans="1:25" x14ac:dyDescent="0.2">
      <c r="A7" s="6" t="s">
        <v>220</v>
      </c>
      <c r="B7" s="5" t="s">
        <v>266</v>
      </c>
      <c r="C7" s="90"/>
      <c r="D7" s="76">
        <f>投入係数表!AH7</f>
        <v>0</v>
      </c>
      <c r="E7" s="77">
        <f t="shared" si="0"/>
        <v>0</v>
      </c>
      <c r="F7" s="76">
        <f>分析係数表!C10</f>
        <v>7.456140350877194E-2</v>
      </c>
      <c r="G7" s="77">
        <f t="shared" si="1"/>
        <v>0</v>
      </c>
      <c r="H7" s="77">
        <v>3.343942867744802E-4</v>
      </c>
      <c r="I7" s="77">
        <f t="shared" si="2"/>
        <v>3.343942867744802E-4</v>
      </c>
      <c r="J7" s="76">
        <f>分析係数表!G10</f>
        <v>0.17857142857142858</v>
      </c>
      <c r="K7" s="78">
        <f t="shared" si="3"/>
        <v>5.9713265495442894E-5</v>
      </c>
      <c r="L7" s="79"/>
      <c r="M7" s="80"/>
      <c r="N7" s="81">
        <f>分析係数表!H10</f>
        <v>1.3017862654838752E-3</v>
      </c>
      <c r="O7" s="82">
        <f t="shared" si="4"/>
        <v>3.2225585631255882E-2</v>
      </c>
      <c r="P7" s="76">
        <f>分析係数表!C10</f>
        <v>7.456140350877194E-2</v>
      </c>
      <c r="Q7" s="82">
        <f t="shared" si="5"/>
        <v>2.4027848935585529E-3</v>
      </c>
      <c r="R7" s="83">
        <v>4.5810551472632481E-3</v>
      </c>
      <c r="S7" s="84">
        <f t="shared" si="6"/>
        <v>4.9154494340377282E-3</v>
      </c>
      <c r="T7" s="85">
        <f>分析係数表!F10</f>
        <v>0.52380952380952384</v>
      </c>
      <c r="U7" s="86">
        <f t="shared" si="7"/>
        <v>2.5747592273530958E-3</v>
      </c>
      <c r="V7" s="87">
        <f>分析係数表!D10</f>
        <v>0.10714285714285714</v>
      </c>
      <c r="W7" s="88">
        <f t="shared" si="8"/>
        <v>0</v>
      </c>
      <c r="X7" s="76">
        <f>分析係数表!E10</f>
        <v>0.13095238095238096</v>
      </c>
      <c r="Y7" s="89">
        <f t="shared" si="9"/>
        <v>0</v>
      </c>
    </row>
    <row r="8" spans="1:25" x14ac:dyDescent="0.2">
      <c r="A8" s="6" t="s">
        <v>221</v>
      </c>
      <c r="B8" s="5" t="s">
        <v>27</v>
      </c>
      <c r="C8" s="90"/>
      <c r="D8" s="76">
        <f>投入係数表!AH8</f>
        <v>0</v>
      </c>
      <c r="E8" s="77">
        <f t="shared" si="0"/>
        <v>0</v>
      </c>
      <c r="F8" s="76">
        <f>分析係数表!C11</f>
        <v>4.5351473922902175E-3</v>
      </c>
      <c r="G8" s="77">
        <f t="shared" si="1"/>
        <v>0</v>
      </c>
      <c r="H8" s="77">
        <v>2.2492162445002803E-4</v>
      </c>
      <c r="I8" s="77">
        <f t="shared" si="2"/>
        <v>2.2492162445002803E-4</v>
      </c>
      <c r="J8" s="76">
        <f>分析係数表!G11</f>
        <v>0.75</v>
      </c>
      <c r="K8" s="78">
        <f t="shared" si="3"/>
        <v>1.6869121833752102E-4</v>
      </c>
      <c r="L8" s="79"/>
      <c r="M8" s="80"/>
      <c r="N8" s="81">
        <f>分析係数表!H11</f>
        <v>-2.6840953927502582E-5</v>
      </c>
      <c r="O8" s="82">
        <f t="shared" si="4"/>
        <v>-6.6444506456197702E-4</v>
      </c>
      <c r="P8" s="76">
        <f>分析係数表!C11</f>
        <v>4.5351473922902175E-3</v>
      </c>
      <c r="Q8" s="82">
        <f t="shared" si="5"/>
        <v>-3.0133563018683553E-6</v>
      </c>
      <c r="R8" s="83">
        <v>8.5839408525133999E-5</v>
      </c>
      <c r="S8" s="84">
        <f t="shared" si="6"/>
        <v>3.1076103297516204E-4</v>
      </c>
      <c r="T8" s="85">
        <f>分析係数表!F11</f>
        <v>1</v>
      </c>
      <c r="U8" s="86">
        <f t="shared" si="7"/>
        <v>3.1076103297516204E-4</v>
      </c>
      <c r="V8" s="87">
        <f>分析係数表!D11</f>
        <v>0.25</v>
      </c>
      <c r="W8" s="88">
        <f t="shared" si="8"/>
        <v>0</v>
      </c>
      <c r="X8" s="76">
        <f>分析係数表!E11</f>
        <v>0</v>
      </c>
      <c r="Y8" s="89">
        <f t="shared" si="9"/>
        <v>0</v>
      </c>
    </row>
    <row r="9" spans="1:25" x14ac:dyDescent="0.2">
      <c r="A9" s="6" t="s">
        <v>222</v>
      </c>
      <c r="B9" s="5" t="s">
        <v>190</v>
      </c>
      <c r="C9" s="90"/>
      <c r="D9" s="76">
        <f>投入係数表!AH9</f>
        <v>3.6453112184452749E-4</v>
      </c>
      <c r="E9" s="77">
        <f t="shared" si="0"/>
        <v>3.6453112184452748E-2</v>
      </c>
      <c r="F9" s="76">
        <f>分析係数表!C12</f>
        <v>0.20853365384615385</v>
      </c>
      <c r="G9" s="77">
        <f t="shared" si="1"/>
        <v>7.6017006778876829E-3</v>
      </c>
      <c r="H9" s="77">
        <v>1.1724917268084757E-2</v>
      </c>
      <c r="I9" s="77">
        <f t="shared" si="2"/>
        <v>1.1724917268084757E-2</v>
      </c>
      <c r="J9" s="76">
        <f>分析係数表!G12</f>
        <v>0.14315275640685521</v>
      </c>
      <c r="K9" s="78">
        <f t="shared" si="3"/>
        <v>1.6784542255686675E-3</v>
      </c>
      <c r="L9" s="79"/>
      <c r="M9" s="80"/>
      <c r="N9" s="81">
        <f>分析係数表!H12</f>
        <v>9.7526606095580642E-2</v>
      </c>
      <c r="O9" s="82">
        <f t="shared" si="4"/>
        <v>2.4142611420859437</v>
      </c>
      <c r="P9" s="76">
        <f>分析係数表!C12</f>
        <v>0.20853365384615385</v>
      </c>
      <c r="Q9" s="82">
        <f t="shared" si="5"/>
        <v>0.50345469729797021</v>
      </c>
      <c r="R9" s="83">
        <v>0.57196445740270285</v>
      </c>
      <c r="S9" s="84">
        <f t="shared" si="6"/>
        <v>0.58368937467078763</v>
      </c>
      <c r="T9" s="85">
        <f>分析係数表!F12</f>
        <v>0.2958030455775455</v>
      </c>
      <c r="U9" s="86">
        <f t="shared" si="7"/>
        <v>0.17265709469887203</v>
      </c>
      <c r="V9" s="87">
        <f>分析係数表!D12</f>
        <v>0.10691356714596488</v>
      </c>
      <c r="W9" s="88">
        <f t="shared" si="8"/>
        <v>0</v>
      </c>
      <c r="X9" s="76">
        <f>分析係数表!E12</f>
        <v>8.866132540987956E-2</v>
      </c>
      <c r="Y9" s="89">
        <f t="shared" si="9"/>
        <v>0</v>
      </c>
    </row>
    <row r="10" spans="1:25" x14ac:dyDescent="0.2">
      <c r="A10" s="6" t="s">
        <v>223</v>
      </c>
      <c r="B10" s="5" t="s">
        <v>28</v>
      </c>
      <c r="C10" s="90"/>
      <c r="D10" s="76">
        <f>投入係数表!AH10</f>
        <v>3.3719128770618792E-3</v>
      </c>
      <c r="E10" s="77">
        <f t="shared" si="0"/>
        <v>0.33719128770618789</v>
      </c>
      <c r="F10" s="76">
        <f>分析係数表!C13</f>
        <v>0</v>
      </c>
      <c r="G10" s="77">
        <f t="shared" si="1"/>
        <v>0</v>
      </c>
      <c r="H10" s="77">
        <v>0</v>
      </c>
      <c r="I10" s="77">
        <f t="shared" si="2"/>
        <v>0</v>
      </c>
      <c r="J10" s="76">
        <f>分析係数表!G13</f>
        <v>0.24552160168598525</v>
      </c>
      <c r="K10" s="78">
        <f t="shared" si="3"/>
        <v>0</v>
      </c>
      <c r="L10" s="79"/>
      <c r="M10" s="80"/>
      <c r="N10" s="81">
        <f>分析係数表!H13</f>
        <v>1.4802786091017674E-2</v>
      </c>
      <c r="O10" s="82">
        <f t="shared" si="4"/>
        <v>0.36644145310593029</v>
      </c>
      <c r="P10" s="76">
        <f>分析係数表!C13</f>
        <v>0</v>
      </c>
      <c r="Q10" s="82">
        <f t="shared" si="5"/>
        <v>0</v>
      </c>
      <c r="R10" s="83">
        <v>0</v>
      </c>
      <c r="S10" s="84">
        <f t="shared" si="6"/>
        <v>0</v>
      </c>
      <c r="T10" s="85">
        <f>分析係数表!F13</f>
        <v>0.38461538461538464</v>
      </c>
      <c r="U10" s="86">
        <f t="shared" si="7"/>
        <v>0</v>
      </c>
      <c r="V10" s="87">
        <f>分析係数表!D13</f>
        <v>0.16965226554267651</v>
      </c>
      <c r="W10" s="88">
        <f t="shared" si="8"/>
        <v>0</v>
      </c>
      <c r="X10" s="76">
        <f>分析係数表!E13</f>
        <v>0.13909378292939936</v>
      </c>
      <c r="Y10" s="89">
        <f t="shared" si="9"/>
        <v>0</v>
      </c>
    </row>
    <row r="11" spans="1:25" x14ac:dyDescent="0.2">
      <c r="A11" s="6" t="s">
        <v>224</v>
      </c>
      <c r="B11" s="5" t="s">
        <v>267</v>
      </c>
      <c r="C11" s="90"/>
      <c r="D11" s="76">
        <f>投入係数表!AH11</f>
        <v>1.2758589264558462E-3</v>
      </c>
      <c r="E11" s="77">
        <f t="shared" si="0"/>
        <v>0.12758589264558462</v>
      </c>
      <c r="F11" s="76">
        <f>分析係数表!C14</f>
        <v>0.56789069171648165</v>
      </c>
      <c r="G11" s="77">
        <f t="shared" si="1"/>
        <v>7.2454840827765821E-2</v>
      </c>
      <c r="H11" s="77">
        <v>0.19025755280329382</v>
      </c>
      <c r="I11" s="77">
        <f t="shared" si="2"/>
        <v>0.19025755280329382</v>
      </c>
      <c r="J11" s="76">
        <f>分析係数表!G14</f>
        <v>0.17200100806451613</v>
      </c>
      <c r="K11" s="78">
        <f t="shared" si="3"/>
        <v>3.2724490874054442E-2</v>
      </c>
      <c r="L11" s="79"/>
      <c r="M11" s="80"/>
      <c r="N11" s="81">
        <f>分析係数表!H14</f>
        <v>1.2346838806651188E-3</v>
      </c>
      <c r="O11" s="82">
        <f t="shared" si="4"/>
        <v>3.0564472969850941E-2</v>
      </c>
      <c r="P11" s="76">
        <f>分析係数表!C14</f>
        <v>0.56789069171648165</v>
      </c>
      <c r="Q11" s="82">
        <f t="shared" si="5"/>
        <v>1.7357279696798358E-2</v>
      </c>
      <c r="R11" s="83">
        <v>9.0837042830968037E-2</v>
      </c>
      <c r="S11" s="84">
        <f t="shared" si="6"/>
        <v>0.28109459563426187</v>
      </c>
      <c r="T11" s="85">
        <f>分析係数表!F14</f>
        <v>0.39616935483870969</v>
      </c>
      <c r="U11" s="86">
        <f t="shared" si="7"/>
        <v>0.11136106460107351</v>
      </c>
      <c r="V11" s="87">
        <f>分析係数表!D14</f>
        <v>7.7998991935483875E-2</v>
      </c>
      <c r="W11" s="88">
        <f t="shared" si="8"/>
        <v>0</v>
      </c>
      <c r="X11" s="76">
        <f>分析係数表!E14</f>
        <v>6.9052419354838704E-2</v>
      </c>
      <c r="Y11" s="89">
        <f t="shared" si="9"/>
        <v>0</v>
      </c>
    </row>
    <row r="12" spans="1:25" x14ac:dyDescent="0.2">
      <c r="A12" s="6" t="s">
        <v>225</v>
      </c>
      <c r="B12" s="5" t="s">
        <v>29</v>
      </c>
      <c r="C12" s="90"/>
      <c r="D12" s="76">
        <f>投入係数表!AH12</f>
        <v>9.1132780461131873E-4</v>
      </c>
      <c r="E12" s="77">
        <f t="shared" si="0"/>
        <v>9.1132780461131879E-2</v>
      </c>
      <c r="F12" s="76">
        <f>分析係数表!C15</f>
        <v>0</v>
      </c>
      <c r="G12" s="77">
        <f t="shared" si="1"/>
        <v>0</v>
      </c>
      <c r="H12" s="77">
        <v>0</v>
      </c>
      <c r="I12" s="77">
        <f t="shared" si="2"/>
        <v>0</v>
      </c>
      <c r="J12" s="76">
        <f>分析係数表!G15</f>
        <v>9.5499451152579587E-2</v>
      </c>
      <c r="K12" s="78">
        <f t="shared" si="3"/>
        <v>0</v>
      </c>
      <c r="L12" s="79"/>
      <c r="M12" s="80"/>
      <c r="N12" s="81">
        <f>分析係数表!H15</f>
        <v>9.0185605196408686E-3</v>
      </c>
      <c r="O12" s="82">
        <f t="shared" si="4"/>
        <v>0.2232535416928243</v>
      </c>
      <c r="P12" s="76">
        <f>分析係数表!C15</f>
        <v>0</v>
      </c>
      <c r="Q12" s="82">
        <f t="shared" si="5"/>
        <v>0</v>
      </c>
      <c r="R12" s="83">
        <v>0</v>
      </c>
      <c r="S12" s="84">
        <f t="shared" si="6"/>
        <v>0</v>
      </c>
      <c r="T12" s="85">
        <f>分析係数表!F15</f>
        <v>0.30406147091108671</v>
      </c>
      <c r="U12" s="86">
        <f t="shared" si="7"/>
        <v>0</v>
      </c>
      <c r="V12" s="87">
        <f>分析係数表!D15</f>
        <v>4.2810098792535674E-2</v>
      </c>
      <c r="W12" s="88">
        <f t="shared" si="8"/>
        <v>0</v>
      </c>
      <c r="X12" s="76">
        <f>分析係数表!E15</f>
        <v>3.4028540065861687E-2</v>
      </c>
      <c r="Y12" s="89">
        <f t="shared" si="9"/>
        <v>0</v>
      </c>
    </row>
    <row r="13" spans="1:25" x14ac:dyDescent="0.2">
      <c r="A13" s="6" t="s">
        <v>226</v>
      </c>
      <c r="B13" s="5" t="s">
        <v>30</v>
      </c>
      <c r="C13" s="90"/>
      <c r="D13" s="76">
        <f>投入係数表!AH13</f>
        <v>1.0844800874874692E-2</v>
      </c>
      <c r="E13" s="77">
        <f t="shared" si="0"/>
        <v>1.0844800874874692</v>
      </c>
      <c r="F13" s="76">
        <f>分析係数表!C16</f>
        <v>4.7619047619047672E-2</v>
      </c>
      <c r="G13" s="77">
        <f t="shared" si="1"/>
        <v>5.1641908927974781E-2</v>
      </c>
      <c r="H13" s="77">
        <v>5.6710592358716963E-2</v>
      </c>
      <c r="I13" s="77">
        <f t="shared" si="2"/>
        <v>5.6710592358716963E-2</v>
      </c>
      <c r="J13" s="76">
        <f>分析係数表!G16</f>
        <v>3.2520325203252036E-2</v>
      </c>
      <c r="K13" s="78">
        <f t="shared" si="3"/>
        <v>1.8442469059745355E-3</v>
      </c>
      <c r="L13" s="79"/>
      <c r="M13" s="80"/>
      <c r="N13" s="81">
        <f>分析係数表!H16</f>
        <v>1.7741870546079206E-2</v>
      </c>
      <c r="O13" s="82">
        <f t="shared" si="4"/>
        <v>0.43919818767546676</v>
      </c>
      <c r="P13" s="76">
        <f>分析係数表!C16</f>
        <v>4.7619047619047672E-2</v>
      </c>
      <c r="Q13" s="82">
        <f t="shared" si="5"/>
        <v>2.091419941311749E-2</v>
      </c>
      <c r="R13" s="83">
        <v>2.3655288956346748E-2</v>
      </c>
      <c r="S13" s="84">
        <f t="shared" si="6"/>
        <v>8.0365881315063711E-2</v>
      </c>
      <c r="T13" s="85">
        <f>分析係数表!F16</f>
        <v>0.28455284552845528</v>
      </c>
      <c r="U13" s="86">
        <f t="shared" si="7"/>
        <v>2.2868340211603496E-2</v>
      </c>
      <c r="V13" s="87">
        <f>分析係数表!D16</f>
        <v>8.943089430894309E-2</v>
      </c>
      <c r="W13" s="88">
        <f t="shared" si="8"/>
        <v>0</v>
      </c>
      <c r="X13" s="76">
        <f>分析係数表!E16</f>
        <v>6.5040650406504072E-2</v>
      </c>
      <c r="Y13" s="89">
        <f t="shared" si="9"/>
        <v>0</v>
      </c>
    </row>
    <row r="14" spans="1:25" x14ac:dyDescent="0.2">
      <c r="A14" s="6" t="s">
        <v>2</v>
      </c>
      <c r="B14" s="5" t="s">
        <v>364</v>
      </c>
      <c r="C14" s="90"/>
      <c r="D14" s="76">
        <f>投入係数表!AH14</f>
        <v>1.9137883896837692E-3</v>
      </c>
      <c r="E14" s="77">
        <f t="shared" si="0"/>
        <v>0.19137883896837693</v>
      </c>
      <c r="F14" s="76">
        <f>分析係数表!C17</f>
        <v>0.10486608826857791</v>
      </c>
      <c r="G14" s="77">
        <f t="shared" si="1"/>
        <v>2.0069150219995772E-2</v>
      </c>
      <c r="H14" s="77">
        <v>4.2456740111849835E-2</v>
      </c>
      <c r="I14" s="77">
        <f t="shared" si="2"/>
        <v>4.2456740111849835E-2</v>
      </c>
      <c r="J14" s="76">
        <f>分析係数表!G17</f>
        <v>0.21282973621103118</v>
      </c>
      <c r="K14" s="78">
        <f t="shared" si="3"/>
        <v>9.0360567983853064E-3</v>
      </c>
      <c r="L14" s="79"/>
      <c r="M14" s="80"/>
      <c r="N14" s="81">
        <f>分析係数表!H17</f>
        <v>2.9793458859527868E-3</v>
      </c>
      <c r="O14" s="82">
        <f t="shared" si="4"/>
        <v>7.3753402166379448E-2</v>
      </c>
      <c r="P14" s="76">
        <f>分析係数表!C17</f>
        <v>0.10486608826857791</v>
      </c>
      <c r="Q14" s="82">
        <f t="shared" si="5"/>
        <v>7.7342307816874725E-3</v>
      </c>
      <c r="R14" s="83">
        <v>1.7054410658175902E-2</v>
      </c>
      <c r="S14" s="84">
        <f t="shared" si="6"/>
        <v>5.9511150770025736E-2</v>
      </c>
      <c r="T14" s="85">
        <f>分析係数表!F17</f>
        <v>0.32553956834532372</v>
      </c>
      <c r="U14" s="86">
        <f t="shared" si="7"/>
        <v>1.9373234333407659E-2</v>
      </c>
      <c r="V14" s="87">
        <f>分析係数表!D17</f>
        <v>0.14268585131894485</v>
      </c>
      <c r="W14" s="88">
        <f t="shared" si="8"/>
        <v>0</v>
      </c>
      <c r="X14" s="76">
        <f>分析係数表!E17</f>
        <v>0.13908872901678657</v>
      </c>
      <c r="Y14" s="89">
        <f t="shared" si="9"/>
        <v>0</v>
      </c>
    </row>
    <row r="15" spans="1:25" x14ac:dyDescent="0.2">
      <c r="A15" s="6" t="s">
        <v>3</v>
      </c>
      <c r="B15" s="5" t="s">
        <v>31</v>
      </c>
      <c r="C15" s="90"/>
      <c r="D15" s="76">
        <f>投入係数表!AH15</f>
        <v>1.8226556092226375E-4</v>
      </c>
      <c r="E15" s="77">
        <f t="shared" si="0"/>
        <v>1.8226556092226374E-2</v>
      </c>
      <c r="F15" s="76">
        <f>分析係数表!C18</f>
        <v>0.13600000000000001</v>
      </c>
      <c r="G15" s="77">
        <f t="shared" si="1"/>
        <v>2.4788116285427869E-3</v>
      </c>
      <c r="H15" s="77">
        <v>1.2213820682649992E-2</v>
      </c>
      <c r="I15" s="77">
        <f t="shared" si="2"/>
        <v>1.2213820682649992E-2</v>
      </c>
      <c r="J15" s="76">
        <f>分析係数表!G18</f>
        <v>0.21499013806706113</v>
      </c>
      <c r="K15" s="78">
        <f t="shared" si="3"/>
        <v>2.6258509948892486E-3</v>
      </c>
      <c r="L15" s="79"/>
      <c r="M15" s="80"/>
      <c r="N15" s="81">
        <f>分析係数表!H18</f>
        <v>4.6971669373129519E-4</v>
      </c>
      <c r="O15" s="82">
        <f t="shared" si="4"/>
        <v>1.1627788629834598E-2</v>
      </c>
      <c r="P15" s="76">
        <f>分析係数表!C18</f>
        <v>0.13600000000000001</v>
      </c>
      <c r="Q15" s="82">
        <f t="shared" si="5"/>
        <v>1.5813792536575053E-3</v>
      </c>
      <c r="R15" s="83">
        <v>3.8392958800353492E-3</v>
      </c>
      <c r="S15" s="84">
        <f t="shared" si="6"/>
        <v>1.6053116562685342E-2</v>
      </c>
      <c r="T15" s="85">
        <f>分析係数表!F18</f>
        <v>0.45759368836291914</v>
      </c>
      <c r="U15" s="86">
        <f t="shared" si="7"/>
        <v>7.345804817639052E-3</v>
      </c>
      <c r="V15" s="87">
        <f>分析係数表!D18</f>
        <v>7.3964497041420121E-2</v>
      </c>
      <c r="W15" s="88">
        <f t="shared" si="8"/>
        <v>0</v>
      </c>
      <c r="X15" s="76">
        <f>分析係数表!E18</f>
        <v>5.0295857988165681E-2</v>
      </c>
      <c r="Y15" s="89">
        <f t="shared" si="9"/>
        <v>0</v>
      </c>
    </row>
    <row r="16" spans="1:25" x14ac:dyDescent="0.2">
      <c r="A16" s="6" t="s">
        <v>4</v>
      </c>
      <c r="B16" s="5" t="s">
        <v>32</v>
      </c>
      <c r="C16" s="90"/>
      <c r="D16" s="76">
        <f>投入係数表!AH16</f>
        <v>0</v>
      </c>
      <c r="E16" s="77">
        <f t="shared" si="0"/>
        <v>0</v>
      </c>
      <c r="F16" s="76">
        <f>分析係数表!C19</f>
        <v>5.7963709677419373E-2</v>
      </c>
      <c r="G16" s="77">
        <f t="shared" si="1"/>
        <v>0</v>
      </c>
      <c r="H16" s="77">
        <v>3.5634370142324937E-3</v>
      </c>
      <c r="I16" s="77">
        <f t="shared" si="2"/>
        <v>3.5634370142324937E-3</v>
      </c>
      <c r="J16" s="76">
        <f>分析係数表!G19</f>
        <v>5.6640625E-2</v>
      </c>
      <c r="K16" s="78">
        <f t="shared" si="3"/>
        <v>2.0183529963426234E-4</v>
      </c>
      <c r="L16" s="79"/>
      <c r="M16" s="80"/>
      <c r="N16" s="81">
        <f>分析係数表!H19</f>
        <v>-1.2078429267376162E-4</v>
      </c>
      <c r="O16" s="82">
        <f t="shared" si="4"/>
        <v>-2.9900027905288965E-3</v>
      </c>
      <c r="P16" s="76">
        <f>分析係数表!C19</f>
        <v>5.7963709677419373E-2</v>
      </c>
      <c r="Q16" s="82">
        <f t="shared" si="5"/>
        <v>-1.7331165368489072E-4</v>
      </c>
      <c r="R16" s="83">
        <v>7.9090143826761382E-4</v>
      </c>
      <c r="S16" s="84">
        <f t="shared" si="6"/>
        <v>4.3543384525001078E-3</v>
      </c>
      <c r="T16" s="85">
        <f>分析係数表!F19</f>
        <v>0.23828125</v>
      </c>
      <c r="U16" s="86">
        <f t="shared" si="7"/>
        <v>1.0375572093847913E-3</v>
      </c>
      <c r="V16" s="87">
        <f>分析係数表!D19</f>
        <v>2.1484375E-2</v>
      </c>
      <c r="W16" s="88">
        <f t="shared" si="8"/>
        <v>0</v>
      </c>
      <c r="X16" s="76">
        <f>分析係数表!E19</f>
        <v>3.90625E-3</v>
      </c>
      <c r="Y16" s="89">
        <f t="shared" si="9"/>
        <v>0</v>
      </c>
    </row>
    <row r="17" spans="1:25" x14ac:dyDescent="0.2">
      <c r="A17" s="6" t="s">
        <v>5</v>
      </c>
      <c r="B17" s="5" t="s">
        <v>33</v>
      </c>
      <c r="C17" s="90"/>
      <c r="D17" s="76">
        <f>投入係数表!AH17</f>
        <v>1.8226556092226375E-4</v>
      </c>
      <c r="E17" s="77">
        <f t="shared" si="0"/>
        <v>1.8226556092226374E-2</v>
      </c>
      <c r="F17" s="76">
        <f>分析係数表!C20</f>
        <v>5.8436815193571912E-2</v>
      </c>
      <c r="G17" s="77">
        <f t="shared" si="1"/>
        <v>1.0651018899767049E-3</v>
      </c>
      <c r="H17" s="77">
        <v>3.7189571380831488E-3</v>
      </c>
      <c r="I17" s="77">
        <f t="shared" si="2"/>
        <v>3.7189571380831488E-3</v>
      </c>
      <c r="J17" s="76">
        <f>分析係数表!G20</f>
        <v>0.10123456790123457</v>
      </c>
      <c r="K17" s="78">
        <f t="shared" si="3"/>
        <v>3.7648701891705954E-4</v>
      </c>
      <c r="L17" s="79"/>
      <c r="M17" s="80"/>
      <c r="N17" s="81">
        <f>分析係数表!H20</f>
        <v>5.905009864050568E-4</v>
      </c>
      <c r="O17" s="82">
        <f t="shared" si="4"/>
        <v>1.4617791420363494E-2</v>
      </c>
      <c r="P17" s="76">
        <f>分析係数表!C20</f>
        <v>5.8436815193571912E-2</v>
      </c>
      <c r="Q17" s="82">
        <f t="shared" si="5"/>
        <v>8.542171757699626E-4</v>
      </c>
      <c r="R17" s="83">
        <v>2.15740606172855E-3</v>
      </c>
      <c r="S17" s="84">
        <f t="shared" si="6"/>
        <v>5.8763631998116992E-3</v>
      </c>
      <c r="T17" s="85">
        <f>分析係数表!F20</f>
        <v>0.22469135802469137</v>
      </c>
      <c r="U17" s="86">
        <f t="shared" si="7"/>
        <v>1.3203680276120116E-3</v>
      </c>
      <c r="V17" s="87">
        <f>分析係数表!D20</f>
        <v>8.1481481481481488E-2</v>
      </c>
      <c r="W17" s="88">
        <f t="shared" si="8"/>
        <v>0</v>
      </c>
      <c r="X17" s="76">
        <f>分析係数表!E20</f>
        <v>7.9012345679012344E-2</v>
      </c>
      <c r="Y17" s="89">
        <f t="shared" si="9"/>
        <v>0</v>
      </c>
    </row>
    <row r="18" spans="1:25" x14ac:dyDescent="0.2">
      <c r="A18" s="6" t="s">
        <v>6</v>
      </c>
      <c r="B18" s="5" t="s">
        <v>34</v>
      </c>
      <c r="C18" s="90"/>
      <c r="D18" s="76">
        <f>投入係数表!AH18</f>
        <v>4.4655062425954612E-3</v>
      </c>
      <c r="E18" s="77">
        <f t="shared" si="0"/>
        <v>0.44655062425954611</v>
      </c>
      <c r="F18" s="76">
        <f>分析係数表!C21</f>
        <v>0.13836239575435938</v>
      </c>
      <c r="G18" s="77">
        <f t="shared" si="1"/>
        <v>6.1785814198155556E-2</v>
      </c>
      <c r="H18" s="77">
        <v>7.9527255129699173E-2</v>
      </c>
      <c r="I18" s="77">
        <f t="shared" si="2"/>
        <v>7.9527255129699173E-2</v>
      </c>
      <c r="J18" s="76">
        <f>分析係数表!G21</f>
        <v>0.28436555891238668</v>
      </c>
      <c r="K18" s="78">
        <f t="shared" si="3"/>
        <v>2.2614812353724877E-2</v>
      </c>
      <c r="L18" s="79"/>
      <c r="M18" s="80"/>
      <c r="N18" s="81">
        <f>分析係数表!H21</f>
        <v>9.7969481835384425E-4</v>
      </c>
      <c r="O18" s="82">
        <f t="shared" si="4"/>
        <v>2.4252244856512159E-2</v>
      </c>
      <c r="P18" s="76">
        <f>分析係数表!C21</f>
        <v>0.13836239575435938</v>
      </c>
      <c r="Q18" s="82">
        <f t="shared" si="5"/>
        <v>3.3555987007683622E-3</v>
      </c>
      <c r="R18" s="83">
        <v>7.9436274132011885E-3</v>
      </c>
      <c r="S18" s="84">
        <f t="shared" si="6"/>
        <v>8.7470882542900363E-2</v>
      </c>
      <c r="T18" s="85">
        <f>分析係数表!F21</f>
        <v>0.42484894259818728</v>
      </c>
      <c r="U18" s="86">
        <f t="shared" si="7"/>
        <v>3.7161911956481455E-2</v>
      </c>
      <c r="V18" s="87">
        <f>分析係数表!D21</f>
        <v>8.0060422960725075E-2</v>
      </c>
      <c r="W18" s="88">
        <f t="shared" si="8"/>
        <v>0</v>
      </c>
      <c r="X18" s="76">
        <f>分析係数表!E21</f>
        <v>6.9108761329305129E-2</v>
      </c>
      <c r="Y18" s="89">
        <f t="shared" si="9"/>
        <v>0</v>
      </c>
    </row>
    <row r="19" spans="1:25" x14ac:dyDescent="0.2">
      <c r="A19" s="6" t="s">
        <v>7</v>
      </c>
      <c r="B19" s="5" t="s">
        <v>268</v>
      </c>
      <c r="C19" s="90"/>
      <c r="D19" s="76">
        <f>投入係数表!AH19</f>
        <v>3.6453112184452749E-4</v>
      </c>
      <c r="E19" s="77">
        <f t="shared" si="0"/>
        <v>3.6453112184452748E-2</v>
      </c>
      <c r="F19" s="76">
        <f>分析係数表!C22</f>
        <v>4.2718446601941795E-2</v>
      </c>
      <c r="G19" s="77">
        <f t="shared" si="1"/>
        <v>1.5572203263261384E-3</v>
      </c>
      <c r="H19" s="77">
        <v>4.1174372750692858E-3</v>
      </c>
      <c r="I19" s="77">
        <f t="shared" si="2"/>
        <v>4.1174372750692858E-3</v>
      </c>
      <c r="J19" s="76">
        <f>分析係数表!G22</f>
        <v>0.195578231292517</v>
      </c>
      <c r="K19" s="78">
        <f t="shared" si="3"/>
        <v>8.0528109971593172E-4</v>
      </c>
      <c r="L19" s="79"/>
      <c r="M19" s="80"/>
      <c r="N19" s="81">
        <f>分析係数表!H22</f>
        <v>4.0261430891253877E-5</v>
      </c>
      <c r="O19" s="82">
        <f t="shared" si="4"/>
        <v>9.9666759684296558E-4</v>
      </c>
      <c r="P19" s="76">
        <f>分析係数表!C22</f>
        <v>4.2718446601941795E-2</v>
      </c>
      <c r="Q19" s="82">
        <f t="shared" si="5"/>
        <v>4.2576091515621877E-5</v>
      </c>
      <c r="R19" s="83">
        <v>5.8278659538688006E-4</v>
      </c>
      <c r="S19" s="84">
        <f t="shared" si="6"/>
        <v>4.7002238704561654E-3</v>
      </c>
      <c r="T19" s="85">
        <f>分析係数表!F22</f>
        <v>0.41411564625850339</v>
      </c>
      <c r="U19" s="86">
        <f t="shared" si="7"/>
        <v>1.946436245673599E-3</v>
      </c>
      <c r="V19" s="87">
        <f>分析係数表!D22</f>
        <v>4.1666666666666664E-2</v>
      </c>
      <c r="W19" s="88">
        <f t="shared" si="8"/>
        <v>0</v>
      </c>
      <c r="X19" s="76">
        <f>分析係数表!E22</f>
        <v>3.5714285714285712E-2</v>
      </c>
      <c r="Y19" s="89">
        <f t="shared" si="9"/>
        <v>0</v>
      </c>
    </row>
    <row r="20" spans="1:25" x14ac:dyDescent="0.2">
      <c r="A20" s="6" t="s">
        <v>8</v>
      </c>
      <c r="B20" s="5" t="s">
        <v>269</v>
      </c>
      <c r="C20" s="90"/>
      <c r="D20" s="76">
        <f>投入係数表!AH20</f>
        <v>0</v>
      </c>
      <c r="E20" s="77">
        <f t="shared" si="0"/>
        <v>0</v>
      </c>
      <c r="F20" s="76">
        <f>分析係数表!C23</f>
        <v>0</v>
      </c>
      <c r="G20" s="77">
        <f t="shared" si="1"/>
        <v>0</v>
      </c>
      <c r="H20" s="77">
        <v>0</v>
      </c>
      <c r="I20" s="77">
        <f t="shared" si="2"/>
        <v>0</v>
      </c>
      <c r="J20" s="76">
        <f>分析係数表!G23</f>
        <v>0.21392190152801357</v>
      </c>
      <c r="K20" s="78">
        <f t="shared" si="3"/>
        <v>0</v>
      </c>
      <c r="L20" s="79"/>
      <c r="M20" s="80"/>
      <c r="N20" s="81">
        <f>分析係数表!H23</f>
        <v>2.6840953927502582E-5</v>
      </c>
      <c r="O20" s="82">
        <f t="shared" si="4"/>
        <v>6.6444506456197702E-4</v>
      </c>
      <c r="P20" s="76">
        <f>分析係数表!C23</f>
        <v>0</v>
      </c>
      <c r="Q20" s="82">
        <f t="shared" si="5"/>
        <v>0</v>
      </c>
      <c r="R20" s="83">
        <v>0</v>
      </c>
      <c r="S20" s="84">
        <f t="shared" si="6"/>
        <v>0</v>
      </c>
      <c r="T20" s="85">
        <f>分析係数表!F23</f>
        <v>0.43803056027164688</v>
      </c>
      <c r="U20" s="86">
        <f t="shared" si="7"/>
        <v>0</v>
      </c>
      <c r="V20" s="87">
        <f>分析係数表!D23</f>
        <v>9.3378607809847206E-2</v>
      </c>
      <c r="W20" s="88">
        <f t="shared" si="8"/>
        <v>0</v>
      </c>
      <c r="X20" s="76">
        <f>分析係数表!E23</f>
        <v>9.3378607809847206E-2</v>
      </c>
      <c r="Y20" s="89">
        <f t="shared" si="9"/>
        <v>0</v>
      </c>
    </row>
    <row r="21" spans="1:25" x14ac:dyDescent="0.2">
      <c r="A21" s="6" t="s">
        <v>9</v>
      </c>
      <c r="B21" s="5" t="s">
        <v>270</v>
      </c>
      <c r="C21" s="90"/>
      <c r="D21" s="76">
        <f>投入係数表!AH21</f>
        <v>3.2807800966007474E-3</v>
      </c>
      <c r="E21" s="77">
        <f t="shared" si="0"/>
        <v>0.32807800966007472</v>
      </c>
      <c r="F21" s="76">
        <f>分析係数表!C24</f>
        <v>0.46503178928247046</v>
      </c>
      <c r="G21" s="77">
        <f t="shared" si="1"/>
        <v>0.15256670385645618</v>
      </c>
      <c r="H21" s="77">
        <v>0.17422900475492972</v>
      </c>
      <c r="I21" s="77">
        <f t="shared" si="2"/>
        <v>0.17422900475492972</v>
      </c>
      <c r="J21" s="76">
        <f>分析係数表!G24</f>
        <v>0.20803782505910165</v>
      </c>
      <c r="K21" s="78">
        <f t="shared" si="3"/>
        <v>3.624622321142746E-2</v>
      </c>
      <c r="L21" s="79"/>
      <c r="M21" s="80"/>
      <c r="N21" s="81">
        <f>分析係数表!H24</f>
        <v>3.7577335498503619E-4</v>
      </c>
      <c r="O21" s="82">
        <f t="shared" si="4"/>
        <v>9.3022309038676785E-3</v>
      </c>
      <c r="P21" s="76">
        <f>分析係数表!C24</f>
        <v>0.46503178928247046</v>
      </c>
      <c r="Q21" s="82">
        <f t="shared" si="5"/>
        <v>4.3258330815442794E-3</v>
      </c>
      <c r="R21" s="83">
        <v>1.4630729618375431E-2</v>
      </c>
      <c r="S21" s="84">
        <f t="shared" si="6"/>
        <v>0.18885973437330517</v>
      </c>
      <c r="T21" s="85">
        <f>分析係数表!F24</f>
        <v>0.39125295508274233</v>
      </c>
      <c r="U21" s="86">
        <f t="shared" si="7"/>
        <v>7.3891929169697418E-2</v>
      </c>
      <c r="V21" s="87">
        <f>分析係数表!D24</f>
        <v>8.1560283687943269E-2</v>
      </c>
      <c r="W21" s="88">
        <f t="shared" si="8"/>
        <v>0</v>
      </c>
      <c r="X21" s="76">
        <f>分析係数表!E24</f>
        <v>8.0378250591016553E-2</v>
      </c>
      <c r="Y21" s="89">
        <f t="shared" si="9"/>
        <v>0</v>
      </c>
    </row>
    <row r="22" spans="1:25" x14ac:dyDescent="0.2">
      <c r="A22" s="6" t="s">
        <v>10</v>
      </c>
      <c r="B22" s="5" t="s">
        <v>271</v>
      </c>
      <c r="C22" s="90"/>
      <c r="D22" s="76">
        <f>投入係数表!AH22</f>
        <v>2.2783195115282967E-3</v>
      </c>
      <c r="E22" s="77">
        <f t="shared" si="0"/>
        <v>0.22783195115282967</v>
      </c>
      <c r="F22" s="76">
        <f>分析係数表!C25</f>
        <v>9.2250922509224953E-3</v>
      </c>
      <c r="G22" s="77">
        <f t="shared" si="1"/>
        <v>2.1017707670925216E-3</v>
      </c>
      <c r="H22" s="77">
        <v>3.2093267403998024E-3</v>
      </c>
      <c r="I22" s="77">
        <f t="shared" si="2"/>
        <v>3.2093267403998024E-3</v>
      </c>
      <c r="J22" s="76">
        <f>分析係数表!G25</f>
        <v>0.19617224880382775</v>
      </c>
      <c r="K22" s="78">
        <f t="shared" si="3"/>
        <v>6.2958084381048755E-4</v>
      </c>
      <c r="L22" s="79"/>
      <c r="M22" s="80"/>
      <c r="N22" s="81">
        <f>分析係数表!H25</f>
        <v>5.5023955551380293E-4</v>
      </c>
      <c r="O22" s="82">
        <f t="shared" si="4"/>
        <v>1.3621123823520528E-2</v>
      </c>
      <c r="P22" s="76">
        <f>分析係数表!C25</f>
        <v>9.2250922509224953E-3</v>
      </c>
      <c r="Q22" s="82">
        <f t="shared" si="5"/>
        <v>1.2565612383321501E-4</v>
      </c>
      <c r="R22" s="83">
        <v>5.39530704687789E-4</v>
      </c>
      <c r="S22" s="84">
        <f t="shared" si="6"/>
        <v>3.7488574450875913E-3</v>
      </c>
      <c r="T22" s="85">
        <f>分析係数表!F25</f>
        <v>0.34928229665071769</v>
      </c>
      <c r="U22" s="86">
        <f t="shared" si="7"/>
        <v>1.3094095382363356E-3</v>
      </c>
      <c r="V22" s="87">
        <f>分析係数表!D25</f>
        <v>6.2200956937799042E-2</v>
      </c>
      <c r="W22" s="88">
        <f t="shared" si="8"/>
        <v>0</v>
      </c>
      <c r="X22" s="76">
        <f>分析係数表!E25</f>
        <v>3.8277511961722487E-2</v>
      </c>
      <c r="Y22" s="89">
        <f t="shared" si="9"/>
        <v>0</v>
      </c>
    </row>
    <row r="23" spans="1:25" x14ac:dyDescent="0.2">
      <c r="A23" s="6" t="s">
        <v>11</v>
      </c>
      <c r="B23" s="5" t="s">
        <v>35</v>
      </c>
      <c r="C23" s="90"/>
      <c r="D23" s="76">
        <f>投入係数表!AH23</f>
        <v>1.8226556092226375E-3</v>
      </c>
      <c r="E23" s="77">
        <f t="shared" si="0"/>
        <v>0.18226556092226376</v>
      </c>
      <c r="F23" s="76">
        <f>分析係数表!C26</f>
        <v>0.48980322003577814</v>
      </c>
      <c r="G23" s="77">
        <f t="shared" si="1"/>
        <v>8.9274258641352078E-2</v>
      </c>
      <c r="H23" s="77">
        <v>0.12113725767349803</v>
      </c>
      <c r="I23" s="77">
        <f t="shared" si="2"/>
        <v>0.12113725767349803</v>
      </c>
      <c r="J23" s="76">
        <f>分析係数表!G26</f>
        <v>0.19635890767230169</v>
      </c>
      <c r="K23" s="78">
        <f t="shared" si="3"/>
        <v>2.378637959518622E-2</v>
      </c>
      <c r="L23" s="79"/>
      <c r="M23" s="80"/>
      <c r="N23" s="81">
        <f>分析係数表!H26</f>
        <v>1.1729496866318629E-2</v>
      </c>
      <c r="O23" s="82">
        <f t="shared" si="4"/>
        <v>0.29036249321358393</v>
      </c>
      <c r="P23" s="76">
        <f>分析係数表!C26</f>
        <v>0.48980322003577814</v>
      </c>
      <c r="Q23" s="82">
        <f t="shared" si="5"/>
        <v>0.14222048415363017</v>
      </c>
      <c r="R23" s="83">
        <v>0.15604833833821832</v>
      </c>
      <c r="S23" s="84">
        <f t="shared" si="6"/>
        <v>0.27718559601171633</v>
      </c>
      <c r="T23" s="85">
        <f>分析係数表!F26</f>
        <v>0.33511053315994799</v>
      </c>
      <c r="U23" s="86">
        <f t="shared" si="7"/>
        <v>9.2887812863744215E-2</v>
      </c>
      <c r="V23" s="87">
        <f>分析係数表!D26</f>
        <v>7.3862158647594281E-2</v>
      </c>
      <c r="W23" s="88">
        <f t="shared" si="8"/>
        <v>0</v>
      </c>
      <c r="X23" s="76">
        <f>分析係数表!E26</f>
        <v>7.8673602080624183E-2</v>
      </c>
      <c r="Y23" s="89">
        <f t="shared" si="9"/>
        <v>0</v>
      </c>
    </row>
    <row r="24" spans="1:25" x14ac:dyDescent="0.2">
      <c r="A24" s="6" t="s">
        <v>12</v>
      </c>
      <c r="B24" s="5" t="s">
        <v>365</v>
      </c>
      <c r="C24" s="90"/>
      <c r="D24" s="76">
        <f>投入係数表!AH24</f>
        <v>1.6403900483003737E-3</v>
      </c>
      <c r="E24" s="77">
        <f t="shared" si="0"/>
        <v>0.16403900483003736</v>
      </c>
      <c r="F24" s="76">
        <f>分析係数表!C27</f>
        <v>1.6403046280023426E-2</v>
      </c>
      <c r="G24" s="77">
        <f t="shared" si="1"/>
        <v>2.6907393879560893E-3</v>
      </c>
      <c r="H24" s="77">
        <v>2.7881890676114524E-3</v>
      </c>
      <c r="I24" s="77">
        <f t="shared" si="2"/>
        <v>2.7881890676114524E-3</v>
      </c>
      <c r="J24" s="76">
        <f>分析係数表!G27</f>
        <v>0.18421052631578946</v>
      </c>
      <c r="K24" s="78">
        <f t="shared" si="3"/>
        <v>5.1361377561263597E-4</v>
      </c>
      <c r="L24" s="79"/>
      <c r="M24" s="80"/>
      <c r="N24" s="81">
        <f>分析係数表!H27</f>
        <v>1.1420825896152349E-2</v>
      </c>
      <c r="O24" s="82">
        <f t="shared" si="4"/>
        <v>0.28272137497112121</v>
      </c>
      <c r="P24" s="76">
        <f>分析係数表!C27</f>
        <v>1.6403046280023426E-2</v>
      </c>
      <c r="Q24" s="82">
        <f t="shared" si="5"/>
        <v>4.637491798003158E-3</v>
      </c>
      <c r="R24" s="83">
        <v>4.673316735928996E-3</v>
      </c>
      <c r="S24" s="84">
        <f t="shared" si="6"/>
        <v>7.4615058035404479E-3</v>
      </c>
      <c r="T24" s="85">
        <f>分析係数表!F27</f>
        <v>0.35526315789473684</v>
      </c>
      <c r="U24" s="86">
        <f t="shared" si="7"/>
        <v>2.6507981144156855E-3</v>
      </c>
      <c r="V24" s="87">
        <f>分析係数表!D27</f>
        <v>0</v>
      </c>
      <c r="W24" s="88">
        <f t="shared" si="8"/>
        <v>0</v>
      </c>
      <c r="X24" s="76">
        <f>分析係数表!E27</f>
        <v>0</v>
      </c>
      <c r="Y24" s="89">
        <f t="shared" si="9"/>
        <v>0</v>
      </c>
    </row>
    <row r="25" spans="1:25" x14ac:dyDescent="0.2">
      <c r="A25" s="6" t="s">
        <v>13</v>
      </c>
      <c r="B25" s="5" t="s">
        <v>191</v>
      </c>
      <c r="C25" s="90"/>
      <c r="D25" s="76">
        <f>投入係数表!AH25</f>
        <v>5.5590996081290442E-3</v>
      </c>
      <c r="E25" s="77">
        <f t="shared" si="0"/>
        <v>0.55590996081290445</v>
      </c>
      <c r="F25" s="76">
        <f>分析係数表!C28</f>
        <v>5.7942340305257245E-2</v>
      </c>
      <c r="G25" s="77">
        <f t="shared" si="1"/>
        <v>3.221072412850353E-2</v>
      </c>
      <c r="H25" s="77">
        <v>4.263802586103152E-2</v>
      </c>
      <c r="I25" s="77">
        <f t="shared" si="2"/>
        <v>4.263802586103152E-2</v>
      </c>
      <c r="J25" s="76">
        <f>分析係数表!G28</f>
        <v>0.12508686587908269</v>
      </c>
      <c r="K25" s="78">
        <f t="shared" si="3"/>
        <v>5.333457022227709E-3</v>
      </c>
      <c r="L25" s="79"/>
      <c r="M25" s="80"/>
      <c r="N25" s="81">
        <f>分析係数表!H28</f>
        <v>2.2586662729993424E-2</v>
      </c>
      <c r="O25" s="82">
        <f t="shared" si="4"/>
        <v>0.55913052182890366</v>
      </c>
      <c r="P25" s="76">
        <f>分析係数表!C28</f>
        <v>5.7942340305257245E-2</v>
      </c>
      <c r="Q25" s="82">
        <f t="shared" si="5"/>
        <v>3.2397330970866403E-2</v>
      </c>
      <c r="R25" s="83">
        <v>3.4944946466553245E-2</v>
      </c>
      <c r="S25" s="84">
        <f t="shared" si="6"/>
        <v>7.7582972327584765E-2</v>
      </c>
      <c r="T25" s="85">
        <f>分析係数表!F28</f>
        <v>0.21334259902710215</v>
      </c>
      <c r="U25" s="86">
        <f t="shared" si="7"/>
        <v>1.6551752956614679E-2</v>
      </c>
      <c r="V25" s="87">
        <f>分析係数表!D28</f>
        <v>0.12091730368311328</v>
      </c>
      <c r="W25" s="88">
        <f t="shared" si="8"/>
        <v>0</v>
      </c>
      <c r="X25" s="76">
        <f>分析係数表!E28</f>
        <v>0.12161223071577484</v>
      </c>
      <c r="Y25" s="89">
        <f t="shared" si="9"/>
        <v>0</v>
      </c>
    </row>
    <row r="26" spans="1:25" x14ac:dyDescent="0.2">
      <c r="A26" s="6" t="s">
        <v>14</v>
      </c>
      <c r="B26" s="5" t="s">
        <v>50</v>
      </c>
      <c r="C26" s="90"/>
      <c r="D26" s="76">
        <f>投入係数表!AH26</f>
        <v>8.9310124851909225E-3</v>
      </c>
      <c r="E26" s="77">
        <f t="shared" si="0"/>
        <v>0.89310124851909223</v>
      </c>
      <c r="F26" s="76">
        <f>分析係数表!C29</f>
        <v>0.49478563151796062</v>
      </c>
      <c r="G26" s="77">
        <f t="shared" si="1"/>
        <v>0.44189366525799817</v>
      </c>
      <c r="H26" s="77">
        <v>0.52485016217560676</v>
      </c>
      <c r="I26" s="77">
        <f t="shared" si="2"/>
        <v>0.52485016217560676</v>
      </c>
      <c r="J26" s="76">
        <f>分析係数表!G29</f>
        <v>0.24894917844860528</v>
      </c>
      <c r="K26" s="78">
        <f t="shared" si="3"/>
        <v>0.13066101668223454</v>
      </c>
      <c r="L26" s="79"/>
      <c r="M26" s="80"/>
      <c r="N26" s="81">
        <f>分析係数表!H29</f>
        <v>1.0347187739052245E-2</v>
      </c>
      <c r="O26" s="82">
        <f t="shared" si="4"/>
        <v>0.2561435723886421</v>
      </c>
      <c r="P26" s="76">
        <f>分析係数表!C29</f>
        <v>0.49478563151796062</v>
      </c>
      <c r="Q26" s="82">
        <f t="shared" si="5"/>
        <v>0.12673615922358075</v>
      </c>
      <c r="R26" s="83">
        <v>0.18357121870552634</v>
      </c>
      <c r="S26" s="84">
        <f t="shared" si="6"/>
        <v>0.70842138088113304</v>
      </c>
      <c r="T26" s="85">
        <f>分析係数表!F29</f>
        <v>0.37141765380206343</v>
      </c>
      <c r="U26" s="86">
        <f t="shared" si="7"/>
        <v>0.26312020719008838</v>
      </c>
      <c r="V26" s="87">
        <f>分析係数表!D29</f>
        <v>7.241115781429118E-2</v>
      </c>
      <c r="W26" s="88">
        <f t="shared" si="8"/>
        <v>0</v>
      </c>
      <c r="X26" s="76">
        <f>分析係数表!E29</f>
        <v>5.0630492930836837E-2</v>
      </c>
      <c r="Y26" s="89">
        <f t="shared" si="9"/>
        <v>0</v>
      </c>
    </row>
    <row r="27" spans="1:25" x14ac:dyDescent="0.2">
      <c r="A27" s="6" t="s">
        <v>15</v>
      </c>
      <c r="B27" s="5" t="s">
        <v>36</v>
      </c>
      <c r="C27" s="90"/>
      <c r="D27" s="76">
        <f>投入係数表!AH27</f>
        <v>8.2019502415018684E-3</v>
      </c>
      <c r="E27" s="77">
        <f t="shared" si="0"/>
        <v>0.82019502415018686</v>
      </c>
      <c r="F27" s="76">
        <f>分析係数表!C30</f>
        <v>1</v>
      </c>
      <c r="G27" s="77">
        <f t="shared" si="1"/>
        <v>0.82019502415018686</v>
      </c>
      <c r="H27" s="77">
        <v>0.85720882531416953</v>
      </c>
      <c r="I27" s="77">
        <f t="shared" si="2"/>
        <v>0.85720882531416953</v>
      </c>
      <c r="J27" s="76">
        <f>分析係数表!G30</f>
        <v>0.34459690081234212</v>
      </c>
      <c r="K27" s="78">
        <f t="shared" si="3"/>
        <v>0.29539150455225116</v>
      </c>
      <c r="L27" s="79"/>
      <c r="M27" s="80"/>
      <c r="N27" s="81">
        <f>分析係数表!H30</f>
        <v>0</v>
      </c>
      <c r="O27" s="82">
        <f t="shared" si="4"/>
        <v>0</v>
      </c>
      <c r="P27" s="76">
        <f>分析係数表!C30</f>
        <v>1</v>
      </c>
      <c r="Q27" s="82">
        <f t="shared" si="5"/>
        <v>0</v>
      </c>
      <c r="R27" s="83">
        <v>5.0280686312674037E-2</v>
      </c>
      <c r="S27" s="84">
        <f t="shared" si="6"/>
        <v>0.90748951162684355</v>
      </c>
      <c r="T27" s="85">
        <f>分析係数表!F30</f>
        <v>0.44091746876919924</v>
      </c>
      <c r="U27" s="86">
        <f t="shared" si="7"/>
        <v>0.40012797840110464</v>
      </c>
      <c r="V27" s="87">
        <f>分析係数表!D30</f>
        <v>0.12847293330602771</v>
      </c>
      <c r="W27" s="88">
        <f t="shared" si="8"/>
        <v>0</v>
      </c>
      <c r="X27" s="76">
        <f>分析係数表!E30</f>
        <v>7.0107174551163901E-2</v>
      </c>
      <c r="Y27" s="89">
        <f t="shared" si="9"/>
        <v>0</v>
      </c>
    </row>
    <row r="28" spans="1:25" x14ac:dyDescent="0.2">
      <c r="A28" s="6" t="s">
        <v>16</v>
      </c>
      <c r="B28" s="5" t="s">
        <v>192</v>
      </c>
      <c r="C28" s="90"/>
      <c r="D28" s="76">
        <f>投入係数表!AH28</f>
        <v>1.2120659801330539E-2</v>
      </c>
      <c r="E28" s="77">
        <f t="shared" si="0"/>
        <v>1.212065980133054</v>
      </c>
      <c r="F28" s="76">
        <f>分析係数表!C31</f>
        <v>1.9207967749584998E-2</v>
      </c>
      <c r="G28" s="77">
        <f t="shared" si="1"/>
        <v>2.3281324256764831E-2</v>
      </c>
      <c r="H28" s="77">
        <v>2.8925558822957609E-2</v>
      </c>
      <c r="I28" s="77">
        <f t="shared" si="2"/>
        <v>2.8925558822957609E-2</v>
      </c>
      <c r="J28" s="76">
        <f>分析係数表!G31</f>
        <v>6.1728395061728392E-2</v>
      </c>
      <c r="K28" s="78">
        <f t="shared" si="3"/>
        <v>1.7855283224047906E-3</v>
      </c>
      <c r="L28" s="79"/>
      <c r="M28" s="80"/>
      <c r="N28" s="81">
        <f>分析係数表!H31</f>
        <v>2.4076335672969816E-2</v>
      </c>
      <c r="O28" s="82">
        <f t="shared" si="4"/>
        <v>0.5960072229120934</v>
      </c>
      <c r="P28" s="76">
        <f>分析係数表!C31</f>
        <v>1.9207967749584998E-2</v>
      </c>
      <c r="Q28" s="82">
        <f t="shared" si="5"/>
        <v>1.1448087516215207E-2</v>
      </c>
      <c r="R28" s="83">
        <v>1.4846358086776212E-2</v>
      </c>
      <c r="S28" s="84">
        <f t="shared" si="6"/>
        <v>4.3771916909733824E-2</v>
      </c>
      <c r="T28" s="85">
        <f>分析係数表!F31</f>
        <v>0.33333333333333331</v>
      </c>
      <c r="U28" s="86">
        <f t="shared" si="7"/>
        <v>1.4590638969911274E-2</v>
      </c>
      <c r="V28" s="87">
        <f>分析係数表!D31</f>
        <v>0.20987654320987653</v>
      </c>
      <c r="W28" s="88">
        <f t="shared" si="8"/>
        <v>0</v>
      </c>
      <c r="X28" s="76">
        <f>分析係数表!E31</f>
        <v>0.18518518518518517</v>
      </c>
      <c r="Y28" s="89">
        <f t="shared" si="9"/>
        <v>0</v>
      </c>
    </row>
    <row r="29" spans="1:25" x14ac:dyDescent="0.2">
      <c r="A29" s="6" t="s">
        <v>17</v>
      </c>
      <c r="B29" s="5" t="s">
        <v>272</v>
      </c>
      <c r="C29" s="90"/>
      <c r="D29" s="76">
        <f>投入係数表!AH29</f>
        <v>4.009842340289802E-3</v>
      </c>
      <c r="E29" s="77">
        <f t="shared" si="0"/>
        <v>0.4009842340289802</v>
      </c>
      <c r="F29" s="76">
        <f>分析係数表!C32</f>
        <v>1</v>
      </c>
      <c r="G29" s="77">
        <f t="shared" si="1"/>
        <v>0.4009842340289802</v>
      </c>
      <c r="H29" s="77">
        <v>0.47941695288776159</v>
      </c>
      <c r="I29" s="77">
        <f t="shared" si="2"/>
        <v>0.47941695288776159</v>
      </c>
      <c r="J29" s="76">
        <f>分析係数表!G32</f>
        <v>0.14010507880910683</v>
      </c>
      <c r="K29" s="78">
        <f t="shared" si="3"/>
        <v>6.7168749966761698E-2</v>
      </c>
      <c r="L29" s="79"/>
      <c r="M29" s="80"/>
      <c r="N29" s="81">
        <f>分析係数表!H32</f>
        <v>7.0054889750781743E-3</v>
      </c>
      <c r="O29" s="82">
        <f t="shared" si="4"/>
        <v>0.17342016185067599</v>
      </c>
      <c r="P29" s="76">
        <f>分析係数表!C32</f>
        <v>1</v>
      </c>
      <c r="Q29" s="82">
        <f t="shared" si="5"/>
        <v>0.17342016185067599</v>
      </c>
      <c r="R29" s="83">
        <v>0.22921083839339426</v>
      </c>
      <c r="S29" s="84">
        <f t="shared" si="6"/>
        <v>0.70862779128115583</v>
      </c>
      <c r="T29" s="85">
        <f>分析係数表!F32</f>
        <v>0.48248686514886163</v>
      </c>
      <c r="U29" s="86">
        <f t="shared" si="7"/>
        <v>0.34190360157260669</v>
      </c>
      <c r="V29" s="87">
        <f>分析係数表!D32</f>
        <v>1.5761821366024518E-2</v>
      </c>
      <c r="W29" s="88">
        <f t="shared" si="8"/>
        <v>0</v>
      </c>
      <c r="X29" s="76">
        <f>分析係数表!E32</f>
        <v>2.1891418563922942E-2</v>
      </c>
      <c r="Y29" s="89">
        <f t="shared" si="9"/>
        <v>0</v>
      </c>
    </row>
    <row r="30" spans="1:25" x14ac:dyDescent="0.2">
      <c r="A30" s="6" t="s">
        <v>18</v>
      </c>
      <c r="B30" s="5" t="s">
        <v>273</v>
      </c>
      <c r="C30" s="90"/>
      <c r="D30" s="76">
        <f>投入係数表!AH30</f>
        <v>2.7522099699261823E-2</v>
      </c>
      <c r="E30" s="77">
        <f t="shared" si="0"/>
        <v>2.7522099699261822</v>
      </c>
      <c r="F30" s="76">
        <f>分析係数表!C33</f>
        <v>0.97338792221084958</v>
      </c>
      <c r="G30" s="77">
        <f t="shared" si="1"/>
        <v>2.6789679441144312</v>
      </c>
      <c r="H30" s="77">
        <v>2.6957955564067917</v>
      </c>
      <c r="I30" s="77">
        <f t="shared" si="2"/>
        <v>2.6957955564067917</v>
      </c>
      <c r="J30" s="76">
        <f>分析係数表!G33</f>
        <v>0.50577124868835255</v>
      </c>
      <c r="K30" s="78">
        <f t="shared" si="3"/>
        <v>1.3634558847723752</v>
      </c>
      <c r="L30" s="79"/>
      <c r="M30" s="80"/>
      <c r="N30" s="81">
        <f>分析係数表!H33</f>
        <v>1.0199562492450981E-3</v>
      </c>
      <c r="O30" s="82">
        <f t="shared" si="4"/>
        <v>2.5248912453355126E-2</v>
      </c>
      <c r="P30" s="76">
        <f>分析係数表!C33</f>
        <v>0.97338792221084958</v>
      </c>
      <c r="Q30" s="82">
        <f t="shared" si="5"/>
        <v>2.4576986431054989E-2</v>
      </c>
      <c r="R30" s="83">
        <v>7.3600355851732246E-2</v>
      </c>
      <c r="S30" s="84">
        <f t="shared" si="6"/>
        <v>2.7693959122585241</v>
      </c>
      <c r="T30" s="85">
        <f>分析係数表!F33</f>
        <v>0.64428121720881426</v>
      </c>
      <c r="U30" s="86">
        <f t="shared" si="7"/>
        <v>1.7842697692830365</v>
      </c>
      <c r="V30" s="87">
        <f>分析係数表!D33</f>
        <v>6.2959076600209857E-2</v>
      </c>
      <c r="W30" s="88">
        <f t="shared" si="8"/>
        <v>0</v>
      </c>
      <c r="X30" s="76">
        <f>分析係数表!E33</f>
        <v>4.7219307450157399E-2</v>
      </c>
      <c r="Y30" s="89">
        <f t="shared" si="9"/>
        <v>0</v>
      </c>
    </row>
    <row r="31" spans="1:25" x14ac:dyDescent="0.2">
      <c r="A31" s="6" t="s">
        <v>19</v>
      </c>
      <c r="B31" s="5" t="s">
        <v>274</v>
      </c>
      <c r="C31" s="90"/>
      <c r="D31" s="76">
        <f>投入係数表!AH31</f>
        <v>9.9334730702633732E-3</v>
      </c>
      <c r="E31" s="77">
        <f t="shared" si="0"/>
        <v>0.99334730702633733</v>
      </c>
      <c r="F31" s="76">
        <f>分析係数表!C34</f>
        <v>0.27354580534514794</v>
      </c>
      <c r="G31" s="77">
        <f t="shared" si="1"/>
        <v>0.27172598908795337</v>
      </c>
      <c r="H31" s="77">
        <v>0.37196281379587859</v>
      </c>
      <c r="I31" s="77">
        <f t="shared" si="2"/>
        <v>0.37196281379587859</v>
      </c>
      <c r="J31" s="76">
        <f>分析係数表!G34</f>
        <v>0.42476937758456157</v>
      </c>
      <c r="K31" s="78">
        <f t="shared" si="3"/>
        <v>0.15799841290067751</v>
      </c>
      <c r="L31" s="79"/>
      <c r="M31" s="80"/>
      <c r="N31" s="81">
        <f>分析係数表!H34</f>
        <v>0.17207735562921905</v>
      </c>
      <c r="O31" s="82">
        <f t="shared" si="4"/>
        <v>4.2597573089068348</v>
      </c>
      <c r="P31" s="76">
        <f>分析係数表!C34</f>
        <v>0.27354580534514794</v>
      </c>
      <c r="Q31" s="82">
        <f t="shared" si="5"/>
        <v>1.1652387436398002</v>
      </c>
      <c r="R31" s="83">
        <v>1.2621982737026971</v>
      </c>
      <c r="S31" s="84">
        <f t="shared" si="6"/>
        <v>1.6341610874985757</v>
      </c>
      <c r="T31" s="85">
        <f>分析係数表!F34</f>
        <v>0.70045594316615423</v>
      </c>
      <c r="U31" s="86">
        <f t="shared" si="7"/>
        <v>1.1446578458292431</v>
      </c>
      <c r="V31" s="87">
        <f>分析係数表!D34</f>
        <v>0.30431555508429647</v>
      </c>
      <c r="W31" s="88">
        <f t="shared" si="8"/>
        <v>0</v>
      </c>
      <c r="X31" s="76">
        <f>分析係数表!E34</f>
        <v>0.19870639380765559</v>
      </c>
      <c r="Y31" s="89">
        <f t="shared" si="9"/>
        <v>0</v>
      </c>
    </row>
    <row r="32" spans="1:25" x14ac:dyDescent="0.2">
      <c r="A32" s="6" t="s">
        <v>20</v>
      </c>
      <c r="B32" s="5" t="s">
        <v>37</v>
      </c>
      <c r="C32" s="90"/>
      <c r="D32" s="76">
        <f>投入係数表!AH32</f>
        <v>2.1233937847443724E-2</v>
      </c>
      <c r="E32" s="77">
        <f t="shared" si="0"/>
        <v>2.1233937847443722</v>
      </c>
      <c r="F32" s="76">
        <f>分析係数表!C35</f>
        <v>0.43910510987556262</v>
      </c>
      <c r="G32" s="77">
        <f t="shared" si="1"/>
        <v>0.93239306115926435</v>
      </c>
      <c r="H32" s="77">
        <v>1.0258806598340386</v>
      </c>
      <c r="I32" s="77">
        <f t="shared" si="2"/>
        <v>1.0258806598340386</v>
      </c>
      <c r="J32" s="76">
        <f>分析係数表!G35</f>
        <v>0.31421305453517945</v>
      </c>
      <c r="K32" s="78">
        <f t="shared" si="3"/>
        <v>0.32234509571501868</v>
      </c>
      <c r="L32" s="79"/>
      <c r="M32" s="80"/>
      <c r="N32" s="81">
        <f>分析係数表!H35</f>
        <v>6.5760337122381329E-2</v>
      </c>
      <c r="O32" s="82">
        <f t="shared" si="4"/>
        <v>1.6278904081768437</v>
      </c>
      <c r="P32" s="76">
        <f>分析係数表!C35</f>
        <v>0.43910510987556262</v>
      </c>
      <c r="Q32" s="82">
        <f t="shared" si="5"/>
        <v>0.7148149965478674</v>
      </c>
      <c r="R32" s="83">
        <v>0.87385338711930272</v>
      </c>
      <c r="S32" s="84">
        <f t="shared" si="6"/>
        <v>1.8997340469533412</v>
      </c>
      <c r="T32" s="85">
        <f>分析係数表!F35</f>
        <v>0.64651031364792311</v>
      </c>
      <c r="U32" s="86">
        <f t="shared" si="7"/>
        <v>1.228197654543443</v>
      </c>
      <c r="V32" s="87">
        <f>分析係数表!D35</f>
        <v>9.7202599604408024E-2</v>
      </c>
      <c r="W32" s="88">
        <f t="shared" si="8"/>
        <v>0</v>
      </c>
      <c r="X32" s="76">
        <f>分析係数表!E35</f>
        <v>8.3356880474710376E-2</v>
      </c>
      <c r="Y32" s="89">
        <f t="shared" si="9"/>
        <v>0</v>
      </c>
    </row>
    <row r="33" spans="1:25" x14ac:dyDescent="0.2">
      <c r="A33" s="6" t="s">
        <v>21</v>
      </c>
      <c r="B33" s="5" t="s">
        <v>38</v>
      </c>
      <c r="C33" s="90"/>
      <c r="D33" s="76">
        <f>投入係数表!AH33</f>
        <v>1.5492572678392417E-3</v>
      </c>
      <c r="E33" s="77">
        <f t="shared" si="0"/>
        <v>0.15492572678392416</v>
      </c>
      <c r="F33" s="76">
        <f>分析係数表!C36</f>
        <v>0.81669408606805782</v>
      </c>
      <c r="G33" s="77">
        <f t="shared" si="1"/>
        <v>0.12652692484422656</v>
      </c>
      <c r="H33" s="77">
        <v>0.18492380467256803</v>
      </c>
      <c r="I33" s="77">
        <f t="shared" si="2"/>
        <v>0.18492380467256803</v>
      </c>
      <c r="J33" s="76">
        <f>分析係数表!G36</f>
        <v>6.9340477503742809E-2</v>
      </c>
      <c r="K33" s="78">
        <f t="shared" si="3"/>
        <v>1.2822704917804732E-2</v>
      </c>
      <c r="L33" s="79"/>
      <c r="M33" s="80"/>
      <c r="N33" s="81">
        <f>分析係数表!H36</f>
        <v>0.13486237300873674</v>
      </c>
      <c r="O33" s="82">
        <f t="shared" si="4"/>
        <v>3.3385042268916538</v>
      </c>
      <c r="P33" s="76">
        <f>分析係数表!C36</f>
        <v>0.81669408606805782</v>
      </c>
      <c r="Q33" s="82">
        <f t="shared" si="5"/>
        <v>2.7265366584156272</v>
      </c>
      <c r="R33" s="83">
        <v>2.8661735239278161</v>
      </c>
      <c r="S33" s="84">
        <f t="shared" si="6"/>
        <v>3.0510973286003842</v>
      </c>
      <c r="T33" s="85">
        <f>分析係数表!F36</f>
        <v>0.82767315420376641</v>
      </c>
      <c r="U33" s="86">
        <f t="shared" si="7"/>
        <v>2.5253113497453654</v>
      </c>
      <c r="V33" s="87">
        <f>分析係数表!D36</f>
        <v>6.0672917815774961E-3</v>
      </c>
      <c r="W33" s="88">
        <f t="shared" si="8"/>
        <v>0</v>
      </c>
      <c r="X33" s="76">
        <f>分析係数表!E36</f>
        <v>1.3395319517768497E-3</v>
      </c>
      <c r="Y33" s="89">
        <f t="shared" si="9"/>
        <v>0</v>
      </c>
    </row>
    <row r="34" spans="1:25" x14ac:dyDescent="0.2">
      <c r="A34" s="6" t="s">
        <v>22</v>
      </c>
      <c r="B34" s="5" t="s">
        <v>377</v>
      </c>
      <c r="C34" s="90"/>
      <c r="D34" s="76">
        <f>投入係数表!AH34</f>
        <v>2.342112457851089E-2</v>
      </c>
      <c r="E34" s="77">
        <f t="shared" si="0"/>
        <v>2.3421124578510888</v>
      </c>
      <c r="F34" s="76">
        <f>分析係数表!C37</f>
        <v>0.27674240490171054</v>
      </c>
      <c r="G34" s="77">
        <f t="shared" si="1"/>
        <v>0.64816183413596651</v>
      </c>
      <c r="H34" s="77">
        <v>0.75271574817509879</v>
      </c>
      <c r="I34" s="77">
        <f t="shared" si="2"/>
        <v>0.75271574817509879</v>
      </c>
      <c r="J34" s="76">
        <f>分析係数表!G37</f>
        <v>0.51230251230251234</v>
      </c>
      <c r="K34" s="78">
        <f t="shared" si="3"/>
        <v>0.38561816883976835</v>
      </c>
      <c r="L34" s="79"/>
      <c r="M34" s="80"/>
      <c r="N34" s="81">
        <f>分析係数表!H37</f>
        <v>5.0756243876907386E-2</v>
      </c>
      <c r="O34" s="82">
        <f t="shared" si="4"/>
        <v>1.2564656170866986</v>
      </c>
      <c r="P34" s="76">
        <f>分析係数表!C37</f>
        <v>0.27674240490171054</v>
      </c>
      <c r="Q34" s="82">
        <f t="shared" si="5"/>
        <v>0.34771731654888471</v>
      </c>
      <c r="R34" s="83">
        <v>0.41477055270805041</v>
      </c>
      <c r="S34" s="84">
        <f t="shared" si="6"/>
        <v>1.1674863008831493</v>
      </c>
      <c r="T34" s="85">
        <f>分析係数表!F37</f>
        <v>0.72623672623672619</v>
      </c>
      <c r="U34" s="86">
        <f t="shared" si="7"/>
        <v>0.84787142907960389</v>
      </c>
      <c r="V34" s="87">
        <f>分析係数表!D37</f>
        <v>0.14037814037814036</v>
      </c>
      <c r="W34" s="88">
        <f t="shared" si="8"/>
        <v>0</v>
      </c>
      <c r="X34" s="76">
        <f>分析係数表!E37</f>
        <v>0.12535612535612536</v>
      </c>
      <c r="Y34" s="89">
        <f t="shared" si="9"/>
        <v>0</v>
      </c>
    </row>
    <row r="35" spans="1:25" x14ac:dyDescent="0.2">
      <c r="A35" s="6" t="s">
        <v>23</v>
      </c>
      <c r="B35" s="5" t="s">
        <v>193</v>
      </c>
      <c r="C35" s="90"/>
      <c r="D35" s="76">
        <f>投入係数表!AH35</f>
        <v>3.0529481454479177E-2</v>
      </c>
      <c r="E35" s="77">
        <f t="shared" si="0"/>
        <v>3.0529481454479179</v>
      </c>
      <c r="F35" s="76">
        <f>分析係数表!C38</f>
        <v>2.6054411976392688E-2</v>
      </c>
      <c r="G35" s="77">
        <f t="shared" si="1"/>
        <v>7.9542768724064086E-2</v>
      </c>
      <c r="H35" s="77">
        <v>8.6077792714162243E-2</v>
      </c>
      <c r="I35" s="77">
        <f t="shared" si="2"/>
        <v>8.6077792714162243E-2</v>
      </c>
      <c r="J35" s="76">
        <f>分析係数表!G38</f>
        <v>0.25641025641025639</v>
      </c>
      <c r="K35" s="78">
        <f t="shared" si="3"/>
        <v>2.207122890106724E-2</v>
      </c>
      <c r="L35" s="79"/>
      <c r="M35" s="80"/>
      <c r="N35" s="81">
        <f>分析係数表!H38</f>
        <v>4.4945177351603076E-2</v>
      </c>
      <c r="O35" s="82">
        <f t="shared" si="4"/>
        <v>1.1126132606090304</v>
      </c>
      <c r="P35" s="76">
        <f>分析係数表!C38</f>
        <v>2.6054411976392688E-2</v>
      </c>
      <c r="Q35" s="82">
        <f t="shared" si="5"/>
        <v>2.8988484262305242E-2</v>
      </c>
      <c r="R35" s="83">
        <v>3.5681392369542757E-2</v>
      </c>
      <c r="S35" s="84">
        <f t="shared" si="6"/>
        <v>0.12175918508370501</v>
      </c>
      <c r="T35" s="85">
        <f>分析係数表!F38</f>
        <v>0.57264957264957261</v>
      </c>
      <c r="U35" s="86">
        <f t="shared" si="7"/>
        <v>6.9725345304343891E-2</v>
      </c>
      <c r="V35" s="87">
        <f>分析係数表!D38</f>
        <v>9.4017094017094016E-2</v>
      </c>
      <c r="W35" s="88">
        <f t="shared" si="8"/>
        <v>0</v>
      </c>
      <c r="X35" s="76">
        <f>分析係数表!E38</f>
        <v>6.4102564102564097E-2</v>
      </c>
      <c r="Y35" s="89">
        <f t="shared" si="9"/>
        <v>0</v>
      </c>
    </row>
    <row r="36" spans="1:25" x14ac:dyDescent="0.2">
      <c r="A36" s="6" t="s">
        <v>24</v>
      </c>
      <c r="B36" s="5" t="s">
        <v>39</v>
      </c>
      <c r="C36" s="75">
        <f>最終需要_まとめ!C37</f>
        <v>100</v>
      </c>
      <c r="D36" s="76">
        <f>投入係数表!AH36</f>
        <v>0</v>
      </c>
      <c r="E36" s="77">
        <f t="shared" si="0"/>
        <v>0</v>
      </c>
      <c r="F36" s="76">
        <f>分析係数表!C39</f>
        <v>1</v>
      </c>
      <c r="G36" s="77">
        <f t="shared" si="1"/>
        <v>0</v>
      </c>
      <c r="H36" s="77">
        <v>6.0098919443053636E-2</v>
      </c>
      <c r="I36" s="77">
        <f t="shared" si="2"/>
        <v>100.06009891944305</v>
      </c>
      <c r="J36" s="76">
        <f>分析係数表!G39</f>
        <v>0.35423311765241955</v>
      </c>
      <c r="K36" s="78">
        <f t="shared" si="3"/>
        <v>35.444600792843808</v>
      </c>
      <c r="L36" s="79"/>
      <c r="M36" s="80"/>
      <c r="N36" s="81">
        <f>分析係数表!H39</f>
        <v>4.0664045200166418E-3</v>
      </c>
      <c r="O36" s="82">
        <f t="shared" si="4"/>
        <v>0.10066342728113953</v>
      </c>
      <c r="P36" s="76">
        <f>分析係数表!C39</f>
        <v>1</v>
      </c>
      <c r="Q36" s="82">
        <f t="shared" si="5"/>
        <v>0.10066342728113953</v>
      </c>
      <c r="R36" s="83">
        <v>0.17835004692757583</v>
      </c>
      <c r="S36" s="84">
        <f t="shared" si="6"/>
        <v>100.23844896637063</v>
      </c>
      <c r="T36" s="85">
        <f>分析係数表!F39</f>
        <v>0.70491205686685499</v>
      </c>
      <c r="U36" s="86">
        <f t="shared" si="7"/>
        <v>70.659291238027592</v>
      </c>
      <c r="V36" s="87">
        <f>分析係数表!D39</f>
        <v>5.4588535496217991E-2</v>
      </c>
      <c r="W36" s="88">
        <f t="shared" si="8"/>
        <v>5</v>
      </c>
      <c r="X36" s="76">
        <f>分析係数表!E39</f>
        <v>6.4886539688325889E-2</v>
      </c>
      <c r="Y36" s="89">
        <f t="shared" si="9"/>
        <v>7</v>
      </c>
    </row>
    <row r="37" spans="1:25" x14ac:dyDescent="0.2">
      <c r="A37" s="6" t="s">
        <v>25</v>
      </c>
      <c r="B37" s="5" t="s">
        <v>40</v>
      </c>
      <c r="C37" s="90"/>
      <c r="D37" s="76">
        <f>投入係数表!AH37</f>
        <v>1.8226556092226375E-4</v>
      </c>
      <c r="E37" s="77">
        <f t="shared" si="0"/>
        <v>1.8226556092226374E-2</v>
      </c>
      <c r="F37" s="76">
        <f>分析係数表!C40</f>
        <v>0.92056168505516545</v>
      </c>
      <c r="G37" s="77">
        <f t="shared" si="1"/>
        <v>1.6778669189012402E-2</v>
      </c>
      <c r="H37" s="77">
        <v>1.821296099505397E-2</v>
      </c>
      <c r="I37" s="77">
        <f t="shared" si="2"/>
        <v>1.821296099505397E-2</v>
      </c>
      <c r="J37" s="76">
        <f>分析係数表!G40</f>
        <v>0.55393401015228427</v>
      </c>
      <c r="K37" s="78">
        <f t="shared" si="3"/>
        <v>1.0088778520737383E-2</v>
      </c>
      <c r="L37" s="79"/>
      <c r="M37" s="80"/>
      <c r="N37" s="81">
        <f>分析係数表!H40</f>
        <v>3.1632064203561794E-2</v>
      </c>
      <c r="O37" s="82">
        <f t="shared" si="4"/>
        <v>0.78304850858628994</v>
      </c>
      <c r="P37" s="76">
        <f>分析係数表!C40</f>
        <v>0.92056168505516545</v>
      </c>
      <c r="Q37" s="82">
        <f t="shared" si="5"/>
        <v>0.72084445454412927</v>
      </c>
      <c r="R37" s="83">
        <v>0.72159329730163624</v>
      </c>
      <c r="S37" s="84">
        <f t="shared" si="6"/>
        <v>0.73980625829669022</v>
      </c>
      <c r="T37" s="85">
        <f>分析係数表!F40</f>
        <v>0.75190355329949243</v>
      </c>
      <c r="U37" s="86">
        <f t="shared" si="7"/>
        <v>0.55626295436648343</v>
      </c>
      <c r="V37" s="87">
        <f>分析係数表!D40</f>
        <v>8.6747643219724432E-2</v>
      </c>
      <c r="W37" s="88">
        <f t="shared" si="8"/>
        <v>0</v>
      </c>
      <c r="X37" s="76">
        <f>分析係数表!E40</f>
        <v>5.4296591733139957E-2</v>
      </c>
      <c r="Y37" s="89">
        <f t="shared" si="9"/>
        <v>0</v>
      </c>
    </row>
    <row r="38" spans="1:25" x14ac:dyDescent="0.2">
      <c r="A38" s="6" t="s">
        <v>26</v>
      </c>
      <c r="B38" s="5" t="s">
        <v>276</v>
      </c>
      <c r="C38" s="90"/>
      <c r="D38" s="76">
        <f>投入係数表!AH38</f>
        <v>0</v>
      </c>
      <c r="E38" s="77">
        <f t="shared" si="0"/>
        <v>0</v>
      </c>
      <c r="F38" s="76">
        <f>分析係数表!C41</f>
        <v>0.63177526518242222</v>
      </c>
      <c r="G38" s="77">
        <f t="shared" si="1"/>
        <v>0</v>
      </c>
      <c r="H38" s="77">
        <v>5.9880681350958794E-4</v>
      </c>
      <c r="I38" s="77">
        <f t="shared" si="2"/>
        <v>5.9880681350958794E-4</v>
      </c>
      <c r="J38" s="76">
        <f>分析係数表!G41</f>
        <v>0.4574653574378269</v>
      </c>
      <c r="K38" s="78">
        <f t="shared" si="3"/>
        <v>2.7393337297836978E-4</v>
      </c>
      <c r="L38" s="79"/>
      <c r="M38" s="80"/>
      <c r="N38" s="81">
        <f>分析係数表!H41</f>
        <v>5.3681907855005165E-2</v>
      </c>
      <c r="O38" s="82">
        <f t="shared" si="4"/>
        <v>1.3288901291239539</v>
      </c>
      <c r="P38" s="76">
        <f>分析係数表!C41</f>
        <v>0.63177526518242222</v>
      </c>
      <c r="Q38" s="82">
        <f t="shared" si="5"/>
        <v>0.83955991372558925</v>
      </c>
      <c r="R38" s="83">
        <v>0.85085520436244233</v>
      </c>
      <c r="S38" s="84">
        <f t="shared" si="6"/>
        <v>0.85145401117595187</v>
      </c>
      <c r="T38" s="85">
        <f>分析係数表!F41</f>
        <v>0.56134715976874372</v>
      </c>
      <c r="U38" s="86">
        <f t="shared" si="7"/>
        <v>0.47796129084732475</v>
      </c>
      <c r="V38" s="87">
        <f>分析係数表!D41</f>
        <v>0.18619803615674038</v>
      </c>
      <c r="W38" s="88">
        <f t="shared" si="8"/>
        <v>0</v>
      </c>
      <c r="X38" s="76">
        <f>分析係数表!E41</f>
        <v>0.17261631641736258</v>
      </c>
      <c r="Y38" s="89">
        <f t="shared" si="9"/>
        <v>0</v>
      </c>
    </row>
    <row r="39" spans="1:25" x14ac:dyDescent="0.2">
      <c r="A39" s="6" t="s">
        <v>51</v>
      </c>
      <c r="B39" s="5" t="s">
        <v>367</v>
      </c>
      <c r="C39" s="90"/>
      <c r="D39" s="76">
        <f>投入係数表!AH39</f>
        <v>0</v>
      </c>
      <c r="E39" s="77">
        <f>$C$36*D39</f>
        <v>0</v>
      </c>
      <c r="F39" s="76">
        <f>分析係数表!C42</f>
        <v>1</v>
      </c>
      <c r="G39" s="77">
        <f>E39*F39</f>
        <v>0</v>
      </c>
      <c r="H39" s="77">
        <v>2.1216422471150832E-2</v>
      </c>
      <c r="I39" s="77">
        <f>C39+H39</f>
        <v>2.1216422471150832E-2</v>
      </c>
      <c r="J39" s="76">
        <f>分析係数表!G42</f>
        <v>0.48523748395378691</v>
      </c>
      <c r="K39" s="78">
        <f>I39*J39</f>
        <v>1.0295003458401815E-2</v>
      </c>
      <c r="L39" s="79"/>
      <c r="M39" s="80"/>
      <c r="N39" s="81">
        <f>分析係数表!H42</f>
        <v>1.4319648920322628E-2</v>
      </c>
      <c r="O39" s="82">
        <f t="shared" si="4"/>
        <v>0.35448144194381476</v>
      </c>
      <c r="P39" s="76">
        <f>分析係数表!C42</f>
        <v>1</v>
      </c>
      <c r="Q39" s="82">
        <f>O39*P39</f>
        <v>0.35448144194381476</v>
      </c>
      <c r="R39" s="83">
        <v>0.36944071853372268</v>
      </c>
      <c r="S39" s="84">
        <f>I39+R39</f>
        <v>0.39065714100487353</v>
      </c>
      <c r="T39" s="85">
        <f>分析係数表!F42</f>
        <v>0.55905006418485237</v>
      </c>
      <c r="U39" s="86">
        <f>S39*T39</f>
        <v>0.21839689975304546</v>
      </c>
      <c r="V39" s="87">
        <f>分析係数表!D42</f>
        <v>0.23876765083440307</v>
      </c>
      <c r="W39" s="88">
        <f>ROUND(S39*V39,0)</f>
        <v>0</v>
      </c>
      <c r="X39" s="76">
        <f>分析係数表!E42</f>
        <v>0.20410783055198972</v>
      </c>
      <c r="Y39" s="89">
        <f>ROUND(S39*X39,0)</f>
        <v>0</v>
      </c>
    </row>
    <row r="40" spans="1:25" x14ac:dyDescent="0.2">
      <c r="A40" s="6" t="s">
        <v>194</v>
      </c>
      <c r="B40" s="5" t="s">
        <v>41</v>
      </c>
      <c r="C40" s="90"/>
      <c r="D40" s="76">
        <f>投入係数表!AH40</f>
        <v>9.2226373826665445E-2</v>
      </c>
      <c r="E40" s="77">
        <f>$C$36*D40</f>
        <v>9.2226373826665444</v>
      </c>
      <c r="F40" s="76">
        <f>分析係数表!C43</f>
        <v>0.2976353666895134</v>
      </c>
      <c r="G40" s="77">
        <f>E40*F40</f>
        <v>2.7449830592343711</v>
      </c>
      <c r="H40" s="77">
        <v>3.0368076172466418</v>
      </c>
      <c r="I40" s="77">
        <f>C40+H40</f>
        <v>3.0368076172466418</v>
      </c>
      <c r="J40" s="76">
        <f>分析係数表!G43</f>
        <v>0.36251604621309369</v>
      </c>
      <c r="K40" s="78">
        <f>I40*J40</f>
        <v>1.1008914905140585</v>
      </c>
      <c r="L40" s="79"/>
      <c r="M40" s="80"/>
      <c r="N40" s="81">
        <f>分析係数表!H43</f>
        <v>3.8812019379168734E-2</v>
      </c>
      <c r="O40" s="82">
        <f t="shared" si="4"/>
        <v>0.96078756335661875</v>
      </c>
      <c r="P40" s="76">
        <f>分析係数表!C43</f>
        <v>0.2976353666895134</v>
      </c>
      <c r="Q40" s="82">
        <f>O40*P40</f>
        <v>0.28596435873037129</v>
      </c>
      <c r="R40" s="83">
        <v>0.48482857859354411</v>
      </c>
      <c r="S40" s="84">
        <f>I40+R40</f>
        <v>3.5216361958401858</v>
      </c>
      <c r="T40" s="85">
        <f>分析係数表!F43</f>
        <v>0.59563543003851094</v>
      </c>
      <c r="U40" s="86">
        <f>S40*T40</f>
        <v>2.0976112899484547</v>
      </c>
      <c r="V40" s="87">
        <f>分析係数表!D43</f>
        <v>0.26110397946084724</v>
      </c>
      <c r="W40" s="88">
        <f>ROUND(S40*V40,0)</f>
        <v>1</v>
      </c>
      <c r="X40" s="76">
        <f>分析係数表!E43</f>
        <v>0.20154043645699615</v>
      </c>
      <c r="Y40" s="89">
        <f>ROUND(S40*X40,0)</f>
        <v>1</v>
      </c>
    </row>
    <row r="41" spans="1:25" x14ac:dyDescent="0.2">
      <c r="A41" s="6" t="s">
        <v>340</v>
      </c>
      <c r="B41" s="5" t="s">
        <v>42</v>
      </c>
      <c r="C41" s="90"/>
      <c r="D41" s="76">
        <f>投入係数表!AH41</f>
        <v>5.4679668276679124E-4</v>
      </c>
      <c r="E41" s="77">
        <f>$C$36*D41</f>
        <v>5.4679668276679125E-2</v>
      </c>
      <c r="F41" s="76">
        <f>分析係数表!C44</f>
        <v>0.4644187601490114</v>
      </c>
      <c r="G41" s="77">
        <f>E41*F41</f>
        <v>2.5394263746414548E-2</v>
      </c>
      <c r="H41" s="77">
        <v>2.7559949417883849E-2</v>
      </c>
      <c r="I41" s="77">
        <f>C41+H41</f>
        <v>2.7559949417883849E-2</v>
      </c>
      <c r="J41" s="76">
        <f>分析係数表!G44</f>
        <v>0.2664037682111951</v>
      </c>
      <c r="K41" s="78">
        <f>I41*J41</f>
        <v>7.3420743766341905E-3</v>
      </c>
      <c r="L41" s="79"/>
      <c r="M41" s="80"/>
      <c r="N41" s="81">
        <f>分析係数表!H44</f>
        <v>0.11619448955215868</v>
      </c>
      <c r="O41" s="82">
        <f t="shared" si="4"/>
        <v>2.8763826844887985</v>
      </c>
      <c r="P41" s="76">
        <f>分析係数表!C44</f>
        <v>0.4644187601490114</v>
      </c>
      <c r="Q41" s="82">
        <f>O41*P41</f>
        <v>1.3358460800443728</v>
      </c>
      <c r="R41" s="83">
        <v>1.3556885088061237</v>
      </c>
      <c r="S41" s="84">
        <f>I41+R41</f>
        <v>1.3832484582240074</v>
      </c>
      <c r="T41" s="85">
        <f>分析係数表!F44</f>
        <v>0.52053894183371674</v>
      </c>
      <c r="U41" s="86">
        <f>S41*T41</f>
        <v>0.72003468873704501</v>
      </c>
      <c r="V41" s="87">
        <f>分析係数表!D44</f>
        <v>0.21141417460839085</v>
      </c>
      <c r="W41" s="88">
        <f>ROUND(S41*V41,0)</f>
        <v>0</v>
      </c>
      <c r="X41" s="76">
        <f>分析係数表!E44</f>
        <v>0.12487676634899771</v>
      </c>
      <c r="Y41" s="89">
        <f>ROUND(S41*X41,0)</f>
        <v>0</v>
      </c>
    </row>
    <row r="42" spans="1:25" x14ac:dyDescent="0.2">
      <c r="A42" s="6" t="s">
        <v>341</v>
      </c>
      <c r="B42" s="5" t="s">
        <v>278</v>
      </c>
      <c r="C42" s="90"/>
      <c r="D42" s="76">
        <f>投入係数表!AH42</f>
        <v>1.8226556092226375E-3</v>
      </c>
      <c r="E42" s="77">
        <f>$C$36*D42</f>
        <v>0.18226556092226376</v>
      </c>
      <c r="F42" s="76">
        <f>分析係数表!C45</f>
        <v>1</v>
      </c>
      <c r="G42" s="77">
        <f>E42*F42</f>
        <v>0.18226556092226376</v>
      </c>
      <c r="H42" s="77">
        <v>0.19683425631953838</v>
      </c>
      <c r="I42" s="77">
        <f>C42+H42</f>
        <v>0.19683425631953838</v>
      </c>
      <c r="J42" s="76">
        <f>分析係数表!G45</f>
        <v>0</v>
      </c>
      <c r="K42" s="78">
        <f>I42*J42</f>
        <v>0</v>
      </c>
      <c r="L42" s="79"/>
      <c r="M42" s="80"/>
      <c r="N42" s="81">
        <f>分析係数表!H45</f>
        <v>0</v>
      </c>
      <c r="O42" s="82">
        <f t="shared" si="4"/>
        <v>0</v>
      </c>
      <c r="P42" s="76">
        <f>分析係数表!C45</f>
        <v>1</v>
      </c>
      <c r="Q42" s="82">
        <f>O42*P42</f>
        <v>0</v>
      </c>
      <c r="R42" s="83">
        <v>1.2427543081831929E-2</v>
      </c>
      <c r="S42" s="84">
        <f>I42+R42</f>
        <v>0.2092617994013703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投入係数表!AH43</f>
        <v>3.8275767793675385E-3</v>
      </c>
      <c r="E43" s="77">
        <f>$C$36*D43</f>
        <v>0.38275767793675386</v>
      </c>
      <c r="F43" s="76">
        <f>分析係数表!C46</f>
        <v>0.61950882047734346</v>
      </c>
      <c r="G43" s="77">
        <f>E43*F43</f>
        <v>0.2371217575872453</v>
      </c>
      <c r="H43" s="77">
        <v>0.31728694235376848</v>
      </c>
      <c r="I43" s="77">
        <f>C43+H43</f>
        <v>0.31728694235376848</v>
      </c>
      <c r="J43" s="76">
        <f>分析係数表!G46</f>
        <v>9.4707520891364905E-3</v>
      </c>
      <c r="K43" s="78">
        <f>I43*J43</f>
        <v>3.0049459721526819E-3</v>
      </c>
      <c r="L43" s="79"/>
      <c r="M43" s="80"/>
      <c r="N43" s="81">
        <f>分析係数表!H46</f>
        <v>2.3767664702803538E-2</v>
      </c>
      <c r="O43" s="82">
        <f t="shared" si="4"/>
        <v>0.58836610466963069</v>
      </c>
      <c r="P43" s="76">
        <f>分析係数表!C46</f>
        <v>0.61950882047734346</v>
      </c>
      <c r="Q43" s="82">
        <f>O43*P43</f>
        <v>0.3644979915127321</v>
      </c>
      <c r="R43" s="83">
        <v>0.41013965372162697</v>
      </c>
      <c r="S43" s="84">
        <f>I43+R43</f>
        <v>0.72742659607539539</v>
      </c>
      <c r="T43" s="85">
        <f>分析係数表!F46</f>
        <v>0.31364902506963788</v>
      </c>
      <c r="U43" s="86">
        <f>S43*T43</f>
        <v>0.22815664266877303</v>
      </c>
      <c r="V43" s="87">
        <f>分析係数表!D46</f>
        <v>1.6713091922005571E-3</v>
      </c>
      <c r="W43" s="88">
        <f>ROUND(S43*V43,0)</f>
        <v>0</v>
      </c>
      <c r="X43" s="76">
        <f>分析係数表!E46</f>
        <v>5.5710306406685237E-3</v>
      </c>
      <c r="Y43" s="89">
        <f>ROUND(S43*X43,0)</f>
        <v>0</v>
      </c>
    </row>
    <row r="44" spans="1:25" x14ac:dyDescent="0.2">
      <c r="A44" s="192">
        <v>40</v>
      </c>
      <c r="B44" s="14" t="s">
        <v>150</v>
      </c>
      <c r="C44" s="197">
        <f>SUM(C5:C43)</f>
        <v>100</v>
      </c>
      <c r="D44" s="92">
        <f>投入係数表!AH44</f>
        <v>0.2845165405996537</v>
      </c>
      <c r="E44" s="91">
        <f>SUM(E5:E43)</f>
        <v>28.451654059965371</v>
      </c>
      <c r="F44" s="92">
        <f>分析係数表!C47</f>
        <v>0.46349450395854752</v>
      </c>
      <c r="G44" s="91">
        <f>SUM(G5:G43)</f>
        <v>10.127714825917129</v>
      </c>
      <c r="H44" s="91">
        <f>SUM(H5:H43)</f>
        <v>11.464815519019581</v>
      </c>
      <c r="I44" s="91">
        <f>SUM(I5:I43)</f>
        <v>111.46481551901958</v>
      </c>
      <c r="J44" s="92">
        <f>分析係数表!G47</f>
        <v>0.28295025107418337</v>
      </c>
      <c r="K44" s="93">
        <f>SUM(K5:K43)</f>
        <v>39.481495291632051</v>
      </c>
      <c r="L44" s="94">
        <f>最終需要_まとめ!$L$33</f>
        <v>0.627</v>
      </c>
      <c r="M44" s="91">
        <f>K44*L44</f>
        <v>24.754897547853297</v>
      </c>
      <c r="N44" s="95">
        <f>分析係数表!H47</f>
        <v>1</v>
      </c>
      <c r="O44" s="96">
        <f>SUM(O5:O43)</f>
        <v>24.754897547853304</v>
      </c>
      <c r="P44" s="92">
        <f>分析係数表!C47</f>
        <v>0.46349450395854752</v>
      </c>
      <c r="Q44" s="96">
        <f>SUM(Q5:Q43)</f>
        <v>10.15583510143003</v>
      </c>
      <c r="R44" s="91">
        <f>SUM(R5:R43)</f>
        <v>11.472175641576289</v>
      </c>
      <c r="S44" s="97">
        <f>SUM(S5:S43)</f>
        <v>122.93699116059587</v>
      </c>
      <c r="T44" s="98">
        <f>分析係数表!F47</f>
        <v>0.52862763369053167</v>
      </c>
      <c r="U44" s="99">
        <f>SUM(U5:U43)</f>
        <v>84.237373111481901</v>
      </c>
      <c r="V44" s="100">
        <f>分析係数表!D47</f>
        <v>0.12002381322151473</v>
      </c>
      <c r="W44" s="101">
        <f>SUM(W5:W43)</f>
        <v>6</v>
      </c>
      <c r="X44" s="92">
        <f>分析係数表!E47</f>
        <v>9.1234404928301496E-2</v>
      </c>
      <c r="Y44" s="102">
        <f>SUM(Y5:Y43)</f>
        <v>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287</v>
      </c>
      <c r="S2" s="3" t="s">
        <v>152</v>
      </c>
      <c r="U2" s="64" t="s">
        <v>209</v>
      </c>
      <c r="W2" s="3" t="s">
        <v>130</v>
      </c>
      <c r="Y2" s="3" t="s">
        <v>153</v>
      </c>
    </row>
    <row r="3" spans="1:25" ht="44" x14ac:dyDescent="0.2">
      <c r="B3" s="65"/>
      <c r="C3" s="66" t="s">
        <v>227</v>
      </c>
      <c r="D3" s="66" t="s">
        <v>229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投入係数表!AI5</f>
        <v>2.3567802755620013E-3</v>
      </c>
      <c r="E5" s="77">
        <f>$C$37*D5</f>
        <v>0.23567802755620013</v>
      </c>
      <c r="F5" s="76">
        <f>分析係数表!C8</f>
        <v>0.24593128390596741</v>
      </c>
      <c r="G5" s="77">
        <f t="shared" ref="G5:G38" si="0">E5*F5</f>
        <v>5.7960599905322263E-2</v>
      </c>
      <c r="H5" s="77">
        <f t="array" ref="H5:H43">MMULT(逆行列係数!C5:AO43,'33'!G5:G43)</f>
        <v>7.1054005743881335E-2</v>
      </c>
      <c r="I5" s="77">
        <f t="shared" ref="I5:I38" si="1">C5+H5</f>
        <v>7.1054005743881335E-2</v>
      </c>
      <c r="J5" s="76">
        <f>分析係数表!G8</f>
        <v>0.11987270155586988</v>
      </c>
      <c r="K5" s="78">
        <f t="shared" ref="K5:K38" si="2">I5*J5</f>
        <v>8.5174356248853503E-3</v>
      </c>
      <c r="L5" s="79" t="s">
        <v>187</v>
      </c>
      <c r="M5" s="80" t="s">
        <v>187</v>
      </c>
      <c r="N5" s="81">
        <f>分析係数表!H8</f>
        <v>1.2776294069491229E-2</v>
      </c>
      <c r="O5" s="82">
        <f t="shared" ref="O5:O43" si="3">$M$44*N5</f>
        <v>0.46546338341801102</v>
      </c>
      <c r="P5" s="76">
        <f>分析係数表!C8</f>
        <v>0.24593128390596741</v>
      </c>
      <c r="Q5" s="82">
        <f t="shared" ref="Q5:Q38" si="4">O5*P5</f>
        <v>0.11447200749520703</v>
      </c>
      <c r="R5" s="83">
        <f t="array" ref="R5:R43">MMULT(逆行列係数!C5:AO43,'33'!Q5:Q43)</f>
        <v>0.17353162079156556</v>
      </c>
      <c r="S5" s="84">
        <f t="shared" ref="S5:S38" si="5">I5+R5</f>
        <v>0.24458562653544691</v>
      </c>
      <c r="T5" s="85">
        <f>分析係数表!F8</f>
        <v>0.45261669024045259</v>
      </c>
      <c r="U5" s="86">
        <f t="shared" ref="U5:U38" si="6">S5*T5</f>
        <v>0.11070353676286139</v>
      </c>
      <c r="V5" s="87">
        <f>分析係数表!D8</f>
        <v>0.25884016973125884</v>
      </c>
      <c r="W5" s="88">
        <f t="shared" ref="W5:W38" si="7">ROUND(S5*V5,0)</f>
        <v>0</v>
      </c>
      <c r="X5" s="76">
        <f>分析係数表!E8</f>
        <v>0.1623055162659123</v>
      </c>
      <c r="Y5" s="89">
        <f t="shared" ref="Y5:Y38" si="8">ROUND(S5*X5,0)</f>
        <v>0</v>
      </c>
    </row>
    <row r="6" spans="1:25" x14ac:dyDescent="0.2">
      <c r="A6" s="6" t="s">
        <v>219</v>
      </c>
      <c r="B6" s="5" t="s">
        <v>265</v>
      </c>
      <c r="C6" s="90"/>
      <c r="D6" s="76">
        <f>投入係数表!AI6</f>
        <v>9.0645395213923135E-5</v>
      </c>
      <c r="E6" s="77">
        <f t="shared" ref="E6:E43" si="9">$C$37*D6</f>
        <v>9.0645395213923129E-3</v>
      </c>
      <c r="F6" s="76">
        <f>分析係数表!C9</f>
        <v>0.93252427184466025</v>
      </c>
      <c r="G6" s="77">
        <f t="shared" si="0"/>
        <v>8.4529031167935118E-3</v>
      </c>
      <c r="H6" s="77">
        <v>8.8802224282950523E-2</v>
      </c>
      <c r="I6" s="77">
        <f t="shared" si="1"/>
        <v>8.8802224282950523E-2</v>
      </c>
      <c r="J6" s="76">
        <f>分析係数表!G9</f>
        <v>0.24685990338164251</v>
      </c>
      <c r="K6" s="78">
        <f t="shared" si="2"/>
        <v>2.1921708506564115E-2</v>
      </c>
      <c r="L6" s="79"/>
      <c r="M6" s="80"/>
      <c r="N6" s="81">
        <f>分析係数表!H9</f>
        <v>6.7102384818756454E-4</v>
      </c>
      <c r="O6" s="82">
        <f t="shared" si="3"/>
        <v>2.4446606271954358E-2</v>
      </c>
      <c r="P6" s="76">
        <f>分析係数表!C9</f>
        <v>0.93252427184466025</v>
      </c>
      <c r="Q6" s="82">
        <f t="shared" si="4"/>
        <v>2.279705371282734E-2</v>
      </c>
      <c r="R6" s="83">
        <v>4.771875121905117E-2</v>
      </c>
      <c r="S6" s="84">
        <f t="shared" si="5"/>
        <v>0.13652097550200171</v>
      </c>
      <c r="T6" s="85">
        <f>分析係数表!F9</f>
        <v>0.67294685990338166</v>
      </c>
      <c r="U6" s="86">
        <f t="shared" si="6"/>
        <v>9.1871361775018548E-2</v>
      </c>
      <c r="V6" s="87">
        <f>分析係数表!D9</f>
        <v>0.15314009661835748</v>
      </c>
      <c r="W6" s="88">
        <f t="shared" si="7"/>
        <v>0</v>
      </c>
      <c r="X6" s="76">
        <f>分析係数表!E9</f>
        <v>0.11884057971014493</v>
      </c>
      <c r="Y6" s="89">
        <f t="shared" si="8"/>
        <v>0</v>
      </c>
    </row>
    <row r="7" spans="1:25" x14ac:dyDescent="0.2">
      <c r="A7" s="6" t="s">
        <v>220</v>
      </c>
      <c r="B7" s="5" t="s">
        <v>266</v>
      </c>
      <c r="C7" s="90"/>
      <c r="D7" s="76">
        <f>投入係数表!AI7</f>
        <v>9.0645395213923135E-5</v>
      </c>
      <c r="E7" s="77">
        <f t="shared" si="9"/>
        <v>9.0645395213923129E-3</v>
      </c>
      <c r="F7" s="76">
        <f>分析係数表!C10</f>
        <v>7.456140350877194E-2</v>
      </c>
      <c r="G7" s="77">
        <f t="shared" si="0"/>
        <v>6.758647888757427E-4</v>
      </c>
      <c r="H7" s="77">
        <v>1.6529820837299708E-3</v>
      </c>
      <c r="I7" s="77">
        <f t="shared" si="1"/>
        <v>1.6529820837299708E-3</v>
      </c>
      <c r="J7" s="76">
        <f>分析係数表!G10</f>
        <v>0.17857142857142858</v>
      </c>
      <c r="K7" s="78">
        <f t="shared" si="2"/>
        <v>2.9517537209463766E-4</v>
      </c>
      <c r="L7" s="79"/>
      <c r="M7" s="80"/>
      <c r="N7" s="81">
        <f>分析係数表!H10</f>
        <v>1.3017862654838752E-3</v>
      </c>
      <c r="O7" s="82">
        <f t="shared" si="3"/>
        <v>4.7426416167591454E-2</v>
      </c>
      <c r="P7" s="76">
        <f>分析係数表!C10</f>
        <v>7.456140350877194E-2</v>
      </c>
      <c r="Q7" s="82">
        <f t="shared" si="4"/>
        <v>3.5361801528467317E-3</v>
      </c>
      <c r="R7" s="83">
        <v>6.7419419583819298E-3</v>
      </c>
      <c r="S7" s="84">
        <f t="shared" si="5"/>
        <v>8.3949240421119006E-3</v>
      </c>
      <c r="T7" s="85">
        <f>分析係数表!F10</f>
        <v>0.52380952380952384</v>
      </c>
      <c r="U7" s="86">
        <f t="shared" si="6"/>
        <v>4.3973411649157581E-3</v>
      </c>
      <c r="V7" s="87">
        <f>分析係数表!D10</f>
        <v>0.10714285714285714</v>
      </c>
      <c r="W7" s="88">
        <f t="shared" si="7"/>
        <v>0</v>
      </c>
      <c r="X7" s="76">
        <f>分析係数表!E10</f>
        <v>0.13095238095238096</v>
      </c>
      <c r="Y7" s="89">
        <f t="shared" si="8"/>
        <v>0</v>
      </c>
    </row>
    <row r="8" spans="1:25" x14ac:dyDescent="0.2">
      <c r="A8" s="6" t="s">
        <v>221</v>
      </c>
      <c r="B8" s="5" t="s">
        <v>27</v>
      </c>
      <c r="C8" s="90"/>
      <c r="D8" s="76">
        <f>投入係数表!AI8</f>
        <v>0</v>
      </c>
      <c r="E8" s="77">
        <f t="shared" si="9"/>
        <v>0</v>
      </c>
      <c r="F8" s="76">
        <f>分析係数表!C11</f>
        <v>4.5351473922902175E-3</v>
      </c>
      <c r="G8" s="77">
        <f t="shared" si="0"/>
        <v>0</v>
      </c>
      <c r="H8" s="77">
        <v>1.4965537615234826E-4</v>
      </c>
      <c r="I8" s="77">
        <f t="shared" si="1"/>
        <v>1.4965537615234826E-4</v>
      </c>
      <c r="J8" s="76">
        <f>分析係数表!G11</f>
        <v>0.75</v>
      </c>
      <c r="K8" s="78">
        <f t="shared" si="2"/>
        <v>1.1224153211426119E-4</v>
      </c>
      <c r="L8" s="79"/>
      <c r="M8" s="80"/>
      <c r="N8" s="81">
        <f>分析係数表!H11</f>
        <v>-2.6840953927502582E-5</v>
      </c>
      <c r="O8" s="82">
        <f t="shared" si="3"/>
        <v>-9.778642508781743E-4</v>
      </c>
      <c r="P8" s="76">
        <f>分析係数表!C11</f>
        <v>4.5351473922902175E-3</v>
      </c>
      <c r="Q8" s="82">
        <f t="shared" si="4"/>
        <v>-4.4347585073839793E-6</v>
      </c>
      <c r="R8" s="83">
        <v>1.263299155793883E-4</v>
      </c>
      <c r="S8" s="84">
        <f t="shared" si="5"/>
        <v>2.7598529173173655E-4</v>
      </c>
      <c r="T8" s="85">
        <f>分析係数表!F11</f>
        <v>1</v>
      </c>
      <c r="U8" s="86">
        <f t="shared" si="6"/>
        <v>2.7598529173173655E-4</v>
      </c>
      <c r="V8" s="87">
        <f>分析係数表!D11</f>
        <v>0.25</v>
      </c>
      <c r="W8" s="88">
        <f t="shared" si="7"/>
        <v>0</v>
      </c>
      <c r="X8" s="76">
        <f>分析係数表!E11</f>
        <v>0</v>
      </c>
      <c r="Y8" s="89">
        <f t="shared" si="8"/>
        <v>0</v>
      </c>
    </row>
    <row r="9" spans="1:25" x14ac:dyDescent="0.2">
      <c r="A9" s="6" t="s">
        <v>222</v>
      </c>
      <c r="B9" s="5" t="s">
        <v>190</v>
      </c>
      <c r="C9" s="90"/>
      <c r="D9" s="76">
        <f>投入係数表!AI9</f>
        <v>6.6171138506163889E-3</v>
      </c>
      <c r="E9" s="77">
        <f t="shared" si="9"/>
        <v>0.66171138506163885</v>
      </c>
      <c r="F9" s="76">
        <f>分析係数表!C12</f>
        <v>0.20853365384615385</v>
      </c>
      <c r="G9" s="77">
        <f t="shared" si="0"/>
        <v>0.13798909291850281</v>
      </c>
      <c r="H9" s="77">
        <v>0.15616016385563072</v>
      </c>
      <c r="I9" s="77">
        <f t="shared" si="1"/>
        <v>0.15616016385563072</v>
      </c>
      <c r="J9" s="76">
        <f>分析係数表!G12</f>
        <v>0.14315275640685521</v>
      </c>
      <c r="K9" s="78">
        <f t="shared" si="2"/>
        <v>2.2354757896879702E-2</v>
      </c>
      <c r="L9" s="79"/>
      <c r="M9" s="80"/>
      <c r="N9" s="81">
        <f>分析係数表!H12</f>
        <v>9.7526606095580642E-2</v>
      </c>
      <c r="O9" s="82">
        <f t="shared" si="3"/>
        <v>3.553069755565847</v>
      </c>
      <c r="P9" s="76">
        <f>分析係数表!C12</f>
        <v>0.20853365384615385</v>
      </c>
      <c r="Q9" s="82">
        <f t="shared" si="4"/>
        <v>0.74093461849840681</v>
      </c>
      <c r="R9" s="83">
        <v>0.84176047877749871</v>
      </c>
      <c r="S9" s="84">
        <f t="shared" si="5"/>
        <v>0.99792064263312941</v>
      </c>
      <c r="T9" s="85">
        <f>分析係数表!F12</f>
        <v>0.2958030455775455</v>
      </c>
      <c r="U9" s="86">
        <f t="shared" si="6"/>
        <v>0.29518796533558106</v>
      </c>
      <c r="V9" s="87">
        <f>分析係数表!D12</f>
        <v>0.10691356714596488</v>
      </c>
      <c r="W9" s="88">
        <f t="shared" si="7"/>
        <v>0</v>
      </c>
      <c r="X9" s="76">
        <f>分析係数表!E12</f>
        <v>8.866132540987956E-2</v>
      </c>
      <c r="Y9" s="89">
        <f t="shared" si="8"/>
        <v>0</v>
      </c>
    </row>
    <row r="10" spans="1:25" x14ac:dyDescent="0.2">
      <c r="A10" s="6" t="s">
        <v>223</v>
      </c>
      <c r="B10" s="5" t="s">
        <v>28</v>
      </c>
      <c r="C10" s="90"/>
      <c r="D10" s="76">
        <f>投入係数表!AI10</f>
        <v>3.6258158085569254E-4</v>
      </c>
      <c r="E10" s="77">
        <f t="shared" si="9"/>
        <v>3.6258158085569252E-2</v>
      </c>
      <c r="F10" s="76">
        <f>分析係数表!C13</f>
        <v>0</v>
      </c>
      <c r="G10" s="77">
        <f t="shared" si="0"/>
        <v>0</v>
      </c>
      <c r="H10" s="77">
        <v>0</v>
      </c>
      <c r="I10" s="77">
        <f t="shared" si="1"/>
        <v>0</v>
      </c>
      <c r="J10" s="76">
        <f>分析係数表!G13</f>
        <v>0.24552160168598525</v>
      </c>
      <c r="K10" s="78">
        <f t="shared" si="2"/>
        <v>0</v>
      </c>
      <c r="L10" s="79"/>
      <c r="M10" s="80"/>
      <c r="N10" s="81">
        <f>分析係数表!H13</f>
        <v>1.4802786091017674E-2</v>
      </c>
      <c r="O10" s="82">
        <f t="shared" si="3"/>
        <v>0.53929213435931311</v>
      </c>
      <c r="P10" s="76">
        <f>分析係数表!C13</f>
        <v>0</v>
      </c>
      <c r="Q10" s="82">
        <f t="shared" si="4"/>
        <v>0</v>
      </c>
      <c r="R10" s="83">
        <v>0</v>
      </c>
      <c r="S10" s="84">
        <f t="shared" si="5"/>
        <v>0</v>
      </c>
      <c r="T10" s="85">
        <f>分析係数表!F13</f>
        <v>0.38461538461538464</v>
      </c>
      <c r="U10" s="86">
        <f t="shared" si="6"/>
        <v>0</v>
      </c>
      <c r="V10" s="87">
        <f>分析係数表!D13</f>
        <v>0.16965226554267651</v>
      </c>
      <c r="W10" s="88">
        <f t="shared" si="7"/>
        <v>0</v>
      </c>
      <c r="X10" s="76">
        <f>分析係数表!E13</f>
        <v>0.13909378292939936</v>
      </c>
      <c r="Y10" s="89">
        <f t="shared" si="8"/>
        <v>0</v>
      </c>
    </row>
    <row r="11" spans="1:25" x14ac:dyDescent="0.2">
      <c r="A11" s="6" t="s">
        <v>224</v>
      </c>
      <c r="B11" s="5" t="s">
        <v>267</v>
      </c>
      <c r="C11" s="90"/>
      <c r="D11" s="76">
        <f>投入係数表!AI11</f>
        <v>6.3451776649746192E-3</v>
      </c>
      <c r="E11" s="77">
        <f t="shared" si="9"/>
        <v>0.63451776649746194</v>
      </c>
      <c r="F11" s="76">
        <f>分析係数表!C14</f>
        <v>0.56789069171648165</v>
      </c>
      <c r="G11" s="77">
        <f t="shared" si="0"/>
        <v>0.36033673332264066</v>
      </c>
      <c r="H11" s="77">
        <v>0.5558942637819998</v>
      </c>
      <c r="I11" s="77">
        <f t="shared" si="1"/>
        <v>0.5558942637819998</v>
      </c>
      <c r="J11" s="76">
        <f>分析係数表!G14</f>
        <v>0.17200100806451613</v>
      </c>
      <c r="K11" s="78">
        <f t="shared" si="2"/>
        <v>9.5614373747786002E-2</v>
      </c>
      <c r="L11" s="79"/>
      <c r="M11" s="80"/>
      <c r="N11" s="81">
        <f>分析係数表!H14</f>
        <v>1.2346838806651188E-3</v>
      </c>
      <c r="O11" s="82">
        <f t="shared" si="3"/>
        <v>4.4981755540396025E-2</v>
      </c>
      <c r="P11" s="76">
        <f>分析係数表!C14</f>
        <v>0.56789069171648165</v>
      </c>
      <c r="Q11" s="82">
        <f t="shared" si="4"/>
        <v>2.554472026845718E-2</v>
      </c>
      <c r="R11" s="83">
        <v>0.1336849373671701</v>
      </c>
      <c r="S11" s="84">
        <f t="shared" si="5"/>
        <v>0.68957920114916993</v>
      </c>
      <c r="T11" s="85">
        <f>分析係数表!F14</f>
        <v>0.39616935483870969</v>
      </c>
      <c r="U11" s="86">
        <f t="shared" si="6"/>
        <v>0.27319014722945945</v>
      </c>
      <c r="V11" s="87">
        <f>分析係数表!D14</f>
        <v>7.7998991935483875E-2</v>
      </c>
      <c r="W11" s="88">
        <f t="shared" si="7"/>
        <v>0</v>
      </c>
      <c r="X11" s="76">
        <f>分析係数表!E14</f>
        <v>6.9052419354838704E-2</v>
      </c>
      <c r="Y11" s="89">
        <f t="shared" si="8"/>
        <v>0</v>
      </c>
    </row>
    <row r="12" spans="1:25" x14ac:dyDescent="0.2">
      <c r="A12" s="6" t="s">
        <v>225</v>
      </c>
      <c r="B12" s="5" t="s">
        <v>29</v>
      </c>
      <c r="C12" s="90"/>
      <c r="D12" s="76">
        <f>投入係数表!AI12</f>
        <v>5.9825960841189268E-3</v>
      </c>
      <c r="E12" s="77">
        <f t="shared" si="9"/>
        <v>0.59825960841189274</v>
      </c>
      <c r="F12" s="76">
        <f>分析係数表!C15</f>
        <v>0</v>
      </c>
      <c r="G12" s="77">
        <f t="shared" si="0"/>
        <v>0</v>
      </c>
      <c r="H12" s="77">
        <v>0</v>
      </c>
      <c r="I12" s="77">
        <f t="shared" si="1"/>
        <v>0</v>
      </c>
      <c r="J12" s="76">
        <f>分析係数表!G15</f>
        <v>9.5499451152579587E-2</v>
      </c>
      <c r="K12" s="78">
        <f t="shared" si="2"/>
        <v>0</v>
      </c>
      <c r="L12" s="79"/>
      <c r="M12" s="80"/>
      <c r="N12" s="81">
        <f>分析係数表!H15</f>
        <v>9.0185605196408686E-3</v>
      </c>
      <c r="O12" s="82">
        <f t="shared" si="3"/>
        <v>0.32856238829506662</v>
      </c>
      <c r="P12" s="76">
        <f>分析係数表!C15</f>
        <v>0</v>
      </c>
      <c r="Q12" s="82">
        <f t="shared" si="4"/>
        <v>0</v>
      </c>
      <c r="R12" s="83">
        <v>0</v>
      </c>
      <c r="S12" s="84">
        <f t="shared" si="5"/>
        <v>0</v>
      </c>
      <c r="T12" s="85">
        <f>分析係数表!F15</f>
        <v>0.30406147091108671</v>
      </c>
      <c r="U12" s="86">
        <f t="shared" si="6"/>
        <v>0</v>
      </c>
      <c r="V12" s="87">
        <f>分析係数表!D15</f>
        <v>4.2810098792535674E-2</v>
      </c>
      <c r="W12" s="88">
        <f t="shared" si="7"/>
        <v>0</v>
      </c>
      <c r="X12" s="76">
        <f>分析係数表!E15</f>
        <v>3.4028540065861687E-2</v>
      </c>
      <c r="Y12" s="89">
        <f t="shared" si="8"/>
        <v>0</v>
      </c>
    </row>
    <row r="13" spans="1:25" x14ac:dyDescent="0.2">
      <c r="A13" s="6" t="s">
        <v>226</v>
      </c>
      <c r="B13" s="5" t="s">
        <v>30</v>
      </c>
      <c r="C13" s="90"/>
      <c r="D13" s="76">
        <f>投入係数表!AI13</f>
        <v>3.0819434372733865E-3</v>
      </c>
      <c r="E13" s="77">
        <f t="shared" si="9"/>
        <v>0.30819434372733867</v>
      </c>
      <c r="F13" s="76">
        <f>分析係数表!C16</f>
        <v>4.7619047619047672E-2</v>
      </c>
      <c r="G13" s="77">
        <f t="shared" si="0"/>
        <v>1.4675921129873285E-2</v>
      </c>
      <c r="H13" s="77">
        <v>1.8872170455833059E-2</v>
      </c>
      <c r="I13" s="77">
        <f t="shared" si="1"/>
        <v>1.8872170455833059E-2</v>
      </c>
      <c r="J13" s="76">
        <f>分析係数表!G16</f>
        <v>3.2520325203252036E-2</v>
      </c>
      <c r="K13" s="78">
        <f t="shared" si="2"/>
        <v>6.1372912051489627E-4</v>
      </c>
      <c r="L13" s="79"/>
      <c r="M13" s="80"/>
      <c r="N13" s="81">
        <f>分析係数表!H16</f>
        <v>1.7741870546079206E-2</v>
      </c>
      <c r="O13" s="82">
        <f t="shared" si="3"/>
        <v>0.64636826983047324</v>
      </c>
      <c r="P13" s="76">
        <f>分析係数表!C16</f>
        <v>4.7619047619047672E-2</v>
      </c>
      <c r="Q13" s="82">
        <f t="shared" si="4"/>
        <v>3.0779441420498758E-2</v>
      </c>
      <c r="R13" s="83">
        <v>3.4813504755060336E-2</v>
      </c>
      <c r="S13" s="84">
        <f t="shared" si="5"/>
        <v>5.3685675210893395E-2</v>
      </c>
      <c r="T13" s="85">
        <f>分析係数表!F16</f>
        <v>0.28455284552845528</v>
      </c>
      <c r="U13" s="86">
        <f t="shared" si="6"/>
        <v>1.5276411645376169E-2</v>
      </c>
      <c r="V13" s="87">
        <f>分析係数表!D16</f>
        <v>8.943089430894309E-2</v>
      </c>
      <c r="W13" s="88">
        <f t="shared" si="7"/>
        <v>0</v>
      </c>
      <c r="X13" s="76">
        <f>分析係数表!E16</f>
        <v>6.5040650406504072E-2</v>
      </c>
      <c r="Y13" s="89">
        <f t="shared" si="8"/>
        <v>0</v>
      </c>
    </row>
    <row r="14" spans="1:25" x14ac:dyDescent="0.2">
      <c r="A14" s="6" t="s">
        <v>2</v>
      </c>
      <c r="B14" s="5" t="s">
        <v>364</v>
      </c>
      <c r="C14" s="90"/>
      <c r="D14" s="76">
        <f>投入係数表!AI14</f>
        <v>2.9006526468455403E-3</v>
      </c>
      <c r="E14" s="77">
        <f t="shared" si="9"/>
        <v>0.29006526468455401</v>
      </c>
      <c r="F14" s="76">
        <f>分析係数表!C17</f>
        <v>0.10486608826857791</v>
      </c>
      <c r="G14" s="77">
        <f t="shared" si="0"/>
        <v>3.0418009650058853E-2</v>
      </c>
      <c r="H14" s="77">
        <v>5.3565854445619052E-2</v>
      </c>
      <c r="I14" s="77">
        <f t="shared" si="1"/>
        <v>5.3565854445619052E-2</v>
      </c>
      <c r="J14" s="76">
        <f>分析係数表!G17</f>
        <v>0.21282973621103118</v>
      </c>
      <c r="K14" s="78">
        <f t="shared" si="2"/>
        <v>1.1400406671579594E-2</v>
      </c>
      <c r="L14" s="79"/>
      <c r="M14" s="80"/>
      <c r="N14" s="81">
        <f>分析係数表!H17</f>
        <v>2.9793458859527868E-3</v>
      </c>
      <c r="O14" s="82">
        <f t="shared" si="3"/>
        <v>0.10854293184747736</v>
      </c>
      <c r="P14" s="76">
        <f>分析係数表!C17</f>
        <v>0.10486608826857791</v>
      </c>
      <c r="Q14" s="82">
        <f t="shared" si="4"/>
        <v>1.1382472672047797E-2</v>
      </c>
      <c r="R14" s="83">
        <v>2.5098987699487037E-2</v>
      </c>
      <c r="S14" s="84">
        <f t="shared" si="5"/>
        <v>7.8664842145106093E-2</v>
      </c>
      <c r="T14" s="85">
        <f>分析係数表!F17</f>
        <v>0.32553956834532372</v>
      </c>
      <c r="U14" s="86">
        <f t="shared" si="6"/>
        <v>2.5608518755870866E-2</v>
      </c>
      <c r="V14" s="87">
        <f>分析係数表!D17</f>
        <v>0.14268585131894485</v>
      </c>
      <c r="W14" s="88">
        <f t="shared" si="7"/>
        <v>0</v>
      </c>
      <c r="X14" s="76">
        <f>分析係数表!E17</f>
        <v>0.13908872901678657</v>
      </c>
      <c r="Y14" s="89">
        <f t="shared" si="8"/>
        <v>0</v>
      </c>
    </row>
    <row r="15" spans="1:25" x14ac:dyDescent="0.2">
      <c r="A15" s="6" t="s">
        <v>3</v>
      </c>
      <c r="B15" s="5" t="s">
        <v>31</v>
      </c>
      <c r="C15" s="90"/>
      <c r="D15" s="76">
        <f>投入係数表!AI15</f>
        <v>1.9035532994923859E-3</v>
      </c>
      <c r="E15" s="77">
        <f t="shared" si="9"/>
        <v>0.19035532994923859</v>
      </c>
      <c r="F15" s="76">
        <f>分析係数表!C18</f>
        <v>0.13600000000000001</v>
      </c>
      <c r="G15" s="77">
        <f t="shared" si="0"/>
        <v>2.588832487309645E-2</v>
      </c>
      <c r="H15" s="77">
        <v>3.4630195429540336E-2</v>
      </c>
      <c r="I15" s="77">
        <f t="shared" si="1"/>
        <v>3.4630195429540336E-2</v>
      </c>
      <c r="J15" s="76">
        <f>分析係数表!G18</f>
        <v>0.21499013806706113</v>
      </c>
      <c r="K15" s="78">
        <f t="shared" si="2"/>
        <v>7.4451504966861863E-3</v>
      </c>
      <c r="L15" s="79"/>
      <c r="M15" s="80"/>
      <c r="N15" s="81">
        <f>分析係数表!H18</f>
        <v>4.6971669373129519E-4</v>
      </c>
      <c r="O15" s="82">
        <f t="shared" si="3"/>
        <v>1.711262439036805E-2</v>
      </c>
      <c r="P15" s="76">
        <f>分析係数表!C18</f>
        <v>0.13600000000000001</v>
      </c>
      <c r="Q15" s="82">
        <f t="shared" si="4"/>
        <v>2.3273169170900552E-3</v>
      </c>
      <c r="R15" s="83">
        <v>5.6502943431529385E-3</v>
      </c>
      <c r="S15" s="84">
        <f t="shared" si="5"/>
        <v>4.0280489772693273E-2</v>
      </c>
      <c r="T15" s="85">
        <f>分析係数表!F18</f>
        <v>0.45759368836291914</v>
      </c>
      <c r="U15" s="86">
        <f t="shared" si="6"/>
        <v>1.8432097884151556E-2</v>
      </c>
      <c r="V15" s="87">
        <f>分析係数表!D18</f>
        <v>7.3964497041420121E-2</v>
      </c>
      <c r="W15" s="88">
        <f t="shared" si="7"/>
        <v>0</v>
      </c>
      <c r="X15" s="76">
        <f>分析係数表!E18</f>
        <v>5.0295857988165681E-2</v>
      </c>
      <c r="Y15" s="89">
        <f t="shared" si="8"/>
        <v>0</v>
      </c>
    </row>
    <row r="16" spans="1:25" x14ac:dyDescent="0.2">
      <c r="A16" s="6" t="s">
        <v>4</v>
      </c>
      <c r="B16" s="5" t="s">
        <v>32</v>
      </c>
      <c r="C16" s="90"/>
      <c r="D16" s="76">
        <f>投入係数表!AI16</f>
        <v>0</v>
      </c>
      <c r="E16" s="77">
        <f t="shared" si="9"/>
        <v>0</v>
      </c>
      <c r="F16" s="76">
        <f>分析係数表!C19</f>
        <v>5.7963709677419373E-2</v>
      </c>
      <c r="G16" s="77">
        <f t="shared" si="0"/>
        <v>0</v>
      </c>
      <c r="H16" s="77">
        <v>2.2345047018226989E-3</v>
      </c>
      <c r="I16" s="77">
        <f t="shared" si="1"/>
        <v>2.2345047018226989E-3</v>
      </c>
      <c r="J16" s="76">
        <f>分析係数表!G19</f>
        <v>5.6640625E-2</v>
      </c>
      <c r="K16" s="78">
        <f t="shared" si="2"/>
        <v>1.265637428766763E-4</v>
      </c>
      <c r="L16" s="79"/>
      <c r="M16" s="80"/>
      <c r="N16" s="81">
        <f>分析係数表!H19</f>
        <v>-1.2078429267376162E-4</v>
      </c>
      <c r="O16" s="82">
        <f t="shared" si="3"/>
        <v>-4.4003891289517844E-3</v>
      </c>
      <c r="P16" s="76">
        <f>分析係数表!C19</f>
        <v>5.7963709677419373E-2</v>
      </c>
      <c r="Q16" s="82">
        <f t="shared" si="4"/>
        <v>-2.5506287793823352E-4</v>
      </c>
      <c r="R16" s="83">
        <v>1.1639701815828471E-3</v>
      </c>
      <c r="S16" s="84">
        <f t="shared" si="5"/>
        <v>3.3984748834055461E-3</v>
      </c>
      <c r="T16" s="85">
        <f>分析係数表!F19</f>
        <v>0.23828125</v>
      </c>
      <c r="U16" s="86">
        <f t="shared" si="6"/>
        <v>8.0979284331147777E-4</v>
      </c>
      <c r="V16" s="87">
        <f>分析係数表!D19</f>
        <v>2.1484375E-2</v>
      </c>
      <c r="W16" s="88">
        <f t="shared" si="7"/>
        <v>0</v>
      </c>
      <c r="X16" s="76">
        <f>分析係数表!E19</f>
        <v>3.90625E-3</v>
      </c>
      <c r="Y16" s="89">
        <f t="shared" si="8"/>
        <v>0</v>
      </c>
    </row>
    <row r="17" spans="1:25" x14ac:dyDescent="0.2">
      <c r="A17" s="6" t="s">
        <v>5</v>
      </c>
      <c r="B17" s="5" t="s">
        <v>33</v>
      </c>
      <c r="C17" s="90"/>
      <c r="D17" s="76">
        <f>投入係数表!AI17</f>
        <v>9.0645395213923135E-5</v>
      </c>
      <c r="E17" s="77">
        <f t="shared" si="9"/>
        <v>9.0645395213923129E-3</v>
      </c>
      <c r="F17" s="76">
        <f>分析係数表!C20</f>
        <v>5.8436815193571912E-2</v>
      </c>
      <c r="G17" s="77">
        <f t="shared" si="0"/>
        <v>5.2970282082643141E-4</v>
      </c>
      <c r="H17" s="77">
        <v>2.582639402469332E-3</v>
      </c>
      <c r="I17" s="77">
        <f t="shared" si="1"/>
        <v>2.582639402469332E-3</v>
      </c>
      <c r="J17" s="76">
        <f>分析係数表!G20</f>
        <v>0.10123456790123457</v>
      </c>
      <c r="K17" s="78">
        <f t="shared" si="2"/>
        <v>2.6145238395368549E-4</v>
      </c>
      <c r="L17" s="79"/>
      <c r="M17" s="80"/>
      <c r="N17" s="81">
        <f>分析係数表!H20</f>
        <v>5.905009864050568E-4</v>
      </c>
      <c r="O17" s="82">
        <f t="shared" si="3"/>
        <v>2.1513013519319835E-2</v>
      </c>
      <c r="P17" s="76">
        <f>分析係数表!C20</f>
        <v>5.8436815193571912E-2</v>
      </c>
      <c r="Q17" s="82">
        <f t="shared" si="4"/>
        <v>1.2571519952853073E-3</v>
      </c>
      <c r="R17" s="83">
        <v>3.1750559600935073E-3</v>
      </c>
      <c r="S17" s="84">
        <f t="shared" si="5"/>
        <v>5.7576953625628393E-3</v>
      </c>
      <c r="T17" s="85">
        <f>分析係数表!F20</f>
        <v>0.22469135802469137</v>
      </c>
      <c r="U17" s="86">
        <f t="shared" si="6"/>
        <v>1.293704390106712E-3</v>
      </c>
      <c r="V17" s="87">
        <f>分析係数表!D20</f>
        <v>8.1481481481481488E-2</v>
      </c>
      <c r="W17" s="88">
        <f t="shared" si="7"/>
        <v>0</v>
      </c>
      <c r="X17" s="76">
        <f>分析係数表!E20</f>
        <v>7.9012345679012344E-2</v>
      </c>
      <c r="Y17" s="89">
        <f t="shared" si="8"/>
        <v>0</v>
      </c>
    </row>
    <row r="18" spans="1:25" x14ac:dyDescent="0.2">
      <c r="A18" s="6" t="s">
        <v>6</v>
      </c>
      <c r="B18" s="5" t="s">
        <v>34</v>
      </c>
      <c r="C18" s="90"/>
      <c r="D18" s="76">
        <f>投入係数表!AI18</f>
        <v>1.8129079042784627E-4</v>
      </c>
      <c r="E18" s="77">
        <f t="shared" si="9"/>
        <v>1.8129079042784626E-2</v>
      </c>
      <c r="F18" s="76">
        <f>分析係数表!C21</f>
        <v>0.13836239575435938</v>
      </c>
      <c r="G18" s="77">
        <f t="shared" si="0"/>
        <v>2.508382809179829E-3</v>
      </c>
      <c r="H18" s="77">
        <v>1.7860608859180799E-2</v>
      </c>
      <c r="I18" s="77">
        <f t="shared" si="1"/>
        <v>1.7860608859180799E-2</v>
      </c>
      <c r="J18" s="76">
        <f>分析係数表!G21</f>
        <v>0.28436555891238668</v>
      </c>
      <c r="K18" s="78">
        <f t="shared" si="2"/>
        <v>5.0789420207564733E-3</v>
      </c>
      <c r="L18" s="79"/>
      <c r="M18" s="80"/>
      <c r="N18" s="81">
        <f>分析係数表!H21</f>
        <v>9.7969481835384425E-4</v>
      </c>
      <c r="O18" s="82">
        <f t="shared" si="3"/>
        <v>3.5692045157053362E-2</v>
      </c>
      <c r="P18" s="76">
        <f>分析係数表!C21</f>
        <v>0.13836239575435938</v>
      </c>
      <c r="Q18" s="82">
        <f t="shared" si="4"/>
        <v>4.9384368773026837E-3</v>
      </c>
      <c r="R18" s="83">
        <v>1.1690641836260882E-2</v>
      </c>
      <c r="S18" s="84">
        <f t="shared" si="5"/>
        <v>2.9551250695441681E-2</v>
      </c>
      <c r="T18" s="85">
        <f>分析係数表!F21</f>
        <v>0.42484894259818728</v>
      </c>
      <c r="U18" s="86">
        <f t="shared" si="6"/>
        <v>1.2554817610412345E-2</v>
      </c>
      <c r="V18" s="87">
        <f>分析係数表!D21</f>
        <v>8.0060422960725075E-2</v>
      </c>
      <c r="W18" s="88">
        <f t="shared" si="7"/>
        <v>0</v>
      </c>
      <c r="X18" s="76">
        <f>分析係数表!E21</f>
        <v>6.9108761329305129E-2</v>
      </c>
      <c r="Y18" s="89">
        <f t="shared" si="8"/>
        <v>0</v>
      </c>
    </row>
    <row r="19" spans="1:25" x14ac:dyDescent="0.2">
      <c r="A19" s="6" t="s">
        <v>7</v>
      </c>
      <c r="B19" s="5" t="s">
        <v>268</v>
      </c>
      <c r="C19" s="90"/>
      <c r="D19" s="76">
        <f>投入係数表!AI19</f>
        <v>0</v>
      </c>
      <c r="E19" s="77">
        <f t="shared" si="9"/>
        <v>0</v>
      </c>
      <c r="F19" s="76">
        <f>分析係数表!C22</f>
        <v>4.2718446601941795E-2</v>
      </c>
      <c r="G19" s="77">
        <f t="shared" si="0"/>
        <v>0</v>
      </c>
      <c r="H19" s="77">
        <v>2.0004224494144722E-3</v>
      </c>
      <c r="I19" s="77">
        <f t="shared" si="1"/>
        <v>2.0004224494144722E-3</v>
      </c>
      <c r="J19" s="76">
        <f>分析係数表!G22</f>
        <v>0.195578231292517</v>
      </c>
      <c r="K19" s="78">
        <f t="shared" si="2"/>
        <v>3.9123908449432705E-4</v>
      </c>
      <c r="L19" s="79"/>
      <c r="M19" s="80"/>
      <c r="N19" s="81">
        <f>分析係数表!H22</f>
        <v>4.0261430891253877E-5</v>
      </c>
      <c r="O19" s="82">
        <f t="shared" si="3"/>
        <v>1.4667963763172617E-3</v>
      </c>
      <c r="P19" s="76">
        <f>分析係数表!C22</f>
        <v>4.2718446601941795E-2</v>
      </c>
      <c r="Q19" s="82">
        <f t="shared" si="4"/>
        <v>6.2659262677630662E-5</v>
      </c>
      <c r="R19" s="83">
        <v>8.5768742656779301E-4</v>
      </c>
      <c r="S19" s="84">
        <f t="shared" si="5"/>
        <v>2.8581098759822652E-3</v>
      </c>
      <c r="T19" s="85">
        <f>分析係数表!F22</f>
        <v>0.41411564625850339</v>
      </c>
      <c r="U19" s="86">
        <f t="shared" si="6"/>
        <v>1.1835880183702068E-3</v>
      </c>
      <c r="V19" s="87">
        <f>分析係数表!D22</f>
        <v>4.1666666666666664E-2</v>
      </c>
      <c r="W19" s="88">
        <f t="shared" si="7"/>
        <v>0</v>
      </c>
      <c r="X19" s="76">
        <f>分析係数表!E22</f>
        <v>3.5714285714285712E-2</v>
      </c>
      <c r="Y19" s="89">
        <f t="shared" si="8"/>
        <v>0</v>
      </c>
    </row>
    <row r="20" spans="1:25" x14ac:dyDescent="0.2">
      <c r="A20" s="6" t="s">
        <v>8</v>
      </c>
      <c r="B20" s="5" t="s">
        <v>269</v>
      </c>
      <c r="C20" s="90"/>
      <c r="D20" s="76">
        <f>投入係数表!AI20</f>
        <v>0</v>
      </c>
      <c r="E20" s="77">
        <f t="shared" si="9"/>
        <v>0</v>
      </c>
      <c r="F20" s="76">
        <f>分析係数表!C23</f>
        <v>0</v>
      </c>
      <c r="G20" s="77">
        <f t="shared" si="0"/>
        <v>0</v>
      </c>
      <c r="H20" s="77">
        <v>0</v>
      </c>
      <c r="I20" s="77">
        <f t="shared" si="1"/>
        <v>0</v>
      </c>
      <c r="J20" s="76">
        <f>分析係数表!G23</f>
        <v>0.21392190152801357</v>
      </c>
      <c r="K20" s="78">
        <f t="shared" si="2"/>
        <v>0</v>
      </c>
      <c r="L20" s="79"/>
      <c r="M20" s="80"/>
      <c r="N20" s="81">
        <f>分析係数表!H23</f>
        <v>2.6840953927502582E-5</v>
      </c>
      <c r="O20" s="82">
        <f t="shared" si="3"/>
        <v>9.778642508781743E-4</v>
      </c>
      <c r="P20" s="76">
        <f>分析係数表!C23</f>
        <v>0</v>
      </c>
      <c r="Q20" s="82">
        <f t="shared" si="4"/>
        <v>0</v>
      </c>
      <c r="R20" s="83">
        <v>0</v>
      </c>
      <c r="S20" s="84">
        <f t="shared" si="5"/>
        <v>0</v>
      </c>
      <c r="T20" s="85">
        <f>分析係数表!F23</f>
        <v>0.43803056027164688</v>
      </c>
      <c r="U20" s="86">
        <f t="shared" si="6"/>
        <v>0</v>
      </c>
      <c r="V20" s="87">
        <f>分析係数表!D23</f>
        <v>9.3378607809847206E-2</v>
      </c>
      <c r="W20" s="88">
        <f t="shared" si="7"/>
        <v>0</v>
      </c>
      <c r="X20" s="76">
        <f>分析係数表!E23</f>
        <v>9.3378607809847206E-2</v>
      </c>
      <c r="Y20" s="89">
        <f t="shared" si="8"/>
        <v>0</v>
      </c>
    </row>
    <row r="21" spans="1:25" x14ac:dyDescent="0.2">
      <c r="A21" s="6" t="s">
        <v>9</v>
      </c>
      <c r="B21" s="5" t="s">
        <v>270</v>
      </c>
      <c r="C21" s="90"/>
      <c r="D21" s="76">
        <f>投入係数表!AI21</f>
        <v>0</v>
      </c>
      <c r="E21" s="77">
        <f t="shared" si="9"/>
        <v>0</v>
      </c>
      <c r="F21" s="76">
        <f>分析係数表!C24</f>
        <v>0.46503178928247046</v>
      </c>
      <c r="G21" s="77">
        <f t="shared" si="0"/>
        <v>0</v>
      </c>
      <c r="H21" s="77">
        <v>1.3733235000988881E-2</v>
      </c>
      <c r="I21" s="77">
        <f t="shared" si="1"/>
        <v>1.3733235000988881E-2</v>
      </c>
      <c r="J21" s="76">
        <f>分析係数表!G24</f>
        <v>0.20803782505910165</v>
      </c>
      <c r="K21" s="78">
        <f t="shared" si="2"/>
        <v>2.8570323406312565E-3</v>
      </c>
      <c r="L21" s="79"/>
      <c r="M21" s="80"/>
      <c r="N21" s="81">
        <f>分析係数表!H24</f>
        <v>3.7577335498503619E-4</v>
      </c>
      <c r="O21" s="82">
        <f t="shared" si="3"/>
        <v>1.3690099512294442E-2</v>
      </c>
      <c r="P21" s="76">
        <f>分析係数表!C24</f>
        <v>0.46503178928247046</v>
      </c>
      <c r="Q21" s="82">
        <f t="shared" si="4"/>
        <v>6.366331471657361E-3</v>
      </c>
      <c r="R21" s="83">
        <v>2.1532054674084072E-2</v>
      </c>
      <c r="S21" s="84">
        <f t="shared" si="5"/>
        <v>3.5265289675072954E-2</v>
      </c>
      <c r="T21" s="85">
        <f>分析係数表!F24</f>
        <v>0.39125295508274233</v>
      </c>
      <c r="U21" s="86">
        <f t="shared" si="6"/>
        <v>1.3797648797221215E-2</v>
      </c>
      <c r="V21" s="87">
        <f>分析係数表!D24</f>
        <v>8.1560283687943269E-2</v>
      </c>
      <c r="W21" s="88">
        <f t="shared" si="7"/>
        <v>0</v>
      </c>
      <c r="X21" s="76">
        <f>分析係数表!E24</f>
        <v>8.0378250591016553E-2</v>
      </c>
      <c r="Y21" s="89">
        <f t="shared" si="8"/>
        <v>0</v>
      </c>
    </row>
    <row r="22" spans="1:25" x14ac:dyDescent="0.2">
      <c r="A22" s="6" t="s">
        <v>10</v>
      </c>
      <c r="B22" s="5" t="s">
        <v>271</v>
      </c>
      <c r="C22" s="90"/>
      <c r="D22" s="76">
        <f>投入係数表!AI22</f>
        <v>1.0877447425670776E-3</v>
      </c>
      <c r="E22" s="77">
        <f t="shared" si="9"/>
        <v>0.10877447425670776</v>
      </c>
      <c r="F22" s="76">
        <f>分析係数表!C25</f>
        <v>9.2250922509224953E-3</v>
      </c>
      <c r="G22" s="77">
        <f t="shared" si="0"/>
        <v>1.0034545595637232E-3</v>
      </c>
      <c r="H22" s="77">
        <v>1.6584598909249746E-3</v>
      </c>
      <c r="I22" s="77">
        <f t="shared" si="1"/>
        <v>1.6584598909249746E-3</v>
      </c>
      <c r="J22" s="76">
        <f>分析係数表!G25</f>
        <v>0.19617224880382775</v>
      </c>
      <c r="K22" s="78">
        <f t="shared" si="2"/>
        <v>3.2534380635370312E-4</v>
      </c>
      <c r="L22" s="79"/>
      <c r="M22" s="80"/>
      <c r="N22" s="81">
        <f>分析係数表!H25</f>
        <v>5.5023955551380293E-4</v>
      </c>
      <c r="O22" s="82">
        <f t="shared" si="3"/>
        <v>2.0046217143002573E-2</v>
      </c>
      <c r="P22" s="76">
        <f>分析係数表!C25</f>
        <v>9.2250922509224953E-3</v>
      </c>
      <c r="Q22" s="82">
        <f t="shared" si="4"/>
        <v>1.8492820242622273E-4</v>
      </c>
      <c r="R22" s="83">
        <v>7.9402770297210489E-4</v>
      </c>
      <c r="S22" s="84">
        <f t="shared" si="5"/>
        <v>2.4524875938970797E-3</v>
      </c>
      <c r="T22" s="85">
        <f>分析係数表!F25</f>
        <v>0.34928229665071769</v>
      </c>
      <c r="U22" s="86">
        <f t="shared" si="6"/>
        <v>8.5661049930376462E-4</v>
      </c>
      <c r="V22" s="87">
        <f>分析係数表!D25</f>
        <v>6.2200956937799042E-2</v>
      </c>
      <c r="W22" s="88">
        <f t="shared" si="7"/>
        <v>0</v>
      </c>
      <c r="X22" s="76">
        <f>分析係数表!E25</f>
        <v>3.8277511961722487E-2</v>
      </c>
      <c r="Y22" s="89">
        <f t="shared" si="8"/>
        <v>0</v>
      </c>
    </row>
    <row r="23" spans="1:25" x14ac:dyDescent="0.2">
      <c r="A23" s="6" t="s">
        <v>11</v>
      </c>
      <c r="B23" s="5" t="s">
        <v>35</v>
      </c>
      <c r="C23" s="90"/>
      <c r="D23" s="76">
        <f>投入係数表!AI23</f>
        <v>4.5322697606961569E-4</v>
      </c>
      <c r="E23" s="77">
        <f t="shared" si="9"/>
        <v>4.5322697606961566E-2</v>
      </c>
      <c r="F23" s="76">
        <f>分析係数表!C26</f>
        <v>0.48980322003577814</v>
      </c>
      <c r="G23" s="77">
        <f t="shared" si="0"/>
        <v>2.2199203228597631E-2</v>
      </c>
      <c r="H23" s="77">
        <v>4.0955823325994865E-2</v>
      </c>
      <c r="I23" s="77">
        <f t="shared" si="1"/>
        <v>4.0955823325994865E-2</v>
      </c>
      <c r="J23" s="76">
        <f>分析係数表!G26</f>
        <v>0.19635890767230169</v>
      </c>
      <c r="K23" s="78">
        <f t="shared" si="2"/>
        <v>8.042040731112126E-3</v>
      </c>
      <c r="L23" s="79"/>
      <c r="M23" s="80"/>
      <c r="N23" s="81">
        <f>分析係数表!H26</f>
        <v>1.1729496866318629E-2</v>
      </c>
      <c r="O23" s="82">
        <f t="shared" si="3"/>
        <v>0.4273266776337622</v>
      </c>
      <c r="P23" s="76">
        <f>分析係数表!C26</f>
        <v>0.48980322003577814</v>
      </c>
      <c r="Q23" s="82">
        <f t="shared" si="4"/>
        <v>0.20930598271220766</v>
      </c>
      <c r="R23" s="83">
        <v>0.2296564450674046</v>
      </c>
      <c r="S23" s="84">
        <f t="shared" si="5"/>
        <v>0.27061226839339947</v>
      </c>
      <c r="T23" s="85">
        <f>分析係数表!F26</f>
        <v>0.33511053315994799</v>
      </c>
      <c r="U23" s="86">
        <f t="shared" si="6"/>
        <v>9.0685021540935037E-2</v>
      </c>
      <c r="V23" s="87">
        <f>分析係数表!D26</f>
        <v>7.3862158647594281E-2</v>
      </c>
      <c r="W23" s="88">
        <f t="shared" si="7"/>
        <v>0</v>
      </c>
      <c r="X23" s="76">
        <f>分析係数表!E26</f>
        <v>7.8673602080624183E-2</v>
      </c>
      <c r="Y23" s="89">
        <f t="shared" si="8"/>
        <v>0</v>
      </c>
    </row>
    <row r="24" spans="1:25" x14ac:dyDescent="0.2">
      <c r="A24" s="6" t="s">
        <v>12</v>
      </c>
      <c r="B24" s="5" t="s">
        <v>365</v>
      </c>
      <c r="C24" s="90"/>
      <c r="D24" s="76">
        <f>投入係数表!AI24</f>
        <v>9.0645395213923135E-5</v>
      </c>
      <c r="E24" s="77">
        <f t="shared" si="9"/>
        <v>9.0645395213923129E-3</v>
      </c>
      <c r="F24" s="76">
        <f>分析係数表!C27</f>
        <v>1.6403046280023426E-2</v>
      </c>
      <c r="G24" s="77">
        <f t="shared" si="0"/>
        <v>1.4868606127649951E-4</v>
      </c>
      <c r="H24" s="77">
        <v>2.1905270266586233E-4</v>
      </c>
      <c r="I24" s="77">
        <f t="shared" si="1"/>
        <v>2.1905270266586233E-4</v>
      </c>
      <c r="J24" s="76">
        <f>分析係数表!G27</f>
        <v>0.18421052631578946</v>
      </c>
      <c r="K24" s="78">
        <f t="shared" si="2"/>
        <v>4.0351813648974639E-5</v>
      </c>
      <c r="L24" s="79"/>
      <c r="M24" s="80"/>
      <c r="N24" s="81">
        <f>分析係数表!H27</f>
        <v>1.1420825896152349E-2</v>
      </c>
      <c r="O24" s="82">
        <f t="shared" si="3"/>
        <v>0.41608123874866321</v>
      </c>
      <c r="P24" s="76">
        <f>分析係数表!C27</f>
        <v>1.6403046280023426E-2</v>
      </c>
      <c r="Q24" s="82">
        <f t="shared" si="4"/>
        <v>6.8249998154437984E-3</v>
      </c>
      <c r="R24" s="83">
        <v>6.8777234008175576E-3</v>
      </c>
      <c r="S24" s="84">
        <f t="shared" si="5"/>
        <v>7.0967761034834197E-3</v>
      </c>
      <c r="T24" s="85">
        <f>分析係数表!F27</f>
        <v>0.35526315789473684</v>
      </c>
      <c r="U24" s="86">
        <f t="shared" si="6"/>
        <v>2.5212230893954255E-3</v>
      </c>
      <c r="V24" s="87">
        <f>分析係数表!D27</f>
        <v>0</v>
      </c>
      <c r="W24" s="88">
        <f t="shared" si="7"/>
        <v>0</v>
      </c>
      <c r="X24" s="76">
        <f>分析係数表!E27</f>
        <v>0</v>
      </c>
      <c r="Y24" s="89">
        <f t="shared" si="8"/>
        <v>0</v>
      </c>
    </row>
    <row r="25" spans="1:25" x14ac:dyDescent="0.2">
      <c r="A25" s="6" t="s">
        <v>13</v>
      </c>
      <c r="B25" s="5" t="s">
        <v>191</v>
      </c>
      <c r="C25" s="90"/>
      <c r="D25" s="76">
        <f>投入係数表!AI25</f>
        <v>9.0645395213923135E-5</v>
      </c>
      <c r="E25" s="77">
        <f t="shared" si="9"/>
        <v>9.0645395213923129E-3</v>
      </c>
      <c r="F25" s="76">
        <f>分析係数表!C28</f>
        <v>5.7942340305257245E-2</v>
      </c>
      <c r="G25" s="77">
        <f t="shared" si="0"/>
        <v>5.2522063365896706E-4</v>
      </c>
      <c r="H25" s="77">
        <v>6.9414452301049985E-3</v>
      </c>
      <c r="I25" s="77">
        <f t="shared" si="1"/>
        <v>6.9414452301049985E-3</v>
      </c>
      <c r="J25" s="76">
        <f>分析係数表!G28</f>
        <v>0.12508686587908269</v>
      </c>
      <c r="K25" s="78">
        <f t="shared" si="2"/>
        <v>8.6828362850514221E-4</v>
      </c>
      <c r="L25" s="79"/>
      <c r="M25" s="80"/>
      <c r="N25" s="81">
        <f>分析係数表!H28</f>
        <v>2.2586662729993424E-2</v>
      </c>
      <c r="O25" s="82">
        <f t="shared" si="3"/>
        <v>0.82287276711398372</v>
      </c>
      <c r="P25" s="76">
        <f>分析係数表!C28</f>
        <v>5.7942340305257245E-2</v>
      </c>
      <c r="Q25" s="82">
        <f t="shared" si="4"/>
        <v>4.7679173900047139E-2</v>
      </c>
      <c r="R25" s="83">
        <v>5.1428501347994621E-2</v>
      </c>
      <c r="S25" s="84">
        <f t="shared" si="5"/>
        <v>5.8369946578099616E-2</v>
      </c>
      <c r="T25" s="85">
        <f>分析係数表!F28</f>
        <v>0.21334259902710215</v>
      </c>
      <c r="U25" s="86">
        <f t="shared" si="6"/>
        <v>1.2452796108044879E-2</v>
      </c>
      <c r="V25" s="87">
        <f>分析係数表!D28</f>
        <v>0.12091730368311328</v>
      </c>
      <c r="W25" s="88">
        <f t="shared" si="7"/>
        <v>0</v>
      </c>
      <c r="X25" s="76">
        <f>分析係数表!E28</f>
        <v>0.12161223071577484</v>
      </c>
      <c r="Y25" s="89">
        <f t="shared" si="8"/>
        <v>0</v>
      </c>
    </row>
    <row r="26" spans="1:25" x14ac:dyDescent="0.2">
      <c r="A26" s="6" t="s">
        <v>14</v>
      </c>
      <c r="B26" s="5" t="s">
        <v>50</v>
      </c>
      <c r="C26" s="90"/>
      <c r="D26" s="76">
        <f>投入係数表!AI26</f>
        <v>1.5228426395939087E-2</v>
      </c>
      <c r="E26" s="77">
        <f t="shared" si="9"/>
        <v>1.5228426395939088</v>
      </c>
      <c r="F26" s="76">
        <f>分析係数表!C29</f>
        <v>0.49478563151796062</v>
      </c>
      <c r="G26" s="77">
        <f t="shared" si="0"/>
        <v>0.75348065713395029</v>
      </c>
      <c r="H26" s="77">
        <v>0.85974437620420507</v>
      </c>
      <c r="I26" s="77">
        <f t="shared" si="1"/>
        <v>0.85974437620420507</v>
      </c>
      <c r="J26" s="76">
        <f>分析係数表!G29</f>
        <v>0.24894917844860528</v>
      </c>
      <c r="K26" s="78">
        <f t="shared" si="2"/>
        <v>0.21403265613184549</v>
      </c>
      <c r="L26" s="79"/>
      <c r="M26" s="80"/>
      <c r="N26" s="81">
        <f>分析係数表!H29</f>
        <v>1.0347187739052245E-2</v>
      </c>
      <c r="O26" s="82">
        <f t="shared" si="3"/>
        <v>0.37696666871353623</v>
      </c>
      <c r="P26" s="76">
        <f>分析係数表!C29</f>
        <v>0.49478563151796062</v>
      </c>
      <c r="Q26" s="82">
        <f t="shared" si="4"/>
        <v>0.18651769124064888</v>
      </c>
      <c r="R26" s="83">
        <v>0.27016188671761782</v>
      </c>
      <c r="S26" s="84">
        <f t="shared" si="5"/>
        <v>1.1299062629218228</v>
      </c>
      <c r="T26" s="85">
        <f>分析係数表!F29</f>
        <v>0.37141765380206343</v>
      </c>
      <c r="U26" s="86">
        <f t="shared" si="6"/>
        <v>0.41966713319068083</v>
      </c>
      <c r="V26" s="87">
        <f>分析係数表!D29</f>
        <v>7.241115781429118E-2</v>
      </c>
      <c r="W26" s="88">
        <f t="shared" si="7"/>
        <v>0</v>
      </c>
      <c r="X26" s="76">
        <f>分析係数表!E29</f>
        <v>5.0630492930836837E-2</v>
      </c>
      <c r="Y26" s="89">
        <f t="shared" si="8"/>
        <v>0</v>
      </c>
    </row>
    <row r="27" spans="1:25" x14ac:dyDescent="0.2">
      <c r="A27" s="6" t="s">
        <v>15</v>
      </c>
      <c r="B27" s="5" t="s">
        <v>36</v>
      </c>
      <c r="C27" s="90"/>
      <c r="D27" s="76">
        <f>投入係数表!AI27</f>
        <v>6.0732414793328495E-3</v>
      </c>
      <c r="E27" s="77">
        <f t="shared" si="9"/>
        <v>0.60732414793328493</v>
      </c>
      <c r="F27" s="76">
        <f>分析係数表!C30</f>
        <v>1</v>
      </c>
      <c r="G27" s="77">
        <f t="shared" si="0"/>
        <v>0.60732414793328493</v>
      </c>
      <c r="H27" s="77">
        <v>0.65695423729597857</v>
      </c>
      <c r="I27" s="77">
        <f t="shared" si="1"/>
        <v>0.65695423729597857</v>
      </c>
      <c r="J27" s="76">
        <f>分析係数表!G30</f>
        <v>0.34459690081234212</v>
      </c>
      <c r="K27" s="78">
        <f t="shared" si="2"/>
        <v>0.22638439414773021</v>
      </c>
      <c r="L27" s="79"/>
      <c r="M27" s="80"/>
      <c r="N27" s="81">
        <f>分析係数表!H30</f>
        <v>0</v>
      </c>
      <c r="O27" s="82">
        <f t="shared" si="3"/>
        <v>0</v>
      </c>
      <c r="P27" s="76">
        <f>分析係数表!C30</f>
        <v>1</v>
      </c>
      <c r="Q27" s="82">
        <f t="shared" si="4"/>
        <v>0</v>
      </c>
      <c r="R27" s="83">
        <v>7.3998120051047986E-2</v>
      </c>
      <c r="S27" s="84">
        <f t="shared" si="5"/>
        <v>0.73095235734702657</v>
      </c>
      <c r="T27" s="85">
        <f>分析係数表!F30</f>
        <v>0.44091746876919924</v>
      </c>
      <c r="U27" s="86">
        <f t="shared" si="6"/>
        <v>0.32228966319233016</v>
      </c>
      <c r="V27" s="87">
        <f>分析係数表!D30</f>
        <v>0.12847293330602771</v>
      </c>
      <c r="W27" s="88">
        <f t="shared" si="7"/>
        <v>0</v>
      </c>
      <c r="X27" s="76">
        <f>分析係数表!E30</f>
        <v>7.0107174551163901E-2</v>
      </c>
      <c r="Y27" s="89">
        <f t="shared" si="8"/>
        <v>0</v>
      </c>
    </row>
    <row r="28" spans="1:25" x14ac:dyDescent="0.2">
      <c r="A28" s="6" t="s">
        <v>16</v>
      </c>
      <c r="B28" s="5" t="s">
        <v>192</v>
      </c>
      <c r="C28" s="90"/>
      <c r="D28" s="76">
        <f>投入係数表!AI28</f>
        <v>2.2389412617839013E-2</v>
      </c>
      <c r="E28" s="77">
        <f t="shared" si="9"/>
        <v>2.2389412617839013</v>
      </c>
      <c r="F28" s="76">
        <f>分析係数表!C31</f>
        <v>1.9207967749584998E-2</v>
      </c>
      <c r="G28" s="77">
        <f t="shared" si="0"/>
        <v>4.3005511549560317E-2</v>
      </c>
      <c r="H28" s="77">
        <v>4.6319983411485598E-2</v>
      </c>
      <c r="I28" s="77">
        <f t="shared" si="1"/>
        <v>4.6319983411485598E-2</v>
      </c>
      <c r="J28" s="76">
        <f>分析係数表!G31</f>
        <v>6.1728395061728392E-2</v>
      </c>
      <c r="K28" s="78">
        <f t="shared" si="2"/>
        <v>2.8592582352768886E-3</v>
      </c>
      <c r="L28" s="79"/>
      <c r="M28" s="80"/>
      <c r="N28" s="81">
        <f>分析係数表!H31</f>
        <v>2.4076335672969816E-2</v>
      </c>
      <c r="O28" s="82">
        <f t="shared" si="3"/>
        <v>0.87714423303772238</v>
      </c>
      <c r="P28" s="76">
        <f>分析係数表!C31</f>
        <v>1.9207967749584998E-2</v>
      </c>
      <c r="Q28" s="82">
        <f t="shared" si="4"/>
        <v>1.684815813992304E-2</v>
      </c>
      <c r="R28" s="83">
        <v>2.1849395236858415E-2</v>
      </c>
      <c r="S28" s="84">
        <f t="shared" si="5"/>
        <v>6.816937864834402E-2</v>
      </c>
      <c r="T28" s="85">
        <f>分析係数表!F31</f>
        <v>0.33333333333333331</v>
      </c>
      <c r="U28" s="86">
        <f t="shared" si="6"/>
        <v>2.2723126216114671E-2</v>
      </c>
      <c r="V28" s="87">
        <f>分析係数表!D31</f>
        <v>0.20987654320987653</v>
      </c>
      <c r="W28" s="88">
        <f t="shared" si="7"/>
        <v>0</v>
      </c>
      <c r="X28" s="76">
        <f>分析係数表!E31</f>
        <v>0.18518518518518517</v>
      </c>
      <c r="Y28" s="89">
        <f t="shared" si="8"/>
        <v>0</v>
      </c>
    </row>
    <row r="29" spans="1:25" x14ac:dyDescent="0.2">
      <c r="A29" s="6" t="s">
        <v>17</v>
      </c>
      <c r="B29" s="5" t="s">
        <v>272</v>
      </c>
      <c r="C29" s="90"/>
      <c r="D29" s="76">
        <f>投入係数表!AI29</f>
        <v>9.5177664974619297E-3</v>
      </c>
      <c r="E29" s="77">
        <f t="shared" si="9"/>
        <v>0.95177664974619303</v>
      </c>
      <c r="F29" s="76">
        <f>分析係数表!C32</f>
        <v>1</v>
      </c>
      <c r="G29" s="77">
        <f t="shared" si="0"/>
        <v>0.95177664974619303</v>
      </c>
      <c r="H29" s="77">
        <v>1.0655341274645671</v>
      </c>
      <c r="I29" s="77">
        <f t="shared" si="1"/>
        <v>1.0655341274645671</v>
      </c>
      <c r="J29" s="76">
        <f>分析係数表!G32</f>
        <v>0.14010507880910683</v>
      </c>
      <c r="K29" s="78">
        <f t="shared" si="2"/>
        <v>0.14928674290221605</v>
      </c>
      <c r="L29" s="79"/>
      <c r="M29" s="80"/>
      <c r="N29" s="81">
        <f>分析係数表!H32</f>
        <v>7.0054889750781743E-3</v>
      </c>
      <c r="O29" s="82">
        <f t="shared" si="3"/>
        <v>0.25522256947920352</v>
      </c>
      <c r="P29" s="76">
        <f>分析係数表!C32</f>
        <v>1</v>
      </c>
      <c r="Q29" s="82">
        <f t="shared" si="4"/>
        <v>0.25522256947920352</v>
      </c>
      <c r="R29" s="83">
        <v>0.33732974587819836</v>
      </c>
      <c r="S29" s="84">
        <f t="shared" si="5"/>
        <v>1.4028638733427654</v>
      </c>
      <c r="T29" s="85">
        <f>分析係数表!F32</f>
        <v>0.48248686514886163</v>
      </c>
      <c r="U29" s="86">
        <f t="shared" si="6"/>
        <v>0.67686339247974059</v>
      </c>
      <c r="V29" s="87">
        <f>分析係数表!D32</f>
        <v>1.5761821366024518E-2</v>
      </c>
      <c r="W29" s="88">
        <f t="shared" si="7"/>
        <v>0</v>
      </c>
      <c r="X29" s="76">
        <f>分析係数表!E32</f>
        <v>2.1891418563922942E-2</v>
      </c>
      <c r="Y29" s="89">
        <f t="shared" si="8"/>
        <v>0</v>
      </c>
    </row>
    <row r="30" spans="1:25" x14ac:dyDescent="0.2">
      <c r="A30" s="6" t="s">
        <v>18</v>
      </c>
      <c r="B30" s="5" t="s">
        <v>273</v>
      </c>
      <c r="C30" s="90"/>
      <c r="D30" s="76">
        <f>投入係数表!AI30</f>
        <v>5.3480783176214648E-3</v>
      </c>
      <c r="E30" s="77">
        <f t="shared" si="9"/>
        <v>0.53480783176214652</v>
      </c>
      <c r="F30" s="76">
        <f>分析係数表!C33</f>
        <v>0.97338792221084958</v>
      </c>
      <c r="G30" s="77">
        <f t="shared" si="0"/>
        <v>0.52057548414104537</v>
      </c>
      <c r="H30" s="77">
        <v>0.5480970506127637</v>
      </c>
      <c r="I30" s="77">
        <f t="shared" si="1"/>
        <v>0.5480970506127637</v>
      </c>
      <c r="J30" s="76">
        <f>分析係数表!G33</f>
        <v>0.50577124868835255</v>
      </c>
      <c r="K30" s="78">
        <f t="shared" si="2"/>
        <v>0.27721172969082064</v>
      </c>
      <c r="L30" s="79"/>
      <c r="M30" s="80"/>
      <c r="N30" s="81">
        <f>分析係数表!H33</f>
        <v>1.0199562492450981E-3</v>
      </c>
      <c r="O30" s="82">
        <f t="shared" si="3"/>
        <v>3.7158841533370623E-2</v>
      </c>
      <c r="P30" s="76">
        <f>分析係数表!C33</f>
        <v>0.97338792221084958</v>
      </c>
      <c r="Q30" s="82">
        <f t="shared" si="4"/>
        <v>3.6169967551929853E-2</v>
      </c>
      <c r="R30" s="83">
        <v>0.10831769348270626</v>
      </c>
      <c r="S30" s="84">
        <f t="shared" si="5"/>
        <v>0.65641474409546996</v>
      </c>
      <c r="T30" s="85">
        <f>分析係数表!F33</f>
        <v>0.64428121720881426</v>
      </c>
      <c r="U30" s="86">
        <f t="shared" si="6"/>
        <v>0.42291569031964171</v>
      </c>
      <c r="V30" s="87">
        <f>分析係数表!D33</f>
        <v>6.2959076600209857E-2</v>
      </c>
      <c r="W30" s="88">
        <f t="shared" si="7"/>
        <v>0</v>
      </c>
      <c r="X30" s="76">
        <f>分析係数表!E33</f>
        <v>4.7219307450157399E-2</v>
      </c>
      <c r="Y30" s="89">
        <f t="shared" si="8"/>
        <v>0</v>
      </c>
    </row>
    <row r="31" spans="1:25" x14ac:dyDescent="0.2">
      <c r="A31" s="6" t="s">
        <v>19</v>
      </c>
      <c r="B31" s="5" t="s">
        <v>274</v>
      </c>
      <c r="C31" s="90"/>
      <c r="D31" s="76">
        <f>投入係数表!AI31</f>
        <v>1.704133430021755E-2</v>
      </c>
      <c r="E31" s="77">
        <f t="shared" si="9"/>
        <v>1.704133430021755</v>
      </c>
      <c r="F31" s="76">
        <f>分析係数表!C34</f>
        <v>0.27354580534514794</v>
      </c>
      <c r="G31" s="77">
        <f t="shared" si="0"/>
        <v>0.46615855153089031</v>
      </c>
      <c r="H31" s="77">
        <v>0.57922071543550557</v>
      </c>
      <c r="I31" s="77">
        <f t="shared" si="1"/>
        <v>0.57922071543550557</v>
      </c>
      <c r="J31" s="76">
        <f>分析係数表!G34</f>
        <v>0.42476937758456157</v>
      </c>
      <c r="K31" s="78">
        <f t="shared" si="2"/>
        <v>0.24603522277962417</v>
      </c>
      <c r="L31" s="79"/>
      <c r="M31" s="80"/>
      <c r="N31" s="81">
        <f>分析係数表!H34</f>
        <v>0.17207735562921905</v>
      </c>
      <c r="O31" s="82">
        <f t="shared" si="3"/>
        <v>6.2690877123799753</v>
      </c>
      <c r="P31" s="76">
        <f>分析係数表!C34</f>
        <v>0.27354580534514794</v>
      </c>
      <c r="Q31" s="82">
        <f t="shared" si="4"/>
        <v>1.7148826470623515</v>
      </c>
      <c r="R31" s="83">
        <v>1.857578053029372</v>
      </c>
      <c r="S31" s="84">
        <f t="shared" si="5"/>
        <v>2.4367987684648775</v>
      </c>
      <c r="T31" s="85">
        <f>分析係数表!F34</f>
        <v>0.70045594316615423</v>
      </c>
      <c r="U31" s="86">
        <f t="shared" si="6"/>
        <v>1.7068701796711889</v>
      </c>
      <c r="V31" s="87">
        <f>分析係数表!D34</f>
        <v>0.30431555508429647</v>
      </c>
      <c r="W31" s="88">
        <f t="shared" si="7"/>
        <v>1</v>
      </c>
      <c r="X31" s="76">
        <f>分析係数表!E34</f>
        <v>0.19870639380765559</v>
      </c>
      <c r="Y31" s="89">
        <f t="shared" si="8"/>
        <v>0</v>
      </c>
    </row>
    <row r="32" spans="1:25" x14ac:dyDescent="0.2">
      <c r="A32" s="6" t="s">
        <v>20</v>
      </c>
      <c r="B32" s="5" t="s">
        <v>37</v>
      </c>
      <c r="C32" s="90"/>
      <c r="D32" s="76">
        <f>投入係数表!AI32</f>
        <v>8.7019579405366206E-3</v>
      </c>
      <c r="E32" s="77">
        <f t="shared" si="9"/>
        <v>0.8701957940536621</v>
      </c>
      <c r="F32" s="76">
        <f>分析係数表!C35</f>
        <v>0.43910510987556262</v>
      </c>
      <c r="G32" s="77">
        <f t="shared" si="0"/>
        <v>0.38210741976118573</v>
      </c>
      <c r="H32" s="77">
        <v>0.45700475296672488</v>
      </c>
      <c r="I32" s="77">
        <f t="shared" si="1"/>
        <v>0.45700475296672488</v>
      </c>
      <c r="J32" s="76">
        <f>分析係数表!G35</f>
        <v>0.31421305453517945</v>
      </c>
      <c r="K32" s="78">
        <f t="shared" si="2"/>
        <v>0.14359685936676975</v>
      </c>
      <c r="L32" s="79"/>
      <c r="M32" s="80"/>
      <c r="N32" s="81">
        <f>分析係数表!H35</f>
        <v>6.5760337122381329E-2</v>
      </c>
      <c r="O32" s="82">
        <f t="shared" si="3"/>
        <v>2.3957674146515271</v>
      </c>
      <c r="P32" s="76">
        <f>分析係数表!C35</f>
        <v>0.43910510987556262</v>
      </c>
      <c r="Q32" s="82">
        <f t="shared" si="4"/>
        <v>1.0519937138468514</v>
      </c>
      <c r="R32" s="83">
        <v>1.2860506208080451</v>
      </c>
      <c r="S32" s="84">
        <f t="shared" si="5"/>
        <v>1.74305537377477</v>
      </c>
      <c r="T32" s="85">
        <f>分析係数表!F35</f>
        <v>0.64651031364792311</v>
      </c>
      <c r="U32" s="86">
        <f t="shared" si="6"/>
        <v>1.1269032764048244</v>
      </c>
      <c r="V32" s="87">
        <f>分析係数表!D35</f>
        <v>9.7202599604408024E-2</v>
      </c>
      <c r="W32" s="88">
        <f t="shared" si="7"/>
        <v>0</v>
      </c>
      <c r="X32" s="76">
        <f>分析係数表!E35</f>
        <v>8.3356880474710376E-2</v>
      </c>
      <c r="Y32" s="89">
        <f t="shared" si="8"/>
        <v>0</v>
      </c>
    </row>
    <row r="33" spans="1:25" x14ac:dyDescent="0.2">
      <c r="A33" s="6" t="s">
        <v>21</v>
      </c>
      <c r="B33" s="5" t="s">
        <v>38</v>
      </c>
      <c r="C33" s="90"/>
      <c r="D33" s="76">
        <f>投入係数表!AI33</f>
        <v>4.3509789702683103E-3</v>
      </c>
      <c r="E33" s="77">
        <f t="shared" si="9"/>
        <v>0.43509789702683105</v>
      </c>
      <c r="F33" s="76">
        <f>分析係数表!C36</f>
        <v>0.81669408606805782</v>
      </c>
      <c r="G33" s="77">
        <f t="shared" si="0"/>
        <v>0.3553418793624617</v>
      </c>
      <c r="H33" s="77">
        <v>0.42296699210440725</v>
      </c>
      <c r="I33" s="77">
        <f t="shared" si="1"/>
        <v>0.42296699210440725</v>
      </c>
      <c r="J33" s="76">
        <f>分析係数表!G36</f>
        <v>6.9340477503742809E-2</v>
      </c>
      <c r="K33" s="78">
        <f t="shared" si="2"/>
        <v>2.9328733200841412E-2</v>
      </c>
      <c r="L33" s="79"/>
      <c r="M33" s="80"/>
      <c r="N33" s="81">
        <f>分析係数表!H36</f>
        <v>0.13486237300873674</v>
      </c>
      <c r="O33" s="82">
        <f t="shared" si="3"/>
        <v>4.9132789285373875</v>
      </c>
      <c r="P33" s="76">
        <f>分析係数表!C36</f>
        <v>0.81669408606805782</v>
      </c>
      <c r="Q33" s="82">
        <f t="shared" si="4"/>
        <v>4.0126458441392883</v>
      </c>
      <c r="R33" s="83">
        <v>4.2181495135495926</v>
      </c>
      <c r="S33" s="84">
        <f t="shared" si="5"/>
        <v>4.6411165056539998</v>
      </c>
      <c r="T33" s="85">
        <f>分析係数表!F36</f>
        <v>0.82767315420376641</v>
      </c>
      <c r="U33" s="86">
        <f t="shared" si="6"/>
        <v>3.8413275372618085</v>
      </c>
      <c r="V33" s="87">
        <f>分析係数表!D36</f>
        <v>6.0672917815774961E-3</v>
      </c>
      <c r="W33" s="88">
        <f t="shared" si="7"/>
        <v>0</v>
      </c>
      <c r="X33" s="76">
        <f>分析係数表!E36</f>
        <v>1.3395319517768497E-3</v>
      </c>
      <c r="Y33" s="89">
        <f t="shared" si="8"/>
        <v>0</v>
      </c>
    </row>
    <row r="34" spans="1:25" x14ac:dyDescent="0.2">
      <c r="A34" s="6" t="s">
        <v>22</v>
      </c>
      <c r="B34" s="5" t="s">
        <v>377</v>
      </c>
      <c r="C34" s="90"/>
      <c r="D34" s="76">
        <f>投入係数表!AI34</f>
        <v>1.6769398114575781E-2</v>
      </c>
      <c r="E34" s="77">
        <f t="shared" si="9"/>
        <v>1.676939811457578</v>
      </c>
      <c r="F34" s="76">
        <f>分析係数表!C37</f>
        <v>0.27674240490171054</v>
      </c>
      <c r="G34" s="77">
        <f t="shared" si="0"/>
        <v>0.46408035629819117</v>
      </c>
      <c r="H34" s="77">
        <v>0.56365953086429355</v>
      </c>
      <c r="I34" s="77">
        <f t="shared" si="1"/>
        <v>0.56365953086429355</v>
      </c>
      <c r="J34" s="76">
        <f>分析係数表!G37</f>
        <v>0.51230251230251234</v>
      </c>
      <c r="K34" s="78">
        <f t="shared" si="2"/>
        <v>0.28876419374503309</v>
      </c>
      <c r="L34" s="79"/>
      <c r="M34" s="80"/>
      <c r="N34" s="81">
        <f>分析係数表!H37</f>
        <v>5.0756243876907386E-2</v>
      </c>
      <c r="O34" s="82">
        <f t="shared" si="3"/>
        <v>1.8491412984106279</v>
      </c>
      <c r="P34" s="76">
        <f>分析係数表!C37</f>
        <v>0.27674240490171054</v>
      </c>
      <c r="Q34" s="82">
        <f t="shared" si="4"/>
        <v>0.51173580992522871</v>
      </c>
      <c r="R34" s="83">
        <v>0.61041810292858645</v>
      </c>
      <c r="S34" s="84">
        <f t="shared" si="5"/>
        <v>1.17407763379288</v>
      </c>
      <c r="T34" s="85">
        <f>分析係数表!F37</f>
        <v>0.72623672623672619</v>
      </c>
      <c r="U34" s="86">
        <f t="shared" si="6"/>
        <v>0.85265829711350305</v>
      </c>
      <c r="V34" s="87">
        <f>分析係数表!D37</f>
        <v>0.14037814037814036</v>
      </c>
      <c r="W34" s="88">
        <f t="shared" si="7"/>
        <v>0</v>
      </c>
      <c r="X34" s="76">
        <f>分析係数表!E37</f>
        <v>0.12535612535612536</v>
      </c>
      <c r="Y34" s="89">
        <f t="shared" si="8"/>
        <v>0</v>
      </c>
    </row>
    <row r="35" spans="1:25" x14ac:dyDescent="0.2">
      <c r="A35" s="6" t="s">
        <v>23</v>
      </c>
      <c r="B35" s="5" t="s">
        <v>193</v>
      </c>
      <c r="C35" s="90"/>
      <c r="D35" s="76">
        <f>投入係数表!AI35</f>
        <v>2.1482958665699783E-2</v>
      </c>
      <c r="E35" s="77">
        <f t="shared" si="9"/>
        <v>2.1482958665699785</v>
      </c>
      <c r="F35" s="76">
        <f>分析係数表!C38</f>
        <v>2.6054411976392688E-2</v>
      </c>
      <c r="G35" s="77">
        <f t="shared" si="0"/>
        <v>5.5972585554795756E-2</v>
      </c>
      <c r="H35" s="77">
        <v>6.2518313205369783E-2</v>
      </c>
      <c r="I35" s="77">
        <f t="shared" si="1"/>
        <v>6.2518313205369783E-2</v>
      </c>
      <c r="J35" s="76">
        <f>分析係数表!G38</f>
        <v>0.25641025641025639</v>
      </c>
      <c r="K35" s="78">
        <f t="shared" si="2"/>
        <v>1.6030336719325584E-2</v>
      </c>
      <c r="L35" s="79"/>
      <c r="M35" s="80"/>
      <c r="N35" s="81">
        <f>分析係数表!H38</f>
        <v>4.4945177351603076E-2</v>
      </c>
      <c r="O35" s="82">
        <f t="shared" si="3"/>
        <v>1.6374336880955029</v>
      </c>
      <c r="P35" s="76">
        <f>分析係数表!C38</f>
        <v>2.6054411976392688E-2</v>
      </c>
      <c r="Q35" s="82">
        <f t="shared" si="4"/>
        <v>4.2662371893664321E-2</v>
      </c>
      <c r="R35" s="83">
        <v>5.2512329281480558E-2</v>
      </c>
      <c r="S35" s="84">
        <f t="shared" si="5"/>
        <v>0.11503064248685034</v>
      </c>
      <c r="T35" s="85">
        <f>分析係数表!F38</f>
        <v>0.57264957264957261</v>
      </c>
      <c r="U35" s="86">
        <f t="shared" si="6"/>
        <v>6.5872248261700614E-2</v>
      </c>
      <c r="V35" s="87">
        <f>分析係数表!D38</f>
        <v>9.4017094017094016E-2</v>
      </c>
      <c r="W35" s="88">
        <f t="shared" si="7"/>
        <v>0</v>
      </c>
      <c r="X35" s="76">
        <f>分析係数表!E38</f>
        <v>6.4102564102564097E-2</v>
      </c>
      <c r="Y35" s="89">
        <f t="shared" si="8"/>
        <v>0</v>
      </c>
    </row>
    <row r="36" spans="1:25" x14ac:dyDescent="0.2">
      <c r="A36" s="6" t="s">
        <v>24</v>
      </c>
      <c r="B36" s="5" t="s">
        <v>39</v>
      </c>
      <c r="C36" s="90"/>
      <c r="D36" s="76">
        <f>投入係数表!AI36</f>
        <v>0</v>
      </c>
      <c r="E36" s="77">
        <f t="shared" si="9"/>
        <v>0</v>
      </c>
      <c r="F36" s="76">
        <f>分析係数表!C39</f>
        <v>1</v>
      </c>
      <c r="G36" s="77">
        <f t="shared" si="0"/>
        <v>0</v>
      </c>
      <c r="H36" s="77">
        <v>0.1758988558674357</v>
      </c>
      <c r="I36" s="77">
        <f t="shared" si="1"/>
        <v>0.1758988558674357</v>
      </c>
      <c r="J36" s="76">
        <f>分析係数表!G39</f>
        <v>0.35423311765241955</v>
      </c>
      <c r="K36" s="78">
        <f t="shared" si="2"/>
        <v>6.2309200105415338E-2</v>
      </c>
      <c r="L36" s="79"/>
      <c r="M36" s="80"/>
      <c r="N36" s="81">
        <f>分析係数表!H39</f>
        <v>4.0664045200166418E-3</v>
      </c>
      <c r="O36" s="82">
        <f t="shared" si="3"/>
        <v>0.14814643400804342</v>
      </c>
      <c r="P36" s="76">
        <f>分析係数表!C39</f>
        <v>1</v>
      </c>
      <c r="Q36" s="82">
        <f t="shared" si="4"/>
        <v>0.14814643400804342</v>
      </c>
      <c r="R36" s="83">
        <v>0.2624778846809443</v>
      </c>
      <c r="S36" s="84">
        <f t="shared" si="5"/>
        <v>0.43837674054838</v>
      </c>
      <c r="T36" s="85">
        <f>分析係数表!F39</f>
        <v>0.70491205686685499</v>
      </c>
      <c r="U36" s="86">
        <f t="shared" si="6"/>
        <v>0.30901704986254619</v>
      </c>
      <c r="V36" s="87">
        <f>分析係数表!D39</f>
        <v>5.4588535496217991E-2</v>
      </c>
      <c r="W36" s="88">
        <f t="shared" si="7"/>
        <v>0</v>
      </c>
      <c r="X36" s="76">
        <f>分析係数表!E39</f>
        <v>6.4886539688325889E-2</v>
      </c>
      <c r="Y36" s="89">
        <f t="shared" si="8"/>
        <v>0</v>
      </c>
    </row>
    <row r="37" spans="1:25" x14ac:dyDescent="0.2">
      <c r="A37" s="6" t="s">
        <v>25</v>
      </c>
      <c r="B37" s="5" t="s">
        <v>40</v>
      </c>
      <c r="C37" s="75">
        <f>最終需要_まとめ!C38</f>
        <v>100</v>
      </c>
      <c r="D37" s="76">
        <f>投入係数表!AI37</f>
        <v>0</v>
      </c>
      <c r="E37" s="77">
        <f t="shared" si="9"/>
        <v>0</v>
      </c>
      <c r="F37" s="76">
        <f>分析係数表!C40</f>
        <v>0.92056168505516545</v>
      </c>
      <c r="G37" s="77">
        <f t="shared" si="0"/>
        <v>0</v>
      </c>
      <c r="H37" s="77">
        <v>9.6342597978465083E-4</v>
      </c>
      <c r="I37" s="77">
        <f t="shared" si="1"/>
        <v>100.00096342597979</v>
      </c>
      <c r="J37" s="76">
        <f>分析係数表!G40</f>
        <v>0.55393401015228427</v>
      </c>
      <c r="K37" s="78">
        <f t="shared" si="2"/>
        <v>55.393934689644901</v>
      </c>
      <c r="L37" s="79"/>
      <c r="M37" s="80"/>
      <c r="N37" s="81">
        <f>分析係数表!H40</f>
        <v>3.1632064203561794E-2</v>
      </c>
      <c r="O37" s="82">
        <f t="shared" si="3"/>
        <v>1.1524130196599285</v>
      </c>
      <c r="P37" s="76">
        <f>分析係数表!C40</f>
        <v>0.92056168505516545</v>
      </c>
      <c r="Q37" s="82">
        <f t="shared" si="4"/>
        <v>1.0608672712576552</v>
      </c>
      <c r="R37" s="83">
        <v>1.0619693436503186</v>
      </c>
      <c r="S37" s="84">
        <f t="shared" si="5"/>
        <v>101.06293276963011</v>
      </c>
      <c r="T37" s="85">
        <f>分析係数表!F40</f>
        <v>0.75190355329949243</v>
      </c>
      <c r="U37" s="86">
        <f t="shared" si="6"/>
        <v>75.989578256352587</v>
      </c>
      <c r="V37" s="87">
        <f>分析係数表!D40</f>
        <v>8.6747643219724432E-2</v>
      </c>
      <c r="W37" s="88">
        <f t="shared" si="7"/>
        <v>9</v>
      </c>
      <c r="X37" s="76">
        <f>分析係数表!E40</f>
        <v>5.4296591733139957E-2</v>
      </c>
      <c r="Y37" s="89">
        <f t="shared" si="8"/>
        <v>5</v>
      </c>
    </row>
    <row r="38" spans="1:25" x14ac:dyDescent="0.2">
      <c r="A38" s="6" t="s">
        <v>26</v>
      </c>
      <c r="B38" s="5" t="s">
        <v>276</v>
      </c>
      <c r="C38" s="90"/>
      <c r="D38" s="76">
        <f>投入係数表!AI38</f>
        <v>0</v>
      </c>
      <c r="E38" s="77">
        <f t="shared" si="9"/>
        <v>0</v>
      </c>
      <c r="F38" s="76">
        <f>分析係数表!C41</f>
        <v>0.63177526518242222</v>
      </c>
      <c r="G38" s="77">
        <f t="shared" si="0"/>
        <v>0</v>
      </c>
      <c r="H38" s="77">
        <v>1.4010136849429266E-3</v>
      </c>
      <c r="I38" s="77">
        <f t="shared" si="1"/>
        <v>1.4010136849429266E-3</v>
      </c>
      <c r="J38" s="76">
        <f>分析係数表!G41</f>
        <v>0.4574653574378269</v>
      </c>
      <c r="K38" s="78">
        <f t="shared" si="2"/>
        <v>6.4091522615770296E-4</v>
      </c>
      <c r="L38" s="79"/>
      <c r="M38" s="80"/>
      <c r="N38" s="81">
        <f>分析係数表!H41</f>
        <v>5.3681907855005165E-2</v>
      </c>
      <c r="O38" s="82">
        <f t="shared" si="3"/>
        <v>1.9557285017563488</v>
      </c>
      <c r="P38" s="76">
        <f>分析係数表!C41</f>
        <v>0.63177526518242222</v>
      </c>
      <c r="Q38" s="82">
        <f t="shared" si="4"/>
        <v>1.2355808928219385</v>
      </c>
      <c r="R38" s="83">
        <v>1.2522041796911683</v>
      </c>
      <c r="S38" s="84">
        <f t="shared" si="5"/>
        <v>1.2536051933761112</v>
      </c>
      <c r="T38" s="85">
        <f>分析係数表!F41</f>
        <v>0.56134715976874372</v>
      </c>
      <c r="U38" s="86">
        <f t="shared" si="6"/>
        <v>0.70370771477302674</v>
      </c>
      <c r="V38" s="87">
        <f>分析係数表!D41</f>
        <v>0.18619803615674038</v>
      </c>
      <c r="W38" s="88">
        <f t="shared" si="7"/>
        <v>0</v>
      </c>
      <c r="X38" s="76">
        <f>分析係数表!E41</f>
        <v>0.17261631641736258</v>
      </c>
      <c r="Y38" s="89">
        <f t="shared" si="8"/>
        <v>0</v>
      </c>
    </row>
    <row r="39" spans="1:25" x14ac:dyDescent="0.2">
      <c r="A39" s="6" t="s">
        <v>51</v>
      </c>
      <c r="B39" s="5" t="s">
        <v>367</v>
      </c>
      <c r="C39" s="90"/>
      <c r="D39" s="76">
        <f>投入係数表!AI39</f>
        <v>1.5409717186366933E-3</v>
      </c>
      <c r="E39" s="77">
        <f t="shared" si="9"/>
        <v>0.15409717186366934</v>
      </c>
      <c r="F39" s="76">
        <f>分析係数表!C42</f>
        <v>1</v>
      </c>
      <c r="G39" s="77">
        <f>E39*F39</f>
        <v>0.15409717186366934</v>
      </c>
      <c r="H39" s="77">
        <v>0.17588391887710228</v>
      </c>
      <c r="I39" s="77">
        <f>C39+H39</f>
        <v>0.17588391887710228</v>
      </c>
      <c r="J39" s="76">
        <f>分析係数表!G42</f>
        <v>0.48523748395378691</v>
      </c>
      <c r="K39" s="78">
        <f>I39*J39</f>
        <v>8.5345470263857082E-2</v>
      </c>
      <c r="L39" s="79"/>
      <c r="M39" s="80"/>
      <c r="N39" s="81">
        <f>分析係数表!H42</f>
        <v>1.4319648920322628E-2</v>
      </c>
      <c r="O39" s="82">
        <f t="shared" si="3"/>
        <v>0.52169057784350603</v>
      </c>
      <c r="P39" s="76">
        <f>分析係数表!C42</f>
        <v>1</v>
      </c>
      <c r="Q39" s="82">
        <f>O39*P39</f>
        <v>0.52169057784350603</v>
      </c>
      <c r="R39" s="83">
        <v>0.54370615531778987</v>
      </c>
      <c r="S39" s="84">
        <f>I39+R39</f>
        <v>0.71959007419489218</v>
      </c>
      <c r="T39" s="85">
        <f>分析係数表!F42</f>
        <v>0.55905006418485237</v>
      </c>
      <c r="U39" s="86">
        <f>S39*T39</f>
        <v>0.40228687716543715</v>
      </c>
      <c r="V39" s="87">
        <f>分析係数表!D42</f>
        <v>0.23876765083440307</v>
      </c>
      <c r="W39" s="88">
        <f>ROUND(S39*V39,0)</f>
        <v>0</v>
      </c>
      <c r="X39" s="76">
        <f>分析係数表!E42</f>
        <v>0.20410783055198972</v>
      </c>
      <c r="Y39" s="89">
        <f>ROUND(S39*X39,0)</f>
        <v>0</v>
      </c>
    </row>
    <row r="40" spans="1:25" x14ac:dyDescent="0.2">
      <c r="A40" s="6" t="s">
        <v>194</v>
      </c>
      <c r="B40" s="5" t="s">
        <v>41</v>
      </c>
      <c r="C40" s="90"/>
      <c r="D40" s="76">
        <f>投入係数表!AI40</f>
        <v>6.0097897026831035E-2</v>
      </c>
      <c r="E40" s="77">
        <f t="shared" si="9"/>
        <v>6.0097897026831033</v>
      </c>
      <c r="F40" s="76">
        <f>分析係数表!C43</f>
        <v>0.2976353666895134</v>
      </c>
      <c r="G40" s="77">
        <f>E40*F40</f>
        <v>1.7887259618849471</v>
      </c>
      <c r="H40" s="77">
        <v>2.021175265034636</v>
      </c>
      <c r="I40" s="77">
        <f>C40+H40</f>
        <v>2.021175265034636</v>
      </c>
      <c r="J40" s="76">
        <f>分析係数表!G43</f>
        <v>0.36251604621309369</v>
      </c>
      <c r="K40" s="78">
        <f>I40*J40</f>
        <v>0.73270846578405802</v>
      </c>
      <c r="L40" s="79"/>
      <c r="M40" s="80"/>
      <c r="N40" s="81">
        <f>分析係数表!H43</f>
        <v>3.8812019379168734E-2</v>
      </c>
      <c r="O40" s="82">
        <f t="shared" si="3"/>
        <v>1.4139917067698402</v>
      </c>
      <c r="P40" s="76">
        <f>分析係数表!C43</f>
        <v>0.2976353666895134</v>
      </c>
      <c r="Q40" s="82">
        <f>O40*P40</f>
        <v>0.42085394014037231</v>
      </c>
      <c r="R40" s="83">
        <v>0.71352254700431161</v>
      </c>
      <c r="S40" s="84">
        <f>I40+R40</f>
        <v>2.7346978120389478</v>
      </c>
      <c r="T40" s="85">
        <f>分析係数表!F43</f>
        <v>0.59563543003851094</v>
      </c>
      <c r="U40" s="86">
        <f>S40*T40</f>
        <v>1.6288829072991937</v>
      </c>
      <c r="V40" s="87">
        <f>分析係数表!D43</f>
        <v>0.26110397946084724</v>
      </c>
      <c r="W40" s="88">
        <f>ROUND(S40*V40,0)</f>
        <v>1</v>
      </c>
      <c r="X40" s="76">
        <f>分析係数表!E43</f>
        <v>0.20154043645699615</v>
      </c>
      <c r="Y40" s="89">
        <f>ROUND(S40*X40,0)</f>
        <v>1</v>
      </c>
    </row>
    <row r="41" spans="1:25" x14ac:dyDescent="0.2">
      <c r="A41" s="6" t="s">
        <v>340</v>
      </c>
      <c r="B41" s="5" t="s">
        <v>42</v>
      </c>
      <c r="C41" s="90"/>
      <c r="D41" s="76">
        <f>投入係数表!AI41</f>
        <v>3.2632342277012327E-3</v>
      </c>
      <c r="E41" s="77">
        <f t="shared" si="9"/>
        <v>0.32632342277012327</v>
      </c>
      <c r="F41" s="76">
        <f>分析係数表!C44</f>
        <v>0.4644187601490114</v>
      </c>
      <c r="G41" s="77">
        <f>E41*F41</f>
        <v>0.15155071941048232</v>
      </c>
      <c r="H41" s="77">
        <v>0.1554530663645832</v>
      </c>
      <c r="I41" s="77">
        <f>C41+H41</f>
        <v>0.1554530663645832</v>
      </c>
      <c r="J41" s="76">
        <f>分析係数表!G44</f>
        <v>0.2664037682111951</v>
      </c>
      <c r="K41" s="78">
        <f>I41*J41</f>
        <v>4.1413282659509949E-2</v>
      </c>
      <c r="L41" s="79"/>
      <c r="M41" s="80"/>
      <c r="N41" s="81">
        <f>分析係数表!H44</f>
        <v>0.11619448955215868</v>
      </c>
      <c r="O41" s="82">
        <f t="shared" si="3"/>
        <v>4.2331743420516164</v>
      </c>
      <c r="P41" s="76">
        <f>分析係数表!C44</f>
        <v>0.4644187601490114</v>
      </c>
      <c r="Q41" s="82">
        <f>O41*P41</f>
        <v>1.9659655794302187</v>
      </c>
      <c r="R41" s="83">
        <v>1.9951676952582658</v>
      </c>
      <c r="S41" s="84">
        <f>I41+R41</f>
        <v>2.1506207616228488</v>
      </c>
      <c r="T41" s="85">
        <f>分析係数表!F44</f>
        <v>0.52053894183371674</v>
      </c>
      <c r="U41" s="86">
        <f>S41*T41</f>
        <v>1.1194818555407797</v>
      </c>
      <c r="V41" s="87">
        <f>分析係数表!D44</f>
        <v>0.21141417460839085</v>
      </c>
      <c r="W41" s="88">
        <f>ROUND(S41*V41,0)</f>
        <v>0</v>
      </c>
      <c r="X41" s="76">
        <f>分析係数表!E44</f>
        <v>0.12487676634899771</v>
      </c>
      <c r="Y41" s="89">
        <f>ROUND(S41*X41,0)</f>
        <v>0</v>
      </c>
    </row>
    <row r="42" spans="1:25" x14ac:dyDescent="0.2">
      <c r="A42" s="6" t="s">
        <v>341</v>
      </c>
      <c r="B42" s="5" t="s">
        <v>278</v>
      </c>
      <c r="C42" s="90"/>
      <c r="D42" s="76">
        <f>投入係数表!AI42</f>
        <v>1.9941986947063089E-3</v>
      </c>
      <c r="E42" s="77">
        <f t="shared" si="9"/>
        <v>0.19941986947063089</v>
      </c>
      <c r="F42" s="76">
        <f>分析係数表!C45</f>
        <v>1</v>
      </c>
      <c r="G42" s="77">
        <f>E42*F42</f>
        <v>0.19941986947063089</v>
      </c>
      <c r="H42" s="77">
        <v>0.20892050268688045</v>
      </c>
      <c r="I42" s="77">
        <f>C42+H42</f>
        <v>0.20892050268688045</v>
      </c>
      <c r="J42" s="76">
        <f>分析係数表!G45</f>
        <v>0</v>
      </c>
      <c r="K42" s="78">
        <f>I42*J42</f>
        <v>0</v>
      </c>
      <c r="L42" s="79"/>
      <c r="M42" s="80"/>
      <c r="N42" s="81">
        <f>分析係数表!H45</f>
        <v>0</v>
      </c>
      <c r="O42" s="82">
        <f t="shared" si="3"/>
        <v>0</v>
      </c>
      <c r="P42" s="76">
        <f>分析係数表!C45</f>
        <v>1</v>
      </c>
      <c r="Q42" s="82">
        <f>O42*P42</f>
        <v>0</v>
      </c>
      <c r="R42" s="83">
        <v>1.8289623558244188E-2</v>
      </c>
      <c r="S42" s="84">
        <f>I42+R42</f>
        <v>0.22721012624512463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投入係数表!AI43</f>
        <v>1.4231327048585932E-2</v>
      </c>
      <c r="E43" s="77">
        <f t="shared" si="9"/>
        <v>1.4231327048585933</v>
      </c>
      <c r="F43" s="76">
        <f>分析係数表!C46</f>
        <v>0.61950882047734346</v>
      </c>
      <c r="G43" s="77">
        <f>E43*F43</f>
        <v>0.88164326336967846</v>
      </c>
      <c r="H43" s="77">
        <v>0.92864248906484437</v>
      </c>
      <c r="I43" s="77">
        <f>C43+H43</f>
        <v>0.92864248906484437</v>
      </c>
      <c r="J43" s="76">
        <f>分析係数表!G46</f>
        <v>9.4707520891364905E-3</v>
      </c>
      <c r="K43" s="78">
        <f>I43*J43</f>
        <v>8.794942793371785E-3</v>
      </c>
      <c r="L43" s="79"/>
      <c r="M43" s="80"/>
      <c r="N43" s="81">
        <f>分析係数表!H46</f>
        <v>2.3767664702803538E-2</v>
      </c>
      <c r="O43" s="82">
        <f t="shared" si="3"/>
        <v>0.8658987941526235</v>
      </c>
      <c r="P43" s="76">
        <f>分析係数表!C46</f>
        <v>0.61950882047734346</v>
      </c>
      <c r="Q43" s="82">
        <f>O43*P43</f>
        <v>0.53643194061824584</v>
      </c>
      <c r="R43" s="83">
        <v>0.60360280575840308</v>
      </c>
      <c r="S43" s="84">
        <f>I43+R43</f>
        <v>1.5322452948232475</v>
      </c>
      <c r="T43" s="85">
        <f>分析係数表!F46</f>
        <v>0.31364902506963788</v>
      </c>
      <c r="U43" s="86">
        <f>S43*T43</f>
        <v>0.48058724288885141</v>
      </c>
      <c r="V43" s="87">
        <f>分析係数表!D46</f>
        <v>1.6713091922005571E-3</v>
      </c>
      <c r="W43" s="88">
        <f>ROUND(S43*V43,0)</f>
        <v>0</v>
      </c>
      <c r="X43" s="76">
        <f>分析係数表!E46</f>
        <v>5.5710306406685237E-3</v>
      </c>
      <c r="Y43" s="89">
        <f>ROUND(S43*X43,0)</f>
        <v>0</v>
      </c>
    </row>
    <row r="44" spans="1:25" x14ac:dyDescent="0.2">
      <c r="A44" s="192">
        <v>40</v>
      </c>
      <c r="B44" s="14" t="s">
        <v>150</v>
      </c>
      <c r="C44" s="197">
        <f>SUM(C5:C43)</f>
        <v>100</v>
      </c>
      <c r="D44" s="92">
        <f>投入係数表!AI44</f>
        <v>0.23975707034082669</v>
      </c>
      <c r="E44" s="91">
        <f>SUM(E5:E43)</f>
        <v>23.975707034082667</v>
      </c>
      <c r="F44" s="92">
        <f>分析係数表!C47</f>
        <v>0.46349450395854752</v>
      </c>
      <c r="G44" s="91">
        <f>SUM(G5:G43)</f>
        <v>8.4385723288292347</v>
      </c>
      <c r="H44" s="91">
        <f>SUM(H5:H43)</f>
        <v>9.9993263241444126</v>
      </c>
      <c r="I44" s="91">
        <f>SUM(I5:I43)</f>
        <v>109.99932632414443</v>
      </c>
      <c r="J44" s="92">
        <f>分析係数表!G47</f>
        <v>0.28295025107418337</v>
      </c>
      <c r="K44" s="93">
        <f>SUM(K5:K43)</f>
        <v>58.104943321918192</v>
      </c>
      <c r="L44" s="94">
        <f>最終需要_まとめ!$L$33</f>
        <v>0.627</v>
      </c>
      <c r="M44" s="91">
        <f>K44*L44</f>
        <v>36.431799462842704</v>
      </c>
      <c r="N44" s="95">
        <f>分析係数表!H47</f>
        <v>1</v>
      </c>
      <c r="O44" s="109">
        <f>SUM(O5:O43)</f>
        <v>36.431799462842704</v>
      </c>
      <c r="P44" s="92">
        <f>分析係数表!C47</f>
        <v>0.46349450395854752</v>
      </c>
      <c r="Q44" s="96">
        <f>SUM(Q5:Q43)</f>
        <v>14.946349387137051</v>
      </c>
      <c r="R44" s="91">
        <f>SUM(R5:R43)</f>
        <v>16.883608650307671</v>
      </c>
      <c r="S44" s="97">
        <f>SUM(S5:S43)</f>
        <v>126.8829349744521</v>
      </c>
      <c r="T44" s="98">
        <f>分析係数表!F47</f>
        <v>0.52862763369053167</v>
      </c>
      <c r="U44" s="99">
        <f>SUM(U5:U43)</f>
        <v>91.062731016736038</v>
      </c>
      <c r="V44" s="100">
        <f>分析係数表!D47</f>
        <v>0.12002381322151473</v>
      </c>
      <c r="W44" s="101">
        <f>SUM(W5:W43)</f>
        <v>11</v>
      </c>
      <c r="X44" s="92">
        <f>分析係数表!E47</f>
        <v>9.1234404928301496E-2</v>
      </c>
      <c r="Y44" s="102">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5" right="0.75" top="1" bottom="1" header="0.51200000000000001" footer="0.5120000000000000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Y46"/>
  <sheetViews>
    <sheetView workbookViewId="0">
      <pane xSplit="2" ySplit="4" topLeftCell="C5" activePane="bottomRight" state="frozen"/>
      <selection pane="topRight" activeCell="C1" sqref="C1"/>
      <selection pane="bottomLeft" activeCell="A5" sqref="A5"/>
      <selection pane="bottomRight" activeCell="I34" sqref="I34"/>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276</v>
      </c>
      <c r="S2" s="3" t="s">
        <v>152</v>
      </c>
      <c r="U2" s="64" t="s">
        <v>209</v>
      </c>
      <c r="W2" s="3" t="s">
        <v>130</v>
      </c>
      <c r="Y2" s="3" t="s">
        <v>153</v>
      </c>
    </row>
    <row r="3" spans="1:25" ht="44" x14ac:dyDescent="0.2">
      <c r="B3" s="65"/>
      <c r="C3" s="66" t="s">
        <v>227</v>
      </c>
      <c r="D3" s="66" t="s">
        <v>317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投入係数表!AJ5</f>
        <v>1.8353675323483528E-3</v>
      </c>
      <c r="E5" s="110">
        <f>$C$38*D5</f>
        <v>0.18353675323483529</v>
      </c>
      <c r="F5" s="85">
        <f>分析係数表!C8</f>
        <v>0.24593128390596741</v>
      </c>
      <c r="G5" s="110">
        <f t="shared" ref="G5:G38" si="0">E5*F5</f>
        <v>4.5137429366975762E-2</v>
      </c>
      <c r="H5" s="110">
        <f t="array" ref="H5:H43">MMULT(逆行列係数!C5:AO43,'34'!G5:G43)</f>
        <v>5.9758512092789359E-2</v>
      </c>
      <c r="I5" s="110">
        <f t="shared" ref="I5:I38" si="1">C5+H5</f>
        <v>5.9758512092789359E-2</v>
      </c>
      <c r="J5" s="85">
        <f>分析係数表!G8</f>
        <v>0.11987270155586988</v>
      </c>
      <c r="K5" s="111">
        <f t="shared" ref="K5:K38" si="2">I5*J5</f>
        <v>7.1634142855217797E-3</v>
      </c>
      <c r="L5" s="79" t="s">
        <v>187</v>
      </c>
      <c r="M5" s="80" t="s">
        <v>187</v>
      </c>
      <c r="N5" s="81">
        <f>分析係数表!H8</f>
        <v>1.2776294069491229E-2</v>
      </c>
      <c r="O5" s="82">
        <f t="shared" ref="O5:O43" si="3">$M$44*N5</f>
        <v>0.39329241212173399</v>
      </c>
      <c r="P5" s="76">
        <f>分析係数表!C8</f>
        <v>0.24593128390596741</v>
      </c>
      <c r="Q5" s="82">
        <f t="shared" ref="Q5:Q38" si="4">O5*P5</f>
        <v>9.6722907863572904E-2</v>
      </c>
      <c r="R5" s="83">
        <f t="array" ref="R5:R43">MMULT(逆行列係数!C5:AO43,'34'!Q5:Q43)</f>
        <v>0.1466252172605764</v>
      </c>
      <c r="S5" s="84">
        <f t="shared" ref="S5:S38" si="5">I5+R5</f>
        <v>0.20638372935336574</v>
      </c>
      <c r="T5" s="85">
        <f>分析係数表!F8</f>
        <v>0.45261669024045259</v>
      </c>
      <c r="U5" s="86">
        <f t="shared" ref="U5:U43" si="6">S5*T5</f>
        <v>9.3412720499401747E-2</v>
      </c>
      <c r="V5" s="87">
        <f>分析係数表!D8</f>
        <v>0.25884016973125884</v>
      </c>
      <c r="W5" s="167">
        <f t="shared" ref="W5:W43" si="7">ROUND(S5*V5,0)</f>
        <v>0</v>
      </c>
      <c r="X5" s="76">
        <f>分析係数表!E8</f>
        <v>0.1623055162659123</v>
      </c>
      <c r="Y5" s="166">
        <f t="shared" ref="Y5:Y43" si="8">ROUND(S5*X5,0)</f>
        <v>0</v>
      </c>
    </row>
    <row r="6" spans="1:25" x14ac:dyDescent="0.2">
      <c r="A6" s="6" t="s">
        <v>219</v>
      </c>
      <c r="B6" s="5" t="s">
        <v>265</v>
      </c>
      <c r="C6" s="90"/>
      <c r="D6" s="107">
        <f>投入係数表!AJ6</f>
        <v>0</v>
      </c>
      <c r="E6" s="110">
        <f t="shared" ref="E6:E43" si="9">$C$38*D6</f>
        <v>0</v>
      </c>
      <c r="F6" s="85">
        <f>分析係数表!C9</f>
        <v>0.93252427184466025</v>
      </c>
      <c r="G6" s="110">
        <f t="shared" si="0"/>
        <v>0</v>
      </c>
      <c r="H6" s="110">
        <v>5.2573066478341014E-2</v>
      </c>
      <c r="I6" s="110">
        <f t="shared" si="1"/>
        <v>5.2573066478341014E-2</v>
      </c>
      <c r="J6" s="85">
        <f>分析係数表!G9</f>
        <v>0.24685990338164251</v>
      </c>
      <c r="K6" s="111">
        <f t="shared" si="2"/>
        <v>1.2978182111319932E-2</v>
      </c>
      <c r="L6" s="79"/>
      <c r="M6" s="80"/>
      <c r="N6" s="81">
        <f>分析係数表!H9</f>
        <v>6.7102384818756454E-4</v>
      </c>
      <c r="O6" s="82">
        <f t="shared" si="3"/>
        <v>2.0656114082023842E-2</v>
      </c>
      <c r="P6" s="76">
        <f>分析係数表!C9</f>
        <v>0.93252427184466025</v>
      </c>
      <c r="Q6" s="82">
        <f t="shared" si="4"/>
        <v>1.9262327743479517E-2</v>
      </c>
      <c r="R6" s="83">
        <v>4.0319869272130091E-2</v>
      </c>
      <c r="S6" s="84">
        <f t="shared" si="5"/>
        <v>9.2892935750471112E-2</v>
      </c>
      <c r="T6" s="85">
        <f>分析係数表!F9</f>
        <v>0.67294685990338166</v>
      </c>
      <c r="U6" s="86">
        <f t="shared" si="6"/>
        <v>6.2512009420486112E-2</v>
      </c>
      <c r="V6" s="87">
        <f>分析係数表!D9</f>
        <v>0.15314009661835748</v>
      </c>
      <c r="W6" s="167">
        <f t="shared" si="7"/>
        <v>0</v>
      </c>
      <c r="X6" s="76">
        <f>分析係数表!E9</f>
        <v>0.11884057971014493</v>
      </c>
      <c r="Y6" s="166">
        <f t="shared" si="8"/>
        <v>0</v>
      </c>
    </row>
    <row r="7" spans="1:25" x14ac:dyDescent="0.2">
      <c r="A7" s="6" t="s">
        <v>220</v>
      </c>
      <c r="B7" s="5" t="s">
        <v>266</v>
      </c>
      <c r="C7" s="90"/>
      <c r="D7" s="107">
        <f>投入係数表!AJ7</f>
        <v>4.5884188308708819E-4</v>
      </c>
      <c r="E7" s="110">
        <f t="shared" si="9"/>
        <v>4.5884188308708822E-2</v>
      </c>
      <c r="F7" s="85">
        <f>分析係数表!C10</f>
        <v>7.456140350877194E-2</v>
      </c>
      <c r="G7" s="110">
        <f t="shared" si="0"/>
        <v>3.4211894791581145E-3</v>
      </c>
      <c r="H7" s="110">
        <v>4.2790086936926328E-3</v>
      </c>
      <c r="I7" s="110">
        <f t="shared" si="1"/>
        <v>4.2790086936926328E-3</v>
      </c>
      <c r="J7" s="85">
        <f>分析係数表!G10</f>
        <v>0.17857142857142858</v>
      </c>
      <c r="K7" s="111">
        <f t="shared" si="2"/>
        <v>7.6410869530225587E-4</v>
      </c>
      <c r="L7" s="79"/>
      <c r="M7" s="80"/>
      <c r="N7" s="81">
        <f>分析係数表!H10</f>
        <v>1.3017862654838752E-3</v>
      </c>
      <c r="O7" s="82">
        <f t="shared" si="3"/>
        <v>4.0072861319126254E-2</v>
      </c>
      <c r="P7" s="76">
        <f>分析係数表!C10</f>
        <v>7.456140350877194E-2</v>
      </c>
      <c r="Q7" s="82">
        <f t="shared" si="4"/>
        <v>2.9878887825664315E-3</v>
      </c>
      <c r="R7" s="83">
        <v>5.6965912027832234E-3</v>
      </c>
      <c r="S7" s="84">
        <f t="shared" si="5"/>
        <v>9.975599896475857E-3</v>
      </c>
      <c r="T7" s="85">
        <f>分析係数表!F10</f>
        <v>0.52380952380952384</v>
      </c>
      <c r="U7" s="86">
        <f t="shared" si="6"/>
        <v>5.2253142314873536E-3</v>
      </c>
      <c r="V7" s="87">
        <f>分析係数表!D10</f>
        <v>0.10714285714285714</v>
      </c>
      <c r="W7" s="167">
        <f t="shared" si="7"/>
        <v>0</v>
      </c>
      <c r="X7" s="76">
        <f>分析係数表!E10</f>
        <v>0.13095238095238096</v>
      </c>
      <c r="Y7" s="166">
        <f t="shared" si="8"/>
        <v>0</v>
      </c>
    </row>
    <row r="8" spans="1:25" x14ac:dyDescent="0.2">
      <c r="A8" s="6" t="s">
        <v>221</v>
      </c>
      <c r="B8" s="5" t="s">
        <v>27</v>
      </c>
      <c r="C8" s="90"/>
      <c r="D8" s="107">
        <f>投入係数表!AJ8</f>
        <v>0</v>
      </c>
      <c r="E8" s="110">
        <f t="shared" si="9"/>
        <v>0</v>
      </c>
      <c r="F8" s="85">
        <f>分析係数表!C11</f>
        <v>4.5351473922902175E-3</v>
      </c>
      <c r="G8" s="110">
        <f t="shared" si="0"/>
        <v>0</v>
      </c>
      <c r="H8" s="110">
        <v>9.6903499399158099E-5</v>
      </c>
      <c r="I8" s="110">
        <f t="shared" si="1"/>
        <v>9.6903499399158099E-5</v>
      </c>
      <c r="J8" s="85">
        <f>分析係数表!G11</f>
        <v>0.75</v>
      </c>
      <c r="K8" s="111">
        <f t="shared" si="2"/>
        <v>7.2677624549368571E-5</v>
      </c>
      <c r="L8" s="79"/>
      <c r="M8" s="80"/>
      <c r="N8" s="81">
        <f>分析係数表!H11</f>
        <v>-2.6840953927502582E-5</v>
      </c>
      <c r="O8" s="82">
        <f t="shared" si="3"/>
        <v>-8.2624456328095374E-4</v>
      </c>
      <c r="P8" s="76">
        <f>分析係数表!C11</f>
        <v>4.5351473922902175E-3</v>
      </c>
      <c r="Q8" s="82">
        <f t="shared" si="4"/>
        <v>-3.7471408765575871E-6</v>
      </c>
      <c r="R8" s="83">
        <v>1.0674222504143406E-4</v>
      </c>
      <c r="S8" s="84">
        <f t="shared" si="5"/>
        <v>2.0364572444059217E-4</v>
      </c>
      <c r="T8" s="85">
        <f>分析係数表!F11</f>
        <v>1</v>
      </c>
      <c r="U8" s="86">
        <f t="shared" si="6"/>
        <v>2.0364572444059217E-4</v>
      </c>
      <c r="V8" s="87">
        <f>分析係数表!D11</f>
        <v>0.25</v>
      </c>
      <c r="W8" s="167">
        <f t="shared" si="7"/>
        <v>0</v>
      </c>
      <c r="X8" s="76">
        <f>分析係数表!E11</f>
        <v>0</v>
      </c>
      <c r="Y8" s="166">
        <f t="shared" si="8"/>
        <v>0</v>
      </c>
    </row>
    <row r="9" spans="1:25" x14ac:dyDescent="0.2">
      <c r="A9" s="6" t="s">
        <v>222</v>
      </c>
      <c r="B9" s="5" t="s">
        <v>190</v>
      </c>
      <c r="C9" s="90"/>
      <c r="D9" s="107">
        <f>投入係数表!AJ9</f>
        <v>6.8826282463063226E-3</v>
      </c>
      <c r="E9" s="110">
        <f t="shared" si="9"/>
        <v>0.68826282463063226</v>
      </c>
      <c r="F9" s="85">
        <f>分析係数表!C12</f>
        <v>0.20853365384615385</v>
      </c>
      <c r="G9" s="110">
        <f t="shared" si="0"/>
        <v>0.14352596162670037</v>
      </c>
      <c r="H9" s="110">
        <v>0.17265071892525805</v>
      </c>
      <c r="I9" s="110">
        <f t="shared" si="1"/>
        <v>0.17265071892525805</v>
      </c>
      <c r="J9" s="85">
        <f>分析係数表!G12</f>
        <v>0.14315275640685521</v>
      </c>
      <c r="K9" s="111">
        <f t="shared" si="2"/>
        <v>2.4715426309775891E-2</v>
      </c>
      <c r="L9" s="79"/>
      <c r="M9" s="80"/>
      <c r="N9" s="81">
        <f>分析係数表!H12</f>
        <v>9.7526606095580642E-2</v>
      </c>
      <c r="O9" s="82">
        <f t="shared" si="3"/>
        <v>3.0021596206813457</v>
      </c>
      <c r="P9" s="76">
        <f>分析係数表!C12</f>
        <v>0.20853365384615385</v>
      </c>
      <c r="Q9" s="82">
        <f t="shared" si="4"/>
        <v>0.62605131513006429</v>
      </c>
      <c r="R9" s="83">
        <v>0.71124393651785989</v>
      </c>
      <c r="S9" s="84">
        <f t="shared" si="5"/>
        <v>0.88389465544311796</v>
      </c>
      <c r="T9" s="85">
        <f>分析係数表!F12</f>
        <v>0.2958030455775455</v>
      </c>
      <c r="U9" s="86">
        <f t="shared" si="6"/>
        <v>0.26145873104978951</v>
      </c>
      <c r="V9" s="87">
        <f>分析係数表!D12</f>
        <v>0.10691356714596488</v>
      </c>
      <c r="W9" s="167">
        <f t="shared" si="7"/>
        <v>0</v>
      </c>
      <c r="X9" s="76">
        <f>分析係数表!E12</f>
        <v>8.866132540987956E-2</v>
      </c>
      <c r="Y9" s="166">
        <f t="shared" si="8"/>
        <v>0</v>
      </c>
    </row>
    <row r="10" spans="1:25" x14ac:dyDescent="0.2">
      <c r="A10" s="6" t="s">
        <v>223</v>
      </c>
      <c r="B10" s="5" t="s">
        <v>28</v>
      </c>
      <c r="C10" s="90"/>
      <c r="D10" s="107">
        <f>投入係数表!AJ10</f>
        <v>2.753051298522529E-3</v>
      </c>
      <c r="E10" s="110">
        <f t="shared" si="9"/>
        <v>0.27530512985225292</v>
      </c>
      <c r="F10" s="85">
        <f>分析係数表!C13</f>
        <v>0</v>
      </c>
      <c r="G10" s="110">
        <f t="shared" si="0"/>
        <v>0</v>
      </c>
      <c r="H10" s="110">
        <v>0</v>
      </c>
      <c r="I10" s="110">
        <f t="shared" si="1"/>
        <v>0</v>
      </c>
      <c r="J10" s="85">
        <f>分析係数表!G13</f>
        <v>0.24552160168598525</v>
      </c>
      <c r="K10" s="111">
        <f t="shared" si="2"/>
        <v>0</v>
      </c>
      <c r="L10" s="79"/>
      <c r="M10" s="80"/>
      <c r="N10" s="81">
        <f>分析係数表!H13</f>
        <v>1.4802786091017674E-2</v>
      </c>
      <c r="O10" s="82">
        <f t="shared" si="3"/>
        <v>0.45567387664944603</v>
      </c>
      <c r="P10" s="76">
        <f>分析係数表!C13</f>
        <v>0</v>
      </c>
      <c r="Q10" s="82">
        <f t="shared" si="4"/>
        <v>0</v>
      </c>
      <c r="R10" s="83">
        <v>0</v>
      </c>
      <c r="S10" s="84">
        <f t="shared" si="5"/>
        <v>0</v>
      </c>
      <c r="T10" s="85">
        <f>分析係数表!F13</f>
        <v>0.38461538461538464</v>
      </c>
      <c r="U10" s="86">
        <f t="shared" si="6"/>
        <v>0</v>
      </c>
      <c r="V10" s="87">
        <f>分析係数表!D13</f>
        <v>0.16965226554267651</v>
      </c>
      <c r="W10" s="167">
        <f t="shared" si="7"/>
        <v>0</v>
      </c>
      <c r="X10" s="76">
        <f>分析係数表!E13</f>
        <v>0.13909378292939936</v>
      </c>
      <c r="Y10" s="166">
        <f t="shared" si="8"/>
        <v>0</v>
      </c>
    </row>
    <row r="11" spans="1:25" x14ac:dyDescent="0.2">
      <c r="A11" s="6" t="s">
        <v>224</v>
      </c>
      <c r="B11" s="5" t="s">
        <v>267</v>
      </c>
      <c r="C11" s="90"/>
      <c r="D11" s="107">
        <f>投入係数表!AJ11</f>
        <v>4.4048820776360466E-3</v>
      </c>
      <c r="E11" s="110">
        <f t="shared" si="9"/>
        <v>0.44048820776360464</v>
      </c>
      <c r="F11" s="85">
        <f>分析係数表!C14</f>
        <v>0.56789069171648165</v>
      </c>
      <c r="G11" s="110">
        <f t="shared" si="0"/>
        <v>0.25014915299982671</v>
      </c>
      <c r="H11" s="110">
        <v>0.36913941275735213</v>
      </c>
      <c r="I11" s="110">
        <f t="shared" si="1"/>
        <v>0.36913941275735213</v>
      </c>
      <c r="J11" s="85">
        <f>分析係数表!G14</f>
        <v>0.17200100806451613</v>
      </c>
      <c r="K11" s="111">
        <f t="shared" si="2"/>
        <v>6.3492351110608067E-2</v>
      </c>
      <c r="L11" s="79"/>
      <c r="M11" s="80"/>
      <c r="N11" s="81">
        <f>分析係数表!H14</f>
        <v>1.2346838806651188E-3</v>
      </c>
      <c r="O11" s="82">
        <f t="shared" si="3"/>
        <v>3.8007249910923878E-2</v>
      </c>
      <c r="P11" s="76">
        <f>分析係数表!C14</f>
        <v>0.56789069171648165</v>
      </c>
      <c r="Q11" s="82">
        <f t="shared" si="4"/>
        <v>2.1583963442155747E-2</v>
      </c>
      <c r="R11" s="83">
        <v>0.11295683689528821</v>
      </c>
      <c r="S11" s="84">
        <f t="shared" si="5"/>
        <v>0.48209624965264031</v>
      </c>
      <c r="T11" s="85">
        <f>分析係数表!F14</f>
        <v>0.39616935483870969</v>
      </c>
      <c r="U11" s="86">
        <f t="shared" si="6"/>
        <v>0.19099176019504802</v>
      </c>
      <c r="V11" s="87">
        <f>分析係数表!D14</f>
        <v>7.7998991935483875E-2</v>
      </c>
      <c r="W11" s="167">
        <f t="shared" si="7"/>
        <v>0</v>
      </c>
      <c r="X11" s="76">
        <f>分析係数表!E14</f>
        <v>6.9052419354838704E-2</v>
      </c>
      <c r="Y11" s="166">
        <f t="shared" si="8"/>
        <v>0</v>
      </c>
    </row>
    <row r="12" spans="1:25" x14ac:dyDescent="0.2">
      <c r="A12" s="6" t="s">
        <v>225</v>
      </c>
      <c r="B12" s="5" t="s">
        <v>29</v>
      </c>
      <c r="C12" s="90"/>
      <c r="D12" s="107">
        <f>投入係数表!AJ12</f>
        <v>0.16940442323575297</v>
      </c>
      <c r="E12" s="110">
        <f t="shared" si="9"/>
        <v>16.940442323575297</v>
      </c>
      <c r="F12" s="85">
        <f>分析係数表!C15</f>
        <v>0</v>
      </c>
      <c r="G12" s="110">
        <f t="shared" si="0"/>
        <v>0</v>
      </c>
      <c r="H12" s="110">
        <v>0</v>
      </c>
      <c r="I12" s="110">
        <f t="shared" si="1"/>
        <v>0</v>
      </c>
      <c r="J12" s="85">
        <f>分析係数表!G15</f>
        <v>9.5499451152579587E-2</v>
      </c>
      <c r="K12" s="111">
        <f t="shared" si="2"/>
        <v>0</v>
      </c>
      <c r="L12" s="79"/>
      <c r="M12" s="80"/>
      <c r="N12" s="81">
        <f>分析係数表!H15</f>
        <v>9.0185605196408686E-3</v>
      </c>
      <c r="O12" s="82">
        <f t="shared" si="3"/>
        <v>0.27761817326240051</v>
      </c>
      <c r="P12" s="76">
        <f>分析係数表!C15</f>
        <v>0</v>
      </c>
      <c r="Q12" s="82">
        <f t="shared" si="4"/>
        <v>0</v>
      </c>
      <c r="R12" s="83">
        <v>0</v>
      </c>
      <c r="S12" s="84">
        <f t="shared" si="5"/>
        <v>0</v>
      </c>
      <c r="T12" s="85">
        <f>分析係数表!F15</f>
        <v>0.30406147091108671</v>
      </c>
      <c r="U12" s="86">
        <f t="shared" si="6"/>
        <v>0</v>
      </c>
      <c r="V12" s="87">
        <f>分析係数表!D15</f>
        <v>4.2810098792535674E-2</v>
      </c>
      <c r="W12" s="167">
        <f t="shared" si="7"/>
        <v>0</v>
      </c>
      <c r="X12" s="76">
        <f>分析係数表!E15</f>
        <v>3.4028540065861687E-2</v>
      </c>
      <c r="Y12" s="166">
        <f t="shared" si="8"/>
        <v>0</v>
      </c>
    </row>
    <row r="13" spans="1:25" x14ac:dyDescent="0.2">
      <c r="A13" s="6" t="s">
        <v>226</v>
      </c>
      <c r="B13" s="5" t="s">
        <v>30</v>
      </c>
      <c r="C13" s="90"/>
      <c r="D13" s="107">
        <f>投入係数表!AJ13</f>
        <v>2.3859777920528587E-3</v>
      </c>
      <c r="E13" s="110">
        <f t="shared" si="9"/>
        <v>0.23859777920528588</v>
      </c>
      <c r="F13" s="85">
        <f>分析係数表!C16</f>
        <v>4.7619047619047672E-2</v>
      </c>
      <c r="G13" s="110">
        <f t="shared" si="0"/>
        <v>1.1361799009775532E-2</v>
      </c>
      <c r="H13" s="110">
        <v>1.4322683391974537E-2</v>
      </c>
      <c r="I13" s="110">
        <f t="shared" si="1"/>
        <v>1.4322683391974537E-2</v>
      </c>
      <c r="J13" s="85">
        <f>分析係数表!G16</f>
        <v>3.2520325203252036E-2</v>
      </c>
      <c r="K13" s="111">
        <f t="shared" si="2"/>
        <v>4.657783216902289E-4</v>
      </c>
      <c r="L13" s="79"/>
      <c r="M13" s="80"/>
      <c r="N13" s="81">
        <f>分析係数表!H16</f>
        <v>1.7741870546079206E-2</v>
      </c>
      <c r="O13" s="82">
        <f t="shared" si="3"/>
        <v>0.54614765632871043</v>
      </c>
      <c r="P13" s="76">
        <f>分析係数表!C16</f>
        <v>4.7619047619047672E-2</v>
      </c>
      <c r="Q13" s="82">
        <f t="shared" si="4"/>
        <v>2.6007031253748144E-2</v>
      </c>
      <c r="R13" s="83">
        <v>2.9415605496153692E-2</v>
      </c>
      <c r="S13" s="84">
        <f t="shared" si="5"/>
        <v>4.3738288888128231E-2</v>
      </c>
      <c r="T13" s="85">
        <f>分析係数表!F16</f>
        <v>0.28455284552845528</v>
      </c>
      <c r="U13" s="86">
        <f t="shared" si="6"/>
        <v>1.2445854561662504E-2</v>
      </c>
      <c r="V13" s="87">
        <f>分析係数表!D16</f>
        <v>8.943089430894309E-2</v>
      </c>
      <c r="W13" s="167">
        <f t="shared" si="7"/>
        <v>0</v>
      </c>
      <c r="X13" s="76">
        <f>分析係数表!E16</f>
        <v>6.5040650406504072E-2</v>
      </c>
      <c r="Y13" s="166">
        <f t="shared" si="8"/>
        <v>0</v>
      </c>
    </row>
    <row r="14" spans="1:25" x14ac:dyDescent="0.2">
      <c r="A14" s="6" t="s">
        <v>2</v>
      </c>
      <c r="B14" s="5" t="s">
        <v>364</v>
      </c>
      <c r="C14" s="90"/>
      <c r="D14" s="107">
        <f>投入係数表!AJ14</f>
        <v>2.3859777920528587E-3</v>
      </c>
      <c r="E14" s="110">
        <f t="shared" si="9"/>
        <v>0.23859777920528588</v>
      </c>
      <c r="F14" s="85">
        <f>分析係数表!C17</f>
        <v>0.10486608826857791</v>
      </c>
      <c r="G14" s="110">
        <f t="shared" si="0"/>
        <v>2.5020815774828172E-2</v>
      </c>
      <c r="H14" s="110">
        <v>4.1535764505445126E-2</v>
      </c>
      <c r="I14" s="110">
        <f t="shared" si="1"/>
        <v>4.1535764505445126E-2</v>
      </c>
      <c r="J14" s="85">
        <f>分析係数表!G17</f>
        <v>0.21282973621103118</v>
      </c>
      <c r="K14" s="111">
        <f t="shared" si="2"/>
        <v>8.8400458030173986E-3</v>
      </c>
      <c r="L14" s="79"/>
      <c r="M14" s="80"/>
      <c r="N14" s="81">
        <f>分析係数表!H17</f>
        <v>2.9793458859527868E-3</v>
      </c>
      <c r="O14" s="82">
        <f t="shared" si="3"/>
        <v>9.1713146524185871E-2</v>
      </c>
      <c r="P14" s="76">
        <f>分析係数表!C17</f>
        <v>0.10486608826857791</v>
      </c>
      <c r="Q14" s="82">
        <f t="shared" si="4"/>
        <v>9.6175989187942939E-3</v>
      </c>
      <c r="R14" s="83">
        <v>2.1207342544666049E-2</v>
      </c>
      <c r="S14" s="84">
        <f t="shared" si="5"/>
        <v>6.2743107050111172E-2</v>
      </c>
      <c r="T14" s="85">
        <f>分析係数表!F17</f>
        <v>0.32553956834532372</v>
      </c>
      <c r="U14" s="86">
        <f t="shared" si="6"/>
        <v>2.0425363985737629E-2</v>
      </c>
      <c r="V14" s="87">
        <f>分析係数表!D17</f>
        <v>0.14268585131894485</v>
      </c>
      <c r="W14" s="167">
        <f t="shared" si="7"/>
        <v>0</v>
      </c>
      <c r="X14" s="76">
        <f>分析係数表!E17</f>
        <v>0.13908872901678657</v>
      </c>
      <c r="Y14" s="166">
        <f t="shared" si="8"/>
        <v>0</v>
      </c>
    </row>
    <row r="15" spans="1:25" x14ac:dyDescent="0.2">
      <c r="A15" s="6" t="s">
        <v>3</v>
      </c>
      <c r="B15" s="5" t="s">
        <v>31</v>
      </c>
      <c r="C15" s="90"/>
      <c r="D15" s="107">
        <f>投入係数表!AJ15</f>
        <v>8.259153895567588E-4</v>
      </c>
      <c r="E15" s="110">
        <f t="shared" si="9"/>
        <v>8.2591538955675878E-2</v>
      </c>
      <c r="F15" s="85">
        <f>分析係数表!C18</f>
        <v>0.13600000000000001</v>
      </c>
      <c r="G15" s="110">
        <f t="shared" si="0"/>
        <v>1.123244929797192E-2</v>
      </c>
      <c r="H15" s="110">
        <v>1.7195026189217217E-2</v>
      </c>
      <c r="I15" s="110">
        <f t="shared" si="1"/>
        <v>1.7195026189217217E-2</v>
      </c>
      <c r="J15" s="85">
        <f>分析係数表!G18</f>
        <v>0.21499013806706113</v>
      </c>
      <c r="K15" s="111">
        <f t="shared" si="2"/>
        <v>3.6967610544865414E-3</v>
      </c>
      <c r="L15" s="79"/>
      <c r="M15" s="80"/>
      <c r="N15" s="81">
        <f>分析係数表!H18</f>
        <v>4.6971669373129519E-4</v>
      </c>
      <c r="O15" s="82">
        <f t="shared" si="3"/>
        <v>1.4459279857416692E-2</v>
      </c>
      <c r="P15" s="76">
        <f>分析係数表!C18</f>
        <v>0.13600000000000001</v>
      </c>
      <c r="Q15" s="82">
        <f t="shared" si="4"/>
        <v>1.9664620606086704E-3</v>
      </c>
      <c r="R15" s="83">
        <v>4.7742055993709341E-3</v>
      </c>
      <c r="S15" s="84">
        <f t="shared" si="5"/>
        <v>2.1969231788588152E-2</v>
      </c>
      <c r="T15" s="85">
        <f>分析係数表!F18</f>
        <v>0.45759368836291914</v>
      </c>
      <c r="U15" s="86">
        <f t="shared" si="6"/>
        <v>1.0052981804639944E-2</v>
      </c>
      <c r="V15" s="87">
        <f>分析係数表!D18</f>
        <v>7.3964497041420121E-2</v>
      </c>
      <c r="W15" s="167">
        <f t="shared" si="7"/>
        <v>0</v>
      </c>
      <c r="X15" s="76">
        <f>分析係数表!E18</f>
        <v>5.0295857988165681E-2</v>
      </c>
      <c r="Y15" s="166">
        <f t="shared" si="8"/>
        <v>0</v>
      </c>
    </row>
    <row r="16" spans="1:25" x14ac:dyDescent="0.2">
      <c r="A16" s="6" t="s">
        <v>4</v>
      </c>
      <c r="B16" s="5" t="s">
        <v>32</v>
      </c>
      <c r="C16" s="90"/>
      <c r="D16" s="107">
        <f>投入係数表!AJ16</f>
        <v>0</v>
      </c>
      <c r="E16" s="110">
        <f t="shared" si="9"/>
        <v>0</v>
      </c>
      <c r="F16" s="85">
        <f>分析係数表!C19</f>
        <v>5.7963709677419373E-2</v>
      </c>
      <c r="G16" s="110">
        <f t="shared" si="0"/>
        <v>0</v>
      </c>
      <c r="H16" s="110">
        <v>2.0274103093855023E-3</v>
      </c>
      <c r="I16" s="110">
        <f t="shared" si="1"/>
        <v>2.0274103093855023E-3</v>
      </c>
      <c r="J16" s="85">
        <f>分析係数表!G19</f>
        <v>5.6640625E-2</v>
      </c>
      <c r="K16" s="111">
        <f t="shared" si="2"/>
        <v>1.1483378705503822E-4</v>
      </c>
      <c r="L16" s="79"/>
      <c r="M16" s="80"/>
      <c r="N16" s="81">
        <f>分析係数表!H19</f>
        <v>-1.2078429267376162E-4</v>
      </c>
      <c r="O16" s="82">
        <f t="shared" si="3"/>
        <v>-3.7181005347642921E-3</v>
      </c>
      <c r="P16" s="76">
        <f>分析係数表!C19</f>
        <v>5.7963709677419373E-2</v>
      </c>
      <c r="Q16" s="82">
        <f t="shared" si="4"/>
        <v>-2.1551489994853514E-4</v>
      </c>
      <c r="R16" s="83">
        <v>9.8349442010002151E-4</v>
      </c>
      <c r="S16" s="84">
        <f t="shared" si="5"/>
        <v>3.0109047294855241E-3</v>
      </c>
      <c r="T16" s="85">
        <f>分析係数表!F19</f>
        <v>0.23828125</v>
      </c>
      <c r="U16" s="86">
        <f t="shared" si="6"/>
        <v>7.174421425727225E-4</v>
      </c>
      <c r="V16" s="87">
        <f>分析係数表!D19</f>
        <v>2.1484375E-2</v>
      </c>
      <c r="W16" s="167">
        <f t="shared" si="7"/>
        <v>0</v>
      </c>
      <c r="X16" s="76">
        <f>分析係数表!E19</f>
        <v>3.90625E-3</v>
      </c>
      <c r="Y16" s="166">
        <f t="shared" si="8"/>
        <v>0</v>
      </c>
    </row>
    <row r="17" spans="1:25" x14ac:dyDescent="0.2">
      <c r="A17" s="6" t="s">
        <v>5</v>
      </c>
      <c r="B17" s="5" t="s">
        <v>33</v>
      </c>
      <c r="C17" s="90"/>
      <c r="D17" s="107">
        <f>投入係数表!AJ17</f>
        <v>1.5600624024960999E-3</v>
      </c>
      <c r="E17" s="110">
        <f t="shared" si="9"/>
        <v>0.15600624024960999</v>
      </c>
      <c r="F17" s="85">
        <f>分析係数表!C20</f>
        <v>5.8436815193571912E-2</v>
      </c>
      <c r="G17" s="110">
        <f t="shared" si="0"/>
        <v>9.1165078305104393E-3</v>
      </c>
      <c r="H17" s="110">
        <v>1.186465317270112E-2</v>
      </c>
      <c r="I17" s="110">
        <f t="shared" si="1"/>
        <v>1.186465317270112E-2</v>
      </c>
      <c r="J17" s="85">
        <f>分析係数表!G20</f>
        <v>0.10123456790123457</v>
      </c>
      <c r="K17" s="111">
        <f t="shared" si="2"/>
        <v>1.2011130372364097E-3</v>
      </c>
      <c r="L17" s="79"/>
      <c r="M17" s="80"/>
      <c r="N17" s="81">
        <f>分析係数表!H20</f>
        <v>5.905009864050568E-4</v>
      </c>
      <c r="O17" s="82">
        <f t="shared" si="3"/>
        <v>1.8177380392180982E-2</v>
      </c>
      <c r="P17" s="76">
        <f>分析係数表!C20</f>
        <v>5.8436815193571912E-2</v>
      </c>
      <c r="Q17" s="82">
        <f t="shared" si="4"/>
        <v>1.0622282186811378E-3</v>
      </c>
      <c r="R17" s="83">
        <v>2.6827575737471956E-3</v>
      </c>
      <c r="S17" s="84">
        <f t="shared" si="5"/>
        <v>1.4547410746448317E-2</v>
      </c>
      <c r="T17" s="85">
        <f>分析係数表!F20</f>
        <v>0.22469135802469137</v>
      </c>
      <c r="U17" s="86">
        <f t="shared" si="6"/>
        <v>3.2686774763624614E-3</v>
      </c>
      <c r="V17" s="87">
        <f>分析係数表!D20</f>
        <v>8.1481481481481488E-2</v>
      </c>
      <c r="W17" s="167">
        <f t="shared" si="7"/>
        <v>0</v>
      </c>
      <c r="X17" s="76">
        <f>分析係数表!E20</f>
        <v>7.9012345679012344E-2</v>
      </c>
      <c r="Y17" s="166">
        <f t="shared" si="8"/>
        <v>0</v>
      </c>
    </row>
    <row r="18" spans="1:25" x14ac:dyDescent="0.2">
      <c r="A18" s="6" t="s">
        <v>6</v>
      </c>
      <c r="B18" s="5" t="s">
        <v>34</v>
      </c>
      <c r="C18" s="90"/>
      <c r="D18" s="107">
        <f>投入係数表!AJ18</f>
        <v>3.6707350646967055E-4</v>
      </c>
      <c r="E18" s="110">
        <f t="shared" si="9"/>
        <v>3.6707350646967056E-2</v>
      </c>
      <c r="F18" s="85">
        <f>分析係数表!C21</f>
        <v>0.13836239575435938</v>
      </c>
      <c r="G18" s="110">
        <f t="shared" si="0"/>
        <v>5.078916977309696E-3</v>
      </c>
      <c r="H18" s="110">
        <v>1.6517208197385239E-2</v>
      </c>
      <c r="I18" s="110">
        <f t="shared" si="1"/>
        <v>1.6517208197385239E-2</v>
      </c>
      <c r="J18" s="85">
        <f>分析係数表!G21</f>
        <v>0.28436555891238668</v>
      </c>
      <c r="K18" s="111">
        <f t="shared" si="2"/>
        <v>4.696925140721708E-3</v>
      </c>
      <c r="L18" s="79"/>
      <c r="M18" s="80"/>
      <c r="N18" s="81">
        <f>分析係数表!H21</f>
        <v>9.7969481835384425E-4</v>
      </c>
      <c r="O18" s="82">
        <f t="shared" si="3"/>
        <v>3.0157926559754814E-2</v>
      </c>
      <c r="P18" s="76">
        <f>分析係数表!C21</f>
        <v>0.13836239575435938</v>
      </c>
      <c r="Q18" s="82">
        <f t="shared" si="4"/>
        <v>4.1727229697917012E-3</v>
      </c>
      <c r="R18" s="83">
        <v>9.8779858756476921E-3</v>
      </c>
      <c r="S18" s="84">
        <f t="shared" si="5"/>
        <v>2.6395194073032931E-2</v>
      </c>
      <c r="T18" s="85">
        <f>分析係数表!F21</f>
        <v>0.42484894259818728</v>
      </c>
      <c r="U18" s="86">
        <f t="shared" si="6"/>
        <v>1.1213970291601981E-2</v>
      </c>
      <c r="V18" s="87">
        <f>分析係数表!D21</f>
        <v>8.0060422960725075E-2</v>
      </c>
      <c r="W18" s="167">
        <f t="shared" si="7"/>
        <v>0</v>
      </c>
      <c r="X18" s="76">
        <f>分析係数表!E21</f>
        <v>6.9108761329305129E-2</v>
      </c>
      <c r="Y18" s="166">
        <f t="shared" si="8"/>
        <v>0</v>
      </c>
    </row>
    <row r="19" spans="1:25" x14ac:dyDescent="0.2">
      <c r="A19" s="6" t="s">
        <v>7</v>
      </c>
      <c r="B19" s="5" t="s">
        <v>268</v>
      </c>
      <c r="C19" s="90"/>
      <c r="D19" s="107">
        <f>投入係数表!AJ19</f>
        <v>0</v>
      </c>
      <c r="E19" s="110">
        <f t="shared" si="9"/>
        <v>0</v>
      </c>
      <c r="F19" s="85">
        <f>分析係数表!C22</f>
        <v>4.2718446601941795E-2</v>
      </c>
      <c r="G19" s="110">
        <f t="shared" si="0"/>
        <v>0</v>
      </c>
      <c r="H19" s="110">
        <v>1.8018712707455241E-3</v>
      </c>
      <c r="I19" s="110">
        <f t="shared" si="1"/>
        <v>1.8018712707455241E-3</v>
      </c>
      <c r="J19" s="85">
        <f>分析係数表!G22</f>
        <v>0.195578231292517</v>
      </c>
      <c r="K19" s="111">
        <f t="shared" si="2"/>
        <v>3.5240679614920964E-4</v>
      </c>
      <c r="L19" s="79"/>
      <c r="M19" s="80"/>
      <c r="N19" s="81">
        <f>分析係数表!H22</f>
        <v>4.0261430891253877E-5</v>
      </c>
      <c r="O19" s="82">
        <f t="shared" si="3"/>
        <v>1.2393668449214308E-3</v>
      </c>
      <c r="P19" s="76">
        <f>分析係数表!C22</f>
        <v>4.2718446601941795E-2</v>
      </c>
      <c r="Q19" s="82">
        <f t="shared" si="4"/>
        <v>5.2943826384993216E-5</v>
      </c>
      <c r="R19" s="83">
        <v>7.2470138115761698E-4</v>
      </c>
      <c r="S19" s="84">
        <f t="shared" si="5"/>
        <v>2.5265726519031412E-3</v>
      </c>
      <c r="T19" s="85">
        <f>分析係数表!F22</f>
        <v>0.41411564625850339</v>
      </c>
      <c r="U19" s="86">
        <f t="shared" si="6"/>
        <v>1.0462932665619301E-3</v>
      </c>
      <c r="V19" s="87">
        <f>分析係数表!D22</f>
        <v>4.1666666666666664E-2</v>
      </c>
      <c r="W19" s="167">
        <f t="shared" si="7"/>
        <v>0</v>
      </c>
      <c r="X19" s="76">
        <f>分析係数表!E22</f>
        <v>3.5714285714285712E-2</v>
      </c>
      <c r="Y19" s="166">
        <f t="shared" si="8"/>
        <v>0</v>
      </c>
    </row>
    <row r="20" spans="1:25" x14ac:dyDescent="0.2">
      <c r="A20" s="6" t="s">
        <v>8</v>
      </c>
      <c r="B20" s="5" t="s">
        <v>269</v>
      </c>
      <c r="C20" s="90"/>
      <c r="D20" s="107">
        <f>投入係数表!AJ20</f>
        <v>0</v>
      </c>
      <c r="E20" s="110">
        <f t="shared" si="9"/>
        <v>0</v>
      </c>
      <c r="F20" s="85">
        <f>分析係数表!C23</f>
        <v>0</v>
      </c>
      <c r="G20" s="110">
        <f t="shared" si="0"/>
        <v>0</v>
      </c>
      <c r="H20" s="110">
        <v>0</v>
      </c>
      <c r="I20" s="110">
        <f t="shared" si="1"/>
        <v>0</v>
      </c>
      <c r="J20" s="85">
        <f>分析係数表!G23</f>
        <v>0.21392190152801357</v>
      </c>
      <c r="K20" s="111">
        <f t="shared" si="2"/>
        <v>0</v>
      </c>
      <c r="L20" s="79"/>
      <c r="M20" s="80"/>
      <c r="N20" s="81">
        <f>分析係数表!H23</f>
        <v>2.6840953927502582E-5</v>
      </c>
      <c r="O20" s="82">
        <f t="shared" si="3"/>
        <v>8.2624456328095374E-4</v>
      </c>
      <c r="P20" s="76">
        <f>分析係数表!C23</f>
        <v>0</v>
      </c>
      <c r="Q20" s="82">
        <f t="shared" si="4"/>
        <v>0</v>
      </c>
      <c r="R20" s="83">
        <v>0</v>
      </c>
      <c r="S20" s="84">
        <f t="shared" si="5"/>
        <v>0</v>
      </c>
      <c r="T20" s="85">
        <f>分析係数表!F23</f>
        <v>0.43803056027164688</v>
      </c>
      <c r="U20" s="86">
        <f t="shared" si="6"/>
        <v>0</v>
      </c>
      <c r="V20" s="87">
        <f>分析係数表!D23</f>
        <v>9.3378607809847206E-2</v>
      </c>
      <c r="W20" s="167">
        <f t="shared" si="7"/>
        <v>0</v>
      </c>
      <c r="X20" s="76">
        <f>分析係数表!E23</f>
        <v>9.3378607809847206E-2</v>
      </c>
      <c r="Y20" s="166">
        <f t="shared" si="8"/>
        <v>0</v>
      </c>
    </row>
    <row r="21" spans="1:25" x14ac:dyDescent="0.2">
      <c r="A21" s="6" t="s">
        <v>9</v>
      </c>
      <c r="B21" s="5" t="s">
        <v>270</v>
      </c>
      <c r="C21" s="90"/>
      <c r="D21" s="107">
        <f>投入係数表!AJ21</f>
        <v>1.3122877856290722E-2</v>
      </c>
      <c r="E21" s="110">
        <f t="shared" si="9"/>
        <v>1.3122877856290722</v>
      </c>
      <c r="F21" s="85">
        <f>分析係数表!C24</f>
        <v>0.46503178928247046</v>
      </c>
      <c r="G21" s="110">
        <f t="shared" si="0"/>
        <v>0.61025553700461854</v>
      </c>
      <c r="H21" s="110">
        <v>0.65494995454856553</v>
      </c>
      <c r="I21" s="110">
        <f t="shared" si="1"/>
        <v>0.65494995454856553</v>
      </c>
      <c r="J21" s="85">
        <f>分析係数表!G24</f>
        <v>0.20803782505910165</v>
      </c>
      <c r="K21" s="111">
        <f t="shared" si="2"/>
        <v>0.13625436406684105</v>
      </c>
      <c r="L21" s="79"/>
      <c r="M21" s="80"/>
      <c r="N21" s="81">
        <f>分析係数表!H24</f>
        <v>3.7577335498503619E-4</v>
      </c>
      <c r="O21" s="82">
        <f t="shared" si="3"/>
        <v>1.1567423885933355E-2</v>
      </c>
      <c r="P21" s="76">
        <f>分析係数表!C24</f>
        <v>0.46503178928247046</v>
      </c>
      <c r="Q21" s="82">
        <f t="shared" si="4"/>
        <v>5.3792198270643755E-3</v>
      </c>
      <c r="R21" s="83">
        <v>1.8193469180157851E-2</v>
      </c>
      <c r="S21" s="84">
        <f t="shared" si="5"/>
        <v>0.67314342372872338</v>
      </c>
      <c r="T21" s="85">
        <f>分析係数表!F24</f>
        <v>0.39125295508274233</v>
      </c>
      <c r="U21" s="86">
        <f t="shared" si="6"/>
        <v>0.26336935372837761</v>
      </c>
      <c r="V21" s="87">
        <f>分析係数表!D24</f>
        <v>8.1560283687943269E-2</v>
      </c>
      <c r="W21" s="167">
        <f t="shared" si="7"/>
        <v>0</v>
      </c>
      <c r="X21" s="76">
        <f>分析係数表!E24</f>
        <v>8.0378250591016553E-2</v>
      </c>
      <c r="Y21" s="166">
        <f t="shared" si="8"/>
        <v>0</v>
      </c>
    </row>
    <row r="22" spans="1:25" x14ac:dyDescent="0.2">
      <c r="A22" s="6" t="s">
        <v>10</v>
      </c>
      <c r="B22" s="5" t="s">
        <v>271</v>
      </c>
      <c r="C22" s="90"/>
      <c r="D22" s="107">
        <f>投入係数表!AJ22</f>
        <v>0</v>
      </c>
      <c r="E22" s="110">
        <f t="shared" si="9"/>
        <v>0</v>
      </c>
      <c r="F22" s="85">
        <f>分析係数表!C25</f>
        <v>9.2250922509224953E-3</v>
      </c>
      <c r="G22" s="110">
        <f t="shared" si="0"/>
        <v>0</v>
      </c>
      <c r="H22" s="110">
        <v>1.2726122140160991E-3</v>
      </c>
      <c r="I22" s="110">
        <f t="shared" si="1"/>
        <v>1.2726122140160991E-3</v>
      </c>
      <c r="J22" s="85">
        <f>分析係数表!G25</f>
        <v>0.19617224880382775</v>
      </c>
      <c r="K22" s="111">
        <f t="shared" si="2"/>
        <v>2.4965119987875627E-4</v>
      </c>
      <c r="L22" s="79"/>
      <c r="M22" s="80"/>
      <c r="N22" s="81">
        <f>分析係数表!H25</f>
        <v>5.5023955551380293E-4</v>
      </c>
      <c r="O22" s="82">
        <f t="shared" si="3"/>
        <v>1.6938013547259552E-2</v>
      </c>
      <c r="P22" s="76">
        <f>分析係数表!C25</f>
        <v>9.2250922509224953E-3</v>
      </c>
      <c r="Q22" s="82">
        <f t="shared" si="4"/>
        <v>1.5625473752084435E-4</v>
      </c>
      <c r="R22" s="83">
        <v>6.7091221719782458E-4</v>
      </c>
      <c r="S22" s="84">
        <f t="shared" si="5"/>
        <v>1.9435244312139238E-3</v>
      </c>
      <c r="T22" s="85">
        <f>分析係数表!F25</f>
        <v>0.34928229665071769</v>
      </c>
      <c r="U22" s="86">
        <f t="shared" si="6"/>
        <v>6.7883867693117916E-4</v>
      </c>
      <c r="V22" s="87">
        <f>分析係数表!D25</f>
        <v>6.2200956937799042E-2</v>
      </c>
      <c r="W22" s="167">
        <f t="shared" si="7"/>
        <v>0</v>
      </c>
      <c r="X22" s="76">
        <f>分析係数表!E25</f>
        <v>3.8277511961722487E-2</v>
      </c>
      <c r="Y22" s="166">
        <f t="shared" si="8"/>
        <v>0</v>
      </c>
    </row>
    <row r="23" spans="1:25" x14ac:dyDescent="0.2">
      <c r="A23" s="6" t="s">
        <v>11</v>
      </c>
      <c r="B23" s="5" t="s">
        <v>35</v>
      </c>
      <c r="C23" s="90"/>
      <c r="D23" s="107">
        <f>投入係数表!AJ23</f>
        <v>9.1768376617417638E-5</v>
      </c>
      <c r="E23" s="110">
        <f t="shared" si="9"/>
        <v>9.176837661741764E-3</v>
      </c>
      <c r="F23" s="85">
        <f>分析係数表!C26</f>
        <v>0.48980322003577814</v>
      </c>
      <c r="G23" s="110">
        <f t="shared" si="0"/>
        <v>4.4948446364667174E-3</v>
      </c>
      <c r="H23" s="110">
        <v>2.3969312003952081E-2</v>
      </c>
      <c r="I23" s="110">
        <f t="shared" si="1"/>
        <v>2.3969312003952081E-2</v>
      </c>
      <c r="J23" s="85">
        <f>分析係数表!G26</f>
        <v>0.19635890767230169</v>
      </c>
      <c r="K23" s="111">
        <f t="shared" si="2"/>
        <v>4.706587922752619E-3</v>
      </c>
      <c r="L23" s="79"/>
      <c r="M23" s="80"/>
      <c r="N23" s="81">
        <f>分析係数表!H26</f>
        <v>1.1729496866318629E-2</v>
      </c>
      <c r="O23" s="82">
        <f t="shared" si="3"/>
        <v>0.36106887415377681</v>
      </c>
      <c r="P23" s="76">
        <f>分析係数表!C26</f>
        <v>0.48980322003577814</v>
      </c>
      <c r="Q23" s="82">
        <f t="shared" si="4"/>
        <v>0.17685269721521302</v>
      </c>
      <c r="R23" s="83">
        <v>0.19404778218343319</v>
      </c>
      <c r="S23" s="84">
        <f t="shared" si="5"/>
        <v>0.21801709418738527</v>
      </c>
      <c r="T23" s="85">
        <f>分析係数表!F26</f>
        <v>0.33511053315994799</v>
      </c>
      <c r="U23" s="86">
        <f t="shared" si="6"/>
        <v>7.3059824671117268E-2</v>
      </c>
      <c r="V23" s="87">
        <f>分析係数表!D26</f>
        <v>7.3862158647594281E-2</v>
      </c>
      <c r="W23" s="167">
        <f t="shared" si="7"/>
        <v>0</v>
      </c>
      <c r="X23" s="76">
        <f>分析係数表!E26</f>
        <v>7.8673602080624183E-2</v>
      </c>
      <c r="Y23" s="166">
        <f t="shared" si="8"/>
        <v>0</v>
      </c>
    </row>
    <row r="24" spans="1:25" x14ac:dyDescent="0.2">
      <c r="A24" s="6" t="s">
        <v>12</v>
      </c>
      <c r="B24" s="5" t="s">
        <v>365</v>
      </c>
      <c r="C24" s="90"/>
      <c r="D24" s="107">
        <f>投入係数表!AJ24</f>
        <v>0</v>
      </c>
      <c r="E24" s="110">
        <f t="shared" si="9"/>
        <v>0</v>
      </c>
      <c r="F24" s="85">
        <f>分析係数表!C27</f>
        <v>1.6403046280023426E-2</v>
      </c>
      <c r="G24" s="110">
        <f t="shared" si="0"/>
        <v>0</v>
      </c>
      <c r="H24" s="110">
        <v>5.6957890647672249E-5</v>
      </c>
      <c r="I24" s="110">
        <f t="shared" si="1"/>
        <v>5.6957890647672249E-5</v>
      </c>
      <c r="J24" s="85">
        <f>分析係数表!G27</f>
        <v>0.18421052631578946</v>
      </c>
      <c r="K24" s="111">
        <f t="shared" si="2"/>
        <v>1.0492243014044887E-5</v>
      </c>
      <c r="L24" s="79"/>
      <c r="M24" s="80"/>
      <c r="N24" s="81">
        <f>分析係数表!H27</f>
        <v>1.1420825896152349E-2</v>
      </c>
      <c r="O24" s="82">
        <f t="shared" si="3"/>
        <v>0.35156706167604584</v>
      </c>
      <c r="P24" s="76">
        <f>分析係数表!C27</f>
        <v>1.6403046280023426E-2</v>
      </c>
      <c r="Q24" s="82">
        <f t="shared" si="4"/>
        <v>5.7667707832040303E-3</v>
      </c>
      <c r="R24" s="83">
        <v>5.8113194777008655E-3</v>
      </c>
      <c r="S24" s="84">
        <f t="shared" si="5"/>
        <v>5.8682773683485382E-3</v>
      </c>
      <c r="T24" s="85">
        <f>分析係数表!F27</f>
        <v>0.35526315789473684</v>
      </c>
      <c r="U24" s="86">
        <f t="shared" si="6"/>
        <v>2.0847827492817173E-3</v>
      </c>
      <c r="V24" s="87">
        <f>分析係数表!D27</f>
        <v>0</v>
      </c>
      <c r="W24" s="167">
        <f t="shared" si="7"/>
        <v>0</v>
      </c>
      <c r="X24" s="76">
        <f>分析係数表!E27</f>
        <v>0</v>
      </c>
      <c r="Y24" s="166">
        <f t="shared" si="8"/>
        <v>0</v>
      </c>
    </row>
    <row r="25" spans="1:25" x14ac:dyDescent="0.2">
      <c r="A25" s="6" t="s">
        <v>13</v>
      </c>
      <c r="B25" s="5" t="s">
        <v>191</v>
      </c>
      <c r="C25" s="90"/>
      <c r="D25" s="107">
        <f>投入係数表!AJ25</f>
        <v>0</v>
      </c>
      <c r="E25" s="110">
        <f t="shared" si="9"/>
        <v>0</v>
      </c>
      <c r="F25" s="85">
        <f>分析係数表!C28</f>
        <v>5.7942340305257245E-2</v>
      </c>
      <c r="G25" s="110">
        <f t="shared" si="0"/>
        <v>0</v>
      </c>
      <c r="H25" s="110">
        <v>5.1453544868637789E-3</v>
      </c>
      <c r="I25" s="110">
        <f t="shared" si="1"/>
        <v>5.1453544868637789E-3</v>
      </c>
      <c r="J25" s="85">
        <f>分析係数表!G28</f>
        <v>0.12508686587908269</v>
      </c>
      <c r="K25" s="111">
        <f t="shared" si="2"/>
        <v>6.4361626659866584E-4</v>
      </c>
      <c r="L25" s="79"/>
      <c r="M25" s="80"/>
      <c r="N25" s="81">
        <f>分析係数表!H28</f>
        <v>2.2586662729993424E-2</v>
      </c>
      <c r="O25" s="82">
        <f t="shared" si="3"/>
        <v>0.69528480000092263</v>
      </c>
      <c r="P25" s="76">
        <f>分析係数表!C28</f>
        <v>5.7942340305257245E-2</v>
      </c>
      <c r="Q25" s="82">
        <f t="shared" si="4"/>
        <v>4.0286428490726181E-2</v>
      </c>
      <c r="R25" s="83">
        <v>4.3454415680200198E-2</v>
      </c>
      <c r="S25" s="84">
        <f t="shared" si="5"/>
        <v>4.8599770167063974E-2</v>
      </c>
      <c r="T25" s="85">
        <f>分析係数表!F28</f>
        <v>0.21334259902710215</v>
      </c>
      <c r="U25" s="86">
        <f t="shared" si="6"/>
        <v>1.036840127956125E-2</v>
      </c>
      <c r="V25" s="87">
        <f>分析係数表!D28</f>
        <v>0.12091730368311328</v>
      </c>
      <c r="W25" s="167">
        <f t="shared" si="7"/>
        <v>0</v>
      </c>
      <c r="X25" s="76">
        <f>分析係数表!E28</f>
        <v>0.12161223071577484</v>
      </c>
      <c r="Y25" s="166">
        <f t="shared" si="8"/>
        <v>0</v>
      </c>
    </row>
    <row r="26" spans="1:25" x14ac:dyDescent="0.2">
      <c r="A26" s="6" t="s">
        <v>14</v>
      </c>
      <c r="B26" s="5" t="s">
        <v>50</v>
      </c>
      <c r="C26" s="90"/>
      <c r="D26" s="107">
        <f>投入係数表!AJ26</f>
        <v>3.5789666880792878E-3</v>
      </c>
      <c r="E26" s="110">
        <f t="shared" si="9"/>
        <v>0.35789666880792881</v>
      </c>
      <c r="F26" s="85">
        <f>分析係数表!C29</f>
        <v>0.49478563151796062</v>
      </c>
      <c r="G26" s="110">
        <f t="shared" si="0"/>
        <v>0.17708212929430545</v>
      </c>
      <c r="H26" s="110">
        <v>0.24038940735008252</v>
      </c>
      <c r="I26" s="110">
        <f t="shared" si="1"/>
        <v>0.24038940735008252</v>
      </c>
      <c r="J26" s="85">
        <f>分析係数表!G29</f>
        <v>0.24894917844860528</v>
      </c>
      <c r="K26" s="111">
        <f t="shared" si="2"/>
        <v>5.9844745467550163E-2</v>
      </c>
      <c r="L26" s="79"/>
      <c r="M26" s="80"/>
      <c r="N26" s="81">
        <f>分析係数表!H29</f>
        <v>1.0347187739052245E-2</v>
      </c>
      <c r="O26" s="82">
        <f t="shared" si="3"/>
        <v>0.31851727914480765</v>
      </c>
      <c r="P26" s="76">
        <f>分析係数表!C29</f>
        <v>0.49478563151796062</v>
      </c>
      <c r="Q26" s="82">
        <f t="shared" si="4"/>
        <v>0.1575977731110462</v>
      </c>
      <c r="R26" s="83">
        <v>0.22827277907510504</v>
      </c>
      <c r="S26" s="84">
        <f t="shared" si="5"/>
        <v>0.46866218642518753</v>
      </c>
      <c r="T26" s="85">
        <f>分析係数表!F29</f>
        <v>0.37141765380206343</v>
      </c>
      <c r="U26" s="86">
        <f t="shared" si="6"/>
        <v>0.17406940970778842</v>
      </c>
      <c r="V26" s="87">
        <f>分析係数表!D29</f>
        <v>7.241115781429118E-2</v>
      </c>
      <c r="W26" s="167">
        <f t="shared" si="7"/>
        <v>0</v>
      </c>
      <c r="X26" s="76">
        <f>分析係数表!E29</f>
        <v>5.0630492930836837E-2</v>
      </c>
      <c r="Y26" s="166">
        <f t="shared" si="8"/>
        <v>0</v>
      </c>
    </row>
    <row r="27" spans="1:25" x14ac:dyDescent="0.2">
      <c r="A27" s="6" t="s">
        <v>15</v>
      </c>
      <c r="B27" s="5" t="s">
        <v>36</v>
      </c>
      <c r="C27" s="90"/>
      <c r="D27" s="107">
        <f>投入係数表!AJ27</f>
        <v>2.294209415435441E-3</v>
      </c>
      <c r="E27" s="110">
        <f t="shared" si="9"/>
        <v>0.22942094154354409</v>
      </c>
      <c r="F27" s="85">
        <f>分析係数表!C30</f>
        <v>1</v>
      </c>
      <c r="G27" s="110">
        <f t="shared" si="0"/>
        <v>0.22942094154354409</v>
      </c>
      <c r="H27" s="110">
        <v>0.27757242716935671</v>
      </c>
      <c r="I27" s="110">
        <f t="shared" si="1"/>
        <v>0.27757242716935671</v>
      </c>
      <c r="J27" s="85">
        <f>分析係数表!G30</f>
        <v>0.34459690081234212</v>
      </c>
      <c r="K27" s="111">
        <f t="shared" si="2"/>
        <v>9.5650598153519867E-2</v>
      </c>
      <c r="L27" s="79"/>
      <c r="M27" s="80"/>
      <c r="N27" s="81">
        <f>分析係数表!H30</f>
        <v>0</v>
      </c>
      <c r="O27" s="82">
        <f t="shared" si="3"/>
        <v>0</v>
      </c>
      <c r="P27" s="76">
        <f>分析係数表!C30</f>
        <v>1</v>
      </c>
      <c r="Q27" s="82">
        <f t="shared" si="4"/>
        <v>0</v>
      </c>
      <c r="R27" s="83">
        <v>6.2524572639077708E-2</v>
      </c>
      <c r="S27" s="84">
        <f t="shared" si="5"/>
        <v>0.34009699980843444</v>
      </c>
      <c r="T27" s="85">
        <f>分析係数表!F30</f>
        <v>0.44091746876919924</v>
      </c>
      <c r="U27" s="86">
        <f t="shared" si="6"/>
        <v>0.14995470829153376</v>
      </c>
      <c r="V27" s="87">
        <f>分析係数表!D30</f>
        <v>0.12847293330602771</v>
      </c>
      <c r="W27" s="167">
        <f t="shared" si="7"/>
        <v>0</v>
      </c>
      <c r="X27" s="76">
        <f>分析係数表!E30</f>
        <v>7.0107174551163901E-2</v>
      </c>
      <c r="Y27" s="166">
        <f t="shared" si="8"/>
        <v>0</v>
      </c>
    </row>
    <row r="28" spans="1:25" x14ac:dyDescent="0.2">
      <c r="A28" s="6" t="s">
        <v>16</v>
      </c>
      <c r="B28" s="5" t="s">
        <v>192</v>
      </c>
      <c r="C28" s="90"/>
      <c r="D28" s="107">
        <f>投入係数表!AJ28</f>
        <v>1.1562815453794622E-2</v>
      </c>
      <c r="E28" s="110">
        <f t="shared" si="9"/>
        <v>1.1562815453794622</v>
      </c>
      <c r="F28" s="85">
        <f>分析係数表!C31</f>
        <v>1.9207967749584998E-2</v>
      </c>
      <c r="G28" s="110">
        <f t="shared" si="0"/>
        <v>2.2209818633089011E-2</v>
      </c>
      <c r="H28" s="110">
        <v>2.5854313762330543E-2</v>
      </c>
      <c r="I28" s="110">
        <f t="shared" si="1"/>
        <v>2.5854313762330543E-2</v>
      </c>
      <c r="J28" s="85">
        <f>分析係数表!G31</f>
        <v>6.1728395061728392E-2</v>
      </c>
      <c r="K28" s="111">
        <f t="shared" si="2"/>
        <v>1.595945293971021E-3</v>
      </c>
      <c r="L28" s="79"/>
      <c r="M28" s="80"/>
      <c r="N28" s="81">
        <f>分析係数表!H31</f>
        <v>2.4076335672969816E-2</v>
      </c>
      <c r="O28" s="82">
        <f t="shared" si="3"/>
        <v>0.74114137326301555</v>
      </c>
      <c r="P28" s="76">
        <f>分析係数表!C31</f>
        <v>1.9207967749584998E-2</v>
      </c>
      <c r="Q28" s="82">
        <f t="shared" si="4"/>
        <v>1.4235819595519139E-2</v>
      </c>
      <c r="R28" s="83">
        <v>1.846160549301043E-2</v>
      </c>
      <c r="S28" s="84">
        <f t="shared" si="5"/>
        <v>4.4315919255340973E-2</v>
      </c>
      <c r="T28" s="85">
        <f>分析係数表!F31</f>
        <v>0.33333333333333331</v>
      </c>
      <c r="U28" s="86">
        <f t="shared" si="6"/>
        <v>1.4771973085113656E-2</v>
      </c>
      <c r="V28" s="87">
        <f>分析係数表!D31</f>
        <v>0.20987654320987653</v>
      </c>
      <c r="W28" s="167">
        <f t="shared" si="7"/>
        <v>0</v>
      </c>
      <c r="X28" s="76">
        <f>分析係数表!E31</f>
        <v>0.18518518518518517</v>
      </c>
      <c r="Y28" s="166">
        <f t="shared" si="8"/>
        <v>0</v>
      </c>
    </row>
    <row r="29" spans="1:25" x14ac:dyDescent="0.2">
      <c r="A29" s="6" t="s">
        <v>17</v>
      </c>
      <c r="B29" s="5" t="s">
        <v>272</v>
      </c>
      <c r="C29" s="90"/>
      <c r="D29" s="107">
        <f>投入係数表!AJ29</f>
        <v>4.7719555841057174E-3</v>
      </c>
      <c r="E29" s="110">
        <f t="shared" si="9"/>
        <v>0.47719555841057176</v>
      </c>
      <c r="F29" s="85">
        <f>分析係数表!C32</f>
        <v>1</v>
      </c>
      <c r="G29" s="110">
        <f t="shared" si="0"/>
        <v>0.47719555841057176</v>
      </c>
      <c r="H29" s="110">
        <v>0.55460474759619904</v>
      </c>
      <c r="I29" s="110">
        <f t="shared" si="1"/>
        <v>0.55460474759619904</v>
      </c>
      <c r="J29" s="85">
        <f>分析係数表!G32</f>
        <v>0.14010507880910683</v>
      </c>
      <c r="K29" s="111">
        <f t="shared" si="2"/>
        <v>7.7702941869870271E-2</v>
      </c>
      <c r="L29" s="79"/>
      <c r="M29" s="80"/>
      <c r="N29" s="81">
        <f>分析係数表!H32</f>
        <v>7.0054889750781743E-3</v>
      </c>
      <c r="O29" s="82">
        <f t="shared" si="3"/>
        <v>0.21564983101632895</v>
      </c>
      <c r="P29" s="76">
        <f>分析係数表!C32</f>
        <v>1</v>
      </c>
      <c r="Q29" s="82">
        <f t="shared" si="4"/>
        <v>0.21564983101632895</v>
      </c>
      <c r="R29" s="83">
        <v>0.28502613559551299</v>
      </c>
      <c r="S29" s="84">
        <f t="shared" si="5"/>
        <v>0.83963088319171209</v>
      </c>
      <c r="T29" s="85">
        <f>分析係数表!F32</f>
        <v>0.48248686514886163</v>
      </c>
      <c r="U29" s="86">
        <f t="shared" si="6"/>
        <v>0.40511087271333918</v>
      </c>
      <c r="V29" s="87">
        <f>分析係数表!D32</f>
        <v>1.5761821366024518E-2</v>
      </c>
      <c r="W29" s="167">
        <f t="shared" si="7"/>
        <v>0</v>
      </c>
      <c r="X29" s="76">
        <f>分析係数表!E32</f>
        <v>2.1891418563922942E-2</v>
      </c>
      <c r="Y29" s="166">
        <f t="shared" si="8"/>
        <v>0</v>
      </c>
    </row>
    <row r="30" spans="1:25" x14ac:dyDescent="0.2">
      <c r="A30" s="6" t="s">
        <v>18</v>
      </c>
      <c r="B30" s="5" t="s">
        <v>273</v>
      </c>
      <c r="C30" s="90"/>
      <c r="D30" s="107">
        <f>投入係数表!AJ30</f>
        <v>3.7625034413141232E-3</v>
      </c>
      <c r="E30" s="110">
        <f t="shared" si="9"/>
        <v>0.37625034413141234</v>
      </c>
      <c r="F30" s="85">
        <f>分析係数表!C33</f>
        <v>0.97338792221084958</v>
      </c>
      <c r="G30" s="110">
        <f t="shared" si="0"/>
        <v>0.3662375407051926</v>
      </c>
      <c r="H30" s="110">
        <v>0.39657814822584159</v>
      </c>
      <c r="I30" s="110">
        <f t="shared" si="1"/>
        <v>0.39657814822584159</v>
      </c>
      <c r="J30" s="85">
        <f>分析係数表!G33</f>
        <v>0.50577124868835255</v>
      </c>
      <c r="K30" s="111">
        <f t="shared" si="2"/>
        <v>0.20057782523069848</v>
      </c>
      <c r="L30" s="79"/>
      <c r="M30" s="80"/>
      <c r="N30" s="81">
        <f>分析係数表!H33</f>
        <v>1.0199562492450981E-3</v>
      </c>
      <c r="O30" s="82">
        <f t="shared" si="3"/>
        <v>3.1397293404676244E-2</v>
      </c>
      <c r="P30" s="76">
        <f>分析係数表!C33</f>
        <v>0.97338792221084958</v>
      </c>
      <c r="Q30" s="82">
        <f t="shared" si="4"/>
        <v>3.0561746190222221E-2</v>
      </c>
      <c r="R30" s="83">
        <v>9.1522831790655831E-2</v>
      </c>
      <c r="S30" s="84">
        <f t="shared" si="5"/>
        <v>0.48810098001649743</v>
      </c>
      <c r="T30" s="85">
        <f>分析係数表!F33</f>
        <v>0.64428121720881426</v>
      </c>
      <c r="U30" s="86">
        <f t="shared" si="6"/>
        <v>0.31447429352584411</v>
      </c>
      <c r="V30" s="87">
        <f>分析係数表!D33</f>
        <v>6.2959076600209857E-2</v>
      </c>
      <c r="W30" s="167">
        <f t="shared" si="7"/>
        <v>0</v>
      </c>
      <c r="X30" s="76">
        <f>分析係数表!E33</f>
        <v>4.7219307450157399E-2</v>
      </c>
      <c r="Y30" s="166">
        <f t="shared" si="8"/>
        <v>0</v>
      </c>
    </row>
    <row r="31" spans="1:25" x14ac:dyDescent="0.2">
      <c r="A31" s="6" t="s">
        <v>19</v>
      </c>
      <c r="B31" s="5" t="s">
        <v>274</v>
      </c>
      <c r="C31" s="90"/>
      <c r="D31" s="107">
        <f>投入係数表!AJ31</f>
        <v>6.0108286684408554E-2</v>
      </c>
      <c r="E31" s="110">
        <f t="shared" si="9"/>
        <v>6.0108286684408556</v>
      </c>
      <c r="F31" s="85">
        <f>分析係数表!C34</f>
        <v>0.27354580534514794</v>
      </c>
      <c r="G31" s="110">
        <f t="shared" si="0"/>
        <v>1.6442369689003571</v>
      </c>
      <c r="H31" s="110">
        <v>1.7537526291958196</v>
      </c>
      <c r="I31" s="110">
        <f t="shared" si="1"/>
        <v>1.7537526291958196</v>
      </c>
      <c r="J31" s="85">
        <f>分析係数表!G34</f>
        <v>0.42476937758456157</v>
      </c>
      <c r="K31" s="111">
        <f t="shared" si="2"/>
        <v>0.7449404127407967</v>
      </c>
      <c r="L31" s="79"/>
      <c r="M31" s="80"/>
      <c r="N31" s="81">
        <f>分析係数表!H34</f>
        <v>0.17207735562921905</v>
      </c>
      <c r="O31" s="82">
        <f t="shared" si="3"/>
        <v>5.2970538951941943</v>
      </c>
      <c r="P31" s="76">
        <f>分析係数表!C34</f>
        <v>0.27354580534514794</v>
      </c>
      <c r="Q31" s="82">
        <f t="shared" si="4"/>
        <v>1.4489868737175489</v>
      </c>
      <c r="R31" s="83">
        <v>1.5695570891431947</v>
      </c>
      <c r="S31" s="84">
        <f t="shared" si="5"/>
        <v>3.3233097183390141</v>
      </c>
      <c r="T31" s="85">
        <f>分析係数表!F34</f>
        <v>0.70045594316615423</v>
      </c>
      <c r="U31" s="86">
        <f t="shared" si="6"/>
        <v>2.3278320431924007</v>
      </c>
      <c r="V31" s="87">
        <f>分析係数表!D34</f>
        <v>0.30431555508429647</v>
      </c>
      <c r="W31" s="167">
        <f t="shared" si="7"/>
        <v>1</v>
      </c>
      <c r="X31" s="76">
        <f>分析係数表!E34</f>
        <v>0.19870639380765559</v>
      </c>
      <c r="Y31" s="166">
        <f t="shared" si="8"/>
        <v>1</v>
      </c>
    </row>
    <row r="32" spans="1:25" x14ac:dyDescent="0.2">
      <c r="A32" s="6" t="s">
        <v>20</v>
      </c>
      <c r="B32" s="5" t="s">
        <v>37</v>
      </c>
      <c r="C32" s="90"/>
      <c r="D32" s="107">
        <f>投入係数表!AJ32</f>
        <v>7.8920803890979163E-3</v>
      </c>
      <c r="E32" s="110">
        <f t="shared" si="9"/>
        <v>0.78920803890979163</v>
      </c>
      <c r="F32" s="85">
        <f>分析係数表!C35</f>
        <v>0.43910510987556262</v>
      </c>
      <c r="G32" s="110">
        <f t="shared" si="0"/>
        <v>0.34654528264016132</v>
      </c>
      <c r="H32" s="110">
        <v>0.4646740343154227</v>
      </c>
      <c r="I32" s="110">
        <f t="shared" si="1"/>
        <v>0.4646740343154227</v>
      </c>
      <c r="J32" s="85">
        <f>分析係数表!G35</f>
        <v>0.31421305453517945</v>
      </c>
      <c r="K32" s="111">
        <f t="shared" si="2"/>
        <v>0.14600664768543375</v>
      </c>
      <c r="L32" s="79"/>
      <c r="M32" s="80"/>
      <c r="N32" s="81">
        <f>分析係数表!H35</f>
        <v>6.5760337122381329E-2</v>
      </c>
      <c r="O32" s="82">
        <f t="shared" si="3"/>
        <v>2.0242991800383368</v>
      </c>
      <c r="P32" s="76">
        <f>分析係数表!C35</f>
        <v>0.43910510987556262</v>
      </c>
      <c r="Q32" s="82">
        <f t="shared" si="4"/>
        <v>0.88888011387174515</v>
      </c>
      <c r="R32" s="83">
        <v>1.0866460580724555</v>
      </c>
      <c r="S32" s="84">
        <f t="shared" si="5"/>
        <v>1.5513200923878783</v>
      </c>
      <c r="T32" s="85">
        <f>分析係数表!F35</f>
        <v>0.64651031364792311</v>
      </c>
      <c r="U32" s="86">
        <f t="shared" si="6"/>
        <v>1.0029444394980123</v>
      </c>
      <c r="V32" s="87">
        <f>分析係数表!D35</f>
        <v>9.7202599604408024E-2</v>
      </c>
      <c r="W32" s="167">
        <f t="shared" si="7"/>
        <v>0</v>
      </c>
      <c r="X32" s="76">
        <f>分析係数表!E35</f>
        <v>8.3356880474710376E-2</v>
      </c>
      <c r="Y32" s="166">
        <f t="shared" si="8"/>
        <v>0</v>
      </c>
    </row>
    <row r="33" spans="1:25" x14ac:dyDescent="0.2">
      <c r="A33" s="6" t="s">
        <v>21</v>
      </c>
      <c r="B33" s="5" t="s">
        <v>38</v>
      </c>
      <c r="C33" s="90"/>
      <c r="D33" s="107">
        <f>投入係数表!AJ33</f>
        <v>1.8628980453335782E-2</v>
      </c>
      <c r="E33" s="110">
        <f t="shared" si="9"/>
        <v>1.8628980453335782</v>
      </c>
      <c r="F33" s="85">
        <f>分析係数表!C36</f>
        <v>0.81669408606805782</v>
      </c>
      <c r="G33" s="110">
        <f t="shared" si="0"/>
        <v>1.5214178165716781</v>
      </c>
      <c r="H33" s="110">
        <v>1.6442343405223259</v>
      </c>
      <c r="I33" s="110">
        <f t="shared" si="1"/>
        <v>1.6442343405223259</v>
      </c>
      <c r="J33" s="85">
        <f>分析係数表!G36</f>
        <v>6.9340477503742809E-2</v>
      </c>
      <c r="K33" s="111">
        <f t="shared" si="2"/>
        <v>0.11401199429986973</v>
      </c>
      <c r="L33" s="79"/>
      <c r="M33" s="80"/>
      <c r="N33" s="81">
        <f>分析係数表!H36</f>
        <v>0.13486237300873674</v>
      </c>
      <c r="O33" s="82">
        <f t="shared" si="3"/>
        <v>4.1514658082051525</v>
      </c>
      <c r="P33" s="76">
        <f>分析係数表!C36</f>
        <v>0.81669408606805782</v>
      </c>
      <c r="Q33" s="82">
        <f t="shared" si="4"/>
        <v>3.390477574074898</v>
      </c>
      <c r="R33" s="83">
        <v>3.5641175138027941</v>
      </c>
      <c r="S33" s="84">
        <f t="shared" si="5"/>
        <v>5.2083518543251195</v>
      </c>
      <c r="T33" s="85">
        <f>分析係数表!F36</f>
        <v>0.82767315420376641</v>
      </c>
      <c r="U33" s="86">
        <f t="shared" si="6"/>
        <v>4.3108130074723077</v>
      </c>
      <c r="V33" s="87">
        <f>分析係数表!D36</f>
        <v>6.0672917815774961E-3</v>
      </c>
      <c r="W33" s="167">
        <f t="shared" si="7"/>
        <v>0</v>
      </c>
      <c r="X33" s="76">
        <f>分析係数表!E36</f>
        <v>1.3395319517768497E-3</v>
      </c>
      <c r="Y33" s="166">
        <f t="shared" si="8"/>
        <v>0</v>
      </c>
    </row>
    <row r="34" spans="1:25" x14ac:dyDescent="0.2">
      <c r="A34" s="6" t="s">
        <v>22</v>
      </c>
      <c r="B34" s="5" t="s">
        <v>377</v>
      </c>
      <c r="C34" s="90"/>
      <c r="D34" s="107">
        <f>投入係数表!AJ34</f>
        <v>1.202165733688171E-2</v>
      </c>
      <c r="E34" s="110">
        <f t="shared" si="9"/>
        <v>1.202165733688171</v>
      </c>
      <c r="F34" s="85">
        <f>分析係数表!C37</f>
        <v>0.27674240490171054</v>
      </c>
      <c r="G34" s="110">
        <f t="shared" si="0"/>
        <v>0.33269023623129373</v>
      </c>
      <c r="H34" s="110">
        <v>0.40504778885269849</v>
      </c>
      <c r="I34" s="110">
        <f t="shared" si="1"/>
        <v>0.40504778885269849</v>
      </c>
      <c r="J34" s="85">
        <f>分析係数表!G37</f>
        <v>0.51230251230251234</v>
      </c>
      <c r="K34" s="111">
        <f t="shared" si="2"/>
        <v>0.20750699983181498</v>
      </c>
      <c r="L34" s="79"/>
      <c r="M34" s="80"/>
      <c r="N34" s="81">
        <f>分析係数表!H37</f>
        <v>5.0756243876907386E-2</v>
      </c>
      <c r="O34" s="82">
        <f t="shared" si="3"/>
        <v>1.5624284691642836</v>
      </c>
      <c r="P34" s="76">
        <f>分析係数表!C37</f>
        <v>0.27674240490171054</v>
      </c>
      <c r="Q34" s="82">
        <f t="shared" si="4"/>
        <v>0.43239021204342193</v>
      </c>
      <c r="R34" s="83">
        <v>0.51577163028516537</v>
      </c>
      <c r="S34" s="84">
        <f t="shared" si="5"/>
        <v>0.9208194191378638</v>
      </c>
      <c r="T34" s="85">
        <f>分析係数表!F37</f>
        <v>0.72623672623672619</v>
      </c>
      <c r="U34" s="86">
        <f t="shared" si="6"/>
        <v>0.66873288040988599</v>
      </c>
      <c r="V34" s="87">
        <f>分析係数表!D37</f>
        <v>0.14037814037814036</v>
      </c>
      <c r="W34" s="167">
        <f t="shared" si="7"/>
        <v>0</v>
      </c>
      <c r="X34" s="76">
        <f>分析係数表!E37</f>
        <v>0.12535612535612536</v>
      </c>
      <c r="Y34" s="166">
        <f t="shared" si="8"/>
        <v>0</v>
      </c>
    </row>
    <row r="35" spans="1:25" x14ac:dyDescent="0.2">
      <c r="A35" s="6" t="s">
        <v>23</v>
      </c>
      <c r="B35" s="5" t="s">
        <v>193</v>
      </c>
      <c r="C35" s="90"/>
      <c r="D35" s="107">
        <f>投入係数表!AJ35</f>
        <v>1.1562815453794622E-2</v>
      </c>
      <c r="E35" s="110">
        <f t="shared" si="9"/>
        <v>1.1562815453794622</v>
      </c>
      <c r="F35" s="85">
        <f>分析係数表!C38</f>
        <v>2.6054411976392688E-2</v>
      </c>
      <c r="G35" s="110">
        <f t="shared" si="0"/>
        <v>3.0126235744016506E-2</v>
      </c>
      <c r="H35" s="110">
        <v>3.6505802923951988E-2</v>
      </c>
      <c r="I35" s="110">
        <f t="shared" si="1"/>
        <v>3.6505802923951988E-2</v>
      </c>
      <c r="J35" s="85">
        <f>分析係数表!G38</f>
        <v>0.25641025641025639</v>
      </c>
      <c r="K35" s="111">
        <f t="shared" si="2"/>
        <v>9.3604622881928168E-3</v>
      </c>
      <c r="L35" s="79"/>
      <c r="M35" s="80"/>
      <c r="N35" s="81">
        <f>分析係数表!H38</f>
        <v>4.4945177351603076E-2</v>
      </c>
      <c r="O35" s="82">
        <f t="shared" si="3"/>
        <v>1.383546521213957</v>
      </c>
      <c r="P35" s="76">
        <f>分析係数表!C38</f>
        <v>2.6054411976392688E-2</v>
      </c>
      <c r="Q35" s="82">
        <f t="shared" si="4"/>
        <v>3.6047491052213367E-2</v>
      </c>
      <c r="R35" s="83">
        <v>4.4370194058201619E-2</v>
      </c>
      <c r="S35" s="84">
        <f t="shared" si="5"/>
        <v>8.0875996982153614E-2</v>
      </c>
      <c r="T35" s="85">
        <f>分析係数表!F38</f>
        <v>0.57264957264957261</v>
      </c>
      <c r="U35" s="86">
        <f t="shared" si="6"/>
        <v>4.631360510943839E-2</v>
      </c>
      <c r="V35" s="87">
        <f>分析係数表!D38</f>
        <v>9.4017094017094016E-2</v>
      </c>
      <c r="W35" s="167">
        <f t="shared" si="7"/>
        <v>0</v>
      </c>
      <c r="X35" s="76">
        <f>分析係数表!E38</f>
        <v>6.4102564102564097E-2</v>
      </c>
      <c r="Y35" s="166">
        <f t="shared" si="8"/>
        <v>0</v>
      </c>
    </row>
    <row r="36" spans="1:25" x14ac:dyDescent="0.2">
      <c r="A36" s="6" t="s">
        <v>24</v>
      </c>
      <c r="B36" s="5" t="s">
        <v>39</v>
      </c>
      <c r="C36" s="90"/>
      <c r="D36" s="107">
        <f>投入係数表!AJ36</f>
        <v>0</v>
      </c>
      <c r="E36" s="110">
        <f t="shared" si="9"/>
        <v>0</v>
      </c>
      <c r="F36" s="85">
        <f>分析係数表!C39</f>
        <v>1</v>
      </c>
      <c r="G36" s="110">
        <f t="shared" si="0"/>
        <v>0</v>
      </c>
      <c r="H36" s="110">
        <v>6.945758714417466E-2</v>
      </c>
      <c r="I36" s="110">
        <f t="shared" si="1"/>
        <v>6.945758714417466E-2</v>
      </c>
      <c r="J36" s="85">
        <f>分析係数表!G39</f>
        <v>0.35423311765241955</v>
      </c>
      <c r="K36" s="111">
        <f t="shared" si="2"/>
        <v>2.4604177638695605E-2</v>
      </c>
      <c r="L36" s="79"/>
      <c r="M36" s="80"/>
      <c r="N36" s="81">
        <f>分析係数表!H39</f>
        <v>4.0664045200166418E-3</v>
      </c>
      <c r="O36" s="82">
        <f t="shared" si="3"/>
        <v>0.12517605133706453</v>
      </c>
      <c r="P36" s="76">
        <f>分析係数表!C39</f>
        <v>1</v>
      </c>
      <c r="Q36" s="82">
        <f t="shared" si="4"/>
        <v>0.12517605133706453</v>
      </c>
      <c r="R36" s="83">
        <v>0.22178019597746179</v>
      </c>
      <c r="S36" s="84">
        <f t="shared" si="5"/>
        <v>0.29123778312163645</v>
      </c>
      <c r="T36" s="85">
        <f>分析係数表!F39</f>
        <v>0.70491205686685499</v>
      </c>
      <c r="U36" s="86">
        <f t="shared" si="6"/>
        <v>0.20529702473761577</v>
      </c>
      <c r="V36" s="87">
        <f>分析係数表!D39</f>
        <v>5.4588535496217991E-2</v>
      </c>
      <c r="W36" s="167">
        <f t="shared" si="7"/>
        <v>0</v>
      </c>
      <c r="X36" s="76">
        <f>分析係数表!E39</f>
        <v>6.4886539688325889E-2</v>
      </c>
      <c r="Y36" s="166">
        <f t="shared" si="8"/>
        <v>0</v>
      </c>
    </row>
    <row r="37" spans="1:25" x14ac:dyDescent="0.2">
      <c r="A37" s="6" t="s">
        <v>25</v>
      </c>
      <c r="B37" s="5" t="s">
        <v>40</v>
      </c>
      <c r="C37" s="90"/>
      <c r="D37" s="107">
        <f>投入係数表!AJ37</f>
        <v>9.1768376617417638E-5</v>
      </c>
      <c r="E37" s="110">
        <f t="shared" si="9"/>
        <v>9.176837661741764E-3</v>
      </c>
      <c r="F37" s="85">
        <f>分析係数表!C40</f>
        <v>0.92056168505516545</v>
      </c>
      <c r="G37" s="110">
        <f t="shared" si="0"/>
        <v>8.4478451413707023E-3</v>
      </c>
      <c r="H37" s="110">
        <v>9.2907866666605016E-3</v>
      </c>
      <c r="I37" s="110">
        <f t="shared" si="1"/>
        <v>9.2907866666605016E-3</v>
      </c>
      <c r="J37" s="85">
        <f>分析係数表!G40</f>
        <v>0.55393401015228427</v>
      </c>
      <c r="K37" s="111">
        <f t="shared" si="2"/>
        <v>5.1464827157326259E-3</v>
      </c>
      <c r="L37" s="79"/>
      <c r="M37" s="80"/>
      <c r="N37" s="81">
        <f>分析係数表!H40</f>
        <v>3.1632064203561794E-2</v>
      </c>
      <c r="O37" s="82">
        <f t="shared" si="3"/>
        <v>0.97372921782660404</v>
      </c>
      <c r="P37" s="76">
        <f>分析係数表!C40</f>
        <v>0.92056168505516545</v>
      </c>
      <c r="Q37" s="82">
        <f t="shared" si="4"/>
        <v>0.89637780954990687</v>
      </c>
      <c r="R37" s="83">
        <v>0.89730900354944432</v>
      </c>
      <c r="S37" s="84">
        <f t="shared" si="5"/>
        <v>0.90659979021610482</v>
      </c>
      <c r="T37" s="85">
        <f>分析係数表!F40</f>
        <v>0.75190355329949243</v>
      </c>
      <c r="U37" s="86">
        <f t="shared" si="6"/>
        <v>0.68167560368406366</v>
      </c>
      <c r="V37" s="87">
        <f>分析係数表!D40</f>
        <v>8.6747643219724432E-2</v>
      </c>
      <c r="W37" s="167">
        <f t="shared" si="7"/>
        <v>0</v>
      </c>
      <c r="X37" s="76">
        <f>分析係数表!E40</f>
        <v>5.4296591733139957E-2</v>
      </c>
      <c r="Y37" s="166">
        <f t="shared" si="8"/>
        <v>0</v>
      </c>
    </row>
    <row r="38" spans="1:25" x14ac:dyDescent="0.2">
      <c r="A38" s="6" t="s">
        <v>26</v>
      </c>
      <c r="B38" s="5" t="s">
        <v>276</v>
      </c>
      <c r="C38" s="75">
        <f>最終需要_まとめ!C39</f>
        <v>100</v>
      </c>
      <c r="D38" s="107">
        <f>投入係数表!AJ38</f>
        <v>1.9913737725979628E-2</v>
      </c>
      <c r="E38" s="110">
        <f t="shared" si="9"/>
        <v>1.9913737725979628</v>
      </c>
      <c r="F38" s="85">
        <f>分析係数表!C41</f>
        <v>0.63177526518242222</v>
      </c>
      <c r="G38" s="110">
        <f t="shared" si="0"/>
        <v>1.2581006932603984</v>
      </c>
      <c r="H38" s="110">
        <v>1.2747586681069505</v>
      </c>
      <c r="I38" s="110">
        <f t="shared" si="1"/>
        <v>101.27475866810695</v>
      </c>
      <c r="J38" s="85">
        <f>分析係数表!G41</f>
        <v>0.4574653574378269</v>
      </c>
      <c r="K38" s="111">
        <f t="shared" si="2"/>
        <v>46.329693673535203</v>
      </c>
      <c r="L38" s="79"/>
      <c r="M38" s="80"/>
      <c r="N38" s="81">
        <f>分析係数表!H41</f>
        <v>5.3681907855005165E-2</v>
      </c>
      <c r="O38" s="82">
        <f t="shared" si="3"/>
        <v>1.6524891265619075</v>
      </c>
      <c r="P38" s="76">
        <f>分析係数表!C41</f>
        <v>0.63177526518242222</v>
      </c>
      <c r="Q38" s="82">
        <f t="shared" si="4"/>
        <v>1.0440017561447184</v>
      </c>
      <c r="R38" s="83">
        <v>1.0580475711821593</v>
      </c>
      <c r="S38" s="84">
        <f t="shared" si="5"/>
        <v>102.33280623928911</v>
      </c>
      <c r="T38" s="85">
        <f>分析係数表!F41</f>
        <v>0.56134715976874372</v>
      </c>
      <c r="U38" s="86">
        <f t="shared" si="6"/>
        <v>57.444230133590118</v>
      </c>
      <c r="V38" s="87">
        <f>分析係数表!D41</f>
        <v>0.18619803615674038</v>
      </c>
      <c r="W38" s="167">
        <f t="shared" si="7"/>
        <v>19</v>
      </c>
      <c r="X38" s="76">
        <f>分析係数表!E41</f>
        <v>0.17261631641736258</v>
      </c>
      <c r="Y38" s="166">
        <f t="shared" si="8"/>
        <v>18</v>
      </c>
    </row>
    <row r="39" spans="1:25" x14ac:dyDescent="0.2">
      <c r="A39" s="6" t="s">
        <v>51</v>
      </c>
      <c r="B39" s="5" t="s">
        <v>367</v>
      </c>
      <c r="C39" s="90"/>
      <c r="D39" s="107">
        <f>投入係数表!AJ39</f>
        <v>9.1768376617417638E-4</v>
      </c>
      <c r="E39" s="110">
        <f t="shared" si="9"/>
        <v>9.1768376617417644E-2</v>
      </c>
      <c r="F39" s="85">
        <f>分析係数表!C42</f>
        <v>1</v>
      </c>
      <c r="G39" s="110">
        <f>E39*F39</f>
        <v>9.1768376617417644E-2</v>
      </c>
      <c r="H39" s="110">
        <v>0.10877739656814901</v>
      </c>
      <c r="I39" s="110">
        <f>C39+H39</f>
        <v>0.10877739656814901</v>
      </c>
      <c r="J39" s="85">
        <f>分析係数表!G42</f>
        <v>0.48523748395378691</v>
      </c>
      <c r="K39" s="111">
        <f>I39*J39</f>
        <v>5.2782870221771923E-2</v>
      </c>
      <c r="L39" s="79"/>
      <c r="M39" s="80"/>
      <c r="N39" s="81">
        <f>分析係数表!H42</f>
        <v>1.4319648920322628E-2</v>
      </c>
      <c r="O39" s="82">
        <f t="shared" si="3"/>
        <v>0.44080147451038887</v>
      </c>
      <c r="P39" s="76">
        <f>分析係数表!C42</f>
        <v>1</v>
      </c>
      <c r="Q39" s="82">
        <f>O39*P39</f>
        <v>0.44080147451038887</v>
      </c>
      <c r="R39" s="83">
        <v>0.4594034953729797</v>
      </c>
      <c r="S39" s="84">
        <f>I39+R39</f>
        <v>0.56818089194112875</v>
      </c>
      <c r="T39" s="85">
        <f>分析係数表!F42</f>
        <v>0.55905006418485237</v>
      </c>
      <c r="U39" s="86">
        <f t="shared" si="6"/>
        <v>0.31764156410829469</v>
      </c>
      <c r="V39" s="87">
        <f>分析係数表!D42</f>
        <v>0.23876765083440307</v>
      </c>
      <c r="W39" s="167">
        <f t="shared" si="7"/>
        <v>0</v>
      </c>
      <c r="X39" s="76">
        <f>分析係数表!E42</f>
        <v>0.20410783055198972</v>
      </c>
      <c r="Y39" s="166">
        <f t="shared" si="8"/>
        <v>0</v>
      </c>
    </row>
    <row r="40" spans="1:25" x14ac:dyDescent="0.2">
      <c r="A40" s="6" t="s">
        <v>194</v>
      </c>
      <c r="B40" s="5" t="s">
        <v>41</v>
      </c>
      <c r="C40" s="90"/>
      <c r="D40" s="107">
        <f>投入係数表!AJ40</f>
        <v>4.6985408828117831E-2</v>
      </c>
      <c r="E40" s="110">
        <f t="shared" si="9"/>
        <v>4.6985408828117832</v>
      </c>
      <c r="F40" s="85">
        <f>分析係数表!C43</f>
        <v>0.2976353666895134</v>
      </c>
      <c r="G40" s="110">
        <f>E40*F40</f>
        <v>1.3984519385613552</v>
      </c>
      <c r="H40" s="110">
        <v>1.6321707277518622</v>
      </c>
      <c r="I40" s="110">
        <f>C40+H40</f>
        <v>1.6321707277518622</v>
      </c>
      <c r="J40" s="85">
        <f>分析係数表!G43</f>
        <v>0.36251604621309369</v>
      </c>
      <c r="K40" s="111">
        <f>I40*J40</f>
        <v>0.59168807896935283</v>
      </c>
      <c r="L40" s="79"/>
      <c r="M40" s="80"/>
      <c r="N40" s="81">
        <f>分析係数表!H43</f>
        <v>3.8812019379168734E-2</v>
      </c>
      <c r="O40" s="82">
        <f t="shared" si="3"/>
        <v>1.1947496385042591</v>
      </c>
      <c r="P40" s="76">
        <f>分析係数表!C43</f>
        <v>0.2976353666895134</v>
      </c>
      <c r="Q40" s="82">
        <f>O40*P40</f>
        <v>0.35559974675837874</v>
      </c>
      <c r="R40" s="83">
        <v>0.60288953677491441</v>
      </c>
      <c r="S40" s="84">
        <f>I40+R40</f>
        <v>2.2350602645267768</v>
      </c>
      <c r="T40" s="85">
        <f>分析係数表!F43</f>
        <v>0.59563543003851094</v>
      </c>
      <c r="U40" s="86">
        <f t="shared" si="6"/>
        <v>1.3312810818233947</v>
      </c>
      <c r="V40" s="87">
        <f>分析係数表!D43</f>
        <v>0.26110397946084724</v>
      </c>
      <c r="W40" s="167">
        <f t="shared" si="7"/>
        <v>1</v>
      </c>
      <c r="X40" s="76">
        <f>分析係数表!E43</f>
        <v>0.20154043645699615</v>
      </c>
      <c r="Y40" s="166">
        <f t="shared" si="8"/>
        <v>0</v>
      </c>
    </row>
    <row r="41" spans="1:25" x14ac:dyDescent="0.2">
      <c r="A41" s="6" t="s">
        <v>340</v>
      </c>
      <c r="B41" s="5" t="s">
        <v>42</v>
      </c>
      <c r="C41" s="90"/>
      <c r="D41" s="107">
        <f>投入係数表!AJ41</f>
        <v>1.2664035973203635E-2</v>
      </c>
      <c r="E41" s="110">
        <f t="shared" si="9"/>
        <v>1.2664035973203636</v>
      </c>
      <c r="F41" s="85">
        <f>分析係数表!C44</f>
        <v>0.4644187601490114</v>
      </c>
      <c r="G41" s="110">
        <f>E41*F41</f>
        <v>0.58814158851577114</v>
      </c>
      <c r="H41" s="110">
        <v>0.60305949898729294</v>
      </c>
      <c r="I41" s="110">
        <f>C41+H41</f>
        <v>0.60305949898729294</v>
      </c>
      <c r="J41" s="85">
        <f>分析係数表!G44</f>
        <v>0.2664037682111951</v>
      </c>
      <c r="K41" s="111">
        <f>I41*J41</f>
        <v>0.16065732298577023</v>
      </c>
      <c r="L41" s="79"/>
      <c r="M41" s="80"/>
      <c r="N41" s="81">
        <f>分析係数表!H44</f>
        <v>0.11619448955215868</v>
      </c>
      <c r="O41" s="82">
        <f t="shared" si="3"/>
        <v>3.5768127144432489</v>
      </c>
      <c r="P41" s="76">
        <f>分析係数表!C44</f>
        <v>0.4644187601490114</v>
      </c>
      <c r="Q41" s="82">
        <f>O41*P41</f>
        <v>1.6611389261269536</v>
      </c>
      <c r="R41" s="83">
        <v>1.6858131990820762</v>
      </c>
      <c r="S41" s="84">
        <f>I41+R41</f>
        <v>2.288872698069369</v>
      </c>
      <c r="T41" s="85">
        <f>分析係数表!F44</f>
        <v>0.52053894183371674</v>
      </c>
      <c r="U41" s="86">
        <f t="shared" si="6"/>
        <v>1.1914473722451135</v>
      </c>
      <c r="V41" s="87">
        <f>分析係数表!D44</f>
        <v>0.21141417460839085</v>
      </c>
      <c r="W41" s="167">
        <f t="shared" si="7"/>
        <v>0</v>
      </c>
      <c r="X41" s="76">
        <f>分析係数表!E44</f>
        <v>0.12487676634899771</v>
      </c>
      <c r="Y41" s="166">
        <f t="shared" si="8"/>
        <v>0</v>
      </c>
    </row>
    <row r="42" spans="1:25" x14ac:dyDescent="0.2">
      <c r="A42" s="6" t="s">
        <v>341</v>
      </c>
      <c r="B42" s="5" t="s">
        <v>278</v>
      </c>
      <c r="C42" s="90"/>
      <c r="D42" s="107">
        <f>投入係数表!AJ42</f>
        <v>1.284757272643847E-3</v>
      </c>
      <c r="E42" s="110">
        <f t="shared" si="9"/>
        <v>0.12847572726438469</v>
      </c>
      <c r="F42" s="85">
        <f>分析係数表!C45</f>
        <v>1</v>
      </c>
      <c r="G42" s="110">
        <f>E42*F42</f>
        <v>0.12847572726438469</v>
      </c>
      <c r="H42" s="110">
        <v>0.14027255686092102</v>
      </c>
      <c r="I42" s="110">
        <f>C42+H42</f>
        <v>0.14027255686092102</v>
      </c>
      <c r="J42" s="85">
        <f>分析係数表!G45</f>
        <v>0</v>
      </c>
      <c r="K42" s="111">
        <f>I42*J42</f>
        <v>0</v>
      </c>
      <c r="L42" s="79"/>
      <c r="M42" s="80"/>
      <c r="N42" s="81">
        <f>分析係数表!H45</f>
        <v>0</v>
      </c>
      <c r="O42" s="82">
        <f t="shared" si="3"/>
        <v>0</v>
      </c>
      <c r="P42" s="76">
        <f>分析係数表!C45</f>
        <v>1</v>
      </c>
      <c r="Q42" s="82">
        <f>O42*P42</f>
        <v>0</v>
      </c>
      <c r="R42" s="83">
        <v>1.5453783095029192E-2</v>
      </c>
      <c r="S42" s="84">
        <f>I42+R42</f>
        <v>0.1557263399559502</v>
      </c>
      <c r="T42" s="85">
        <f>分析係数表!F45</f>
        <v>0</v>
      </c>
      <c r="U42" s="86">
        <f t="shared" si="6"/>
        <v>0</v>
      </c>
      <c r="V42" s="87">
        <f>分析係数表!D45</f>
        <v>0</v>
      </c>
      <c r="W42" s="167">
        <f t="shared" si="7"/>
        <v>0</v>
      </c>
      <c r="X42" s="76">
        <f>分析係数表!E45</f>
        <v>0</v>
      </c>
      <c r="Y42" s="166">
        <f t="shared" si="8"/>
        <v>0</v>
      </c>
    </row>
    <row r="43" spans="1:25" x14ac:dyDescent="0.2">
      <c r="A43" s="6" t="s">
        <v>342</v>
      </c>
      <c r="B43" s="5" t="s">
        <v>279</v>
      </c>
      <c r="C43" s="90"/>
      <c r="D43" s="107">
        <f>投入係数表!AJ43</f>
        <v>5.1390290905753882E-3</v>
      </c>
      <c r="E43" s="110">
        <f t="shared" si="9"/>
        <v>0.51390290905753877</v>
      </c>
      <c r="F43" s="85">
        <f>分析係数表!C46</f>
        <v>0.61950882047734346</v>
      </c>
      <c r="G43" s="110">
        <f>E43*F43</f>
        <v>0.31836738503011136</v>
      </c>
      <c r="H43" s="110">
        <v>0.3666952027170397</v>
      </c>
      <c r="I43" s="110">
        <f>C43+H43</f>
        <v>0.3666952027170397</v>
      </c>
      <c r="J43" s="85">
        <f>分析係数表!G46</f>
        <v>9.4707520891364905E-3</v>
      </c>
      <c r="K43" s="111">
        <f>I43*J43</f>
        <v>3.4728793572087325E-3</v>
      </c>
      <c r="L43" s="79"/>
      <c r="M43" s="80"/>
      <c r="N43" s="81">
        <f>分析係数表!H46</f>
        <v>2.3767664702803538E-2</v>
      </c>
      <c r="O43" s="82">
        <f t="shared" si="3"/>
        <v>0.73163956078528458</v>
      </c>
      <c r="P43" s="76">
        <f>分析係数表!C46</f>
        <v>0.61950882047734346</v>
      </c>
      <c r="Q43" s="82">
        <f>O43*P43</f>
        <v>0.45325716131665328</v>
      </c>
      <c r="R43" s="83">
        <v>0.51001305773386196</v>
      </c>
      <c r="S43" s="84">
        <f>I43+R43</f>
        <v>0.87670826045090167</v>
      </c>
      <c r="T43" s="85">
        <f>分析係数表!F46</f>
        <v>0.31364902506963788</v>
      </c>
      <c r="U43" s="86">
        <f t="shared" si="6"/>
        <v>0.27497869116092349</v>
      </c>
      <c r="V43" s="87">
        <f>分析係数表!D46</f>
        <v>1.6713091922005571E-3</v>
      </c>
      <c r="W43" s="167">
        <f t="shared" si="7"/>
        <v>0</v>
      </c>
      <c r="X43" s="76">
        <f>分析係数表!E46</f>
        <v>5.5710306406685237E-3</v>
      </c>
      <c r="Y43" s="166">
        <f t="shared" si="8"/>
        <v>0</v>
      </c>
    </row>
    <row r="44" spans="1:25" x14ac:dyDescent="0.2">
      <c r="A44" s="192">
        <v>40</v>
      </c>
      <c r="B44" s="14" t="s">
        <v>150</v>
      </c>
      <c r="C44" s="197">
        <f>SUM(C5:C43)</f>
        <v>100</v>
      </c>
      <c r="D44" s="108">
        <f>投入係数表!AJ44</f>
        <v>0.42965953932274936</v>
      </c>
      <c r="E44" s="96">
        <f>SUM(E5:E43)</f>
        <v>42.965953932274935</v>
      </c>
      <c r="F44" s="98">
        <f>分析係数表!C47</f>
        <v>0.46349450395854752</v>
      </c>
      <c r="G44" s="96">
        <f>SUM(G5:G43)</f>
        <v>10.057710687069161</v>
      </c>
      <c r="H44" s="96">
        <f>SUM(H5:H43)</f>
        <v>11.452852495344812</v>
      </c>
      <c r="I44" s="96">
        <f>SUM(I5:I43)</f>
        <v>111.4528524953448</v>
      </c>
      <c r="J44" s="98">
        <f>分析係数表!G47</f>
        <v>0.28295025107418337</v>
      </c>
      <c r="K44" s="112">
        <f>SUM(K5:K43)</f>
        <v>49.095662794061973</v>
      </c>
      <c r="L44" s="94">
        <f>最終需要_まとめ!$L$33</f>
        <v>0.627</v>
      </c>
      <c r="M44" s="91">
        <f>K44*L44</f>
        <v>30.782980571876855</v>
      </c>
      <c r="N44" s="95">
        <f>分析係数表!H47</f>
        <v>1</v>
      </c>
      <c r="O44" s="96">
        <f>SUM(O5:O43)</f>
        <v>30.782980571876863</v>
      </c>
      <c r="P44" s="92">
        <f>分析係数表!C47</f>
        <v>0.46349450395854752</v>
      </c>
      <c r="Q44" s="96">
        <f>SUM(Q5:Q43)</f>
        <v>12.628889859639759</v>
      </c>
      <c r="R44" s="91">
        <f>SUM(R5:R43)</f>
        <v>14.265773437726313</v>
      </c>
      <c r="S44" s="97">
        <f>SUM(S5:S43)</f>
        <v>125.71862593307112</v>
      </c>
      <c r="T44" s="98">
        <f>分析係数表!F47</f>
        <v>0.52862763369053167</v>
      </c>
      <c r="U44" s="99">
        <f>SUM(U5:U43)</f>
        <v>71.884104670110247</v>
      </c>
      <c r="V44" s="100">
        <f>分析係数表!D47</f>
        <v>0.12002381322151473</v>
      </c>
      <c r="W44" s="164">
        <f>SUM(W5:W43)</f>
        <v>21</v>
      </c>
      <c r="X44" s="92">
        <f>分析係数表!E47</f>
        <v>9.1234404928301496E-2</v>
      </c>
      <c r="Y44" s="165">
        <f>SUM(Y5:Y43)</f>
        <v>19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367</v>
      </c>
      <c r="S2" s="3" t="s">
        <v>152</v>
      </c>
      <c r="U2" s="64" t="s">
        <v>209</v>
      </c>
      <c r="W2" s="3" t="s">
        <v>130</v>
      </c>
      <c r="Y2" s="3" t="s">
        <v>153</v>
      </c>
    </row>
    <row r="3" spans="1:25" ht="44" x14ac:dyDescent="0.2">
      <c r="B3" s="65"/>
      <c r="C3" s="66" t="s">
        <v>227</v>
      </c>
      <c r="D3" s="66" t="s">
        <v>382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投入係数表!AK5</f>
        <v>1.9255455712451862E-3</v>
      </c>
      <c r="E5" s="110">
        <f>$C$39*D5</f>
        <v>0.19255455712451863</v>
      </c>
      <c r="F5" s="85">
        <f>分析係数表!C8</f>
        <v>0.24593128390596741</v>
      </c>
      <c r="G5" s="110">
        <f t="shared" ref="G5:G38" si="0">E5*F5</f>
        <v>4.7355189455577811E-2</v>
      </c>
      <c r="H5" s="110">
        <f t="array" ref="H5:H43">MMULT(逆行列係数!C5:AO43,'35'!G5:G43)</f>
        <v>5.8755979494584762E-2</v>
      </c>
      <c r="I5" s="110">
        <f t="shared" ref="I5:I38" si="1">C5+H5</f>
        <v>5.8755979494584762E-2</v>
      </c>
      <c r="J5" s="85">
        <f>分析係数表!G8</f>
        <v>0.11987270155586988</v>
      </c>
      <c r="K5" s="111">
        <f t="shared" ref="K5:K38" si="2">I5*J5</f>
        <v>7.0432379945771697E-3</v>
      </c>
      <c r="L5" s="79" t="s">
        <v>177</v>
      </c>
      <c r="M5" s="80" t="s">
        <v>177</v>
      </c>
      <c r="N5" s="81">
        <f>分析係数表!H8</f>
        <v>1.2776294069491229E-2</v>
      </c>
      <c r="O5" s="82">
        <f t="shared" ref="O5:O43" si="3">$M$44*N5</f>
        <v>0.41900918332158271</v>
      </c>
      <c r="P5" s="76">
        <f>分析係数表!C8</f>
        <v>0.24593128390596741</v>
      </c>
      <c r="Q5" s="82">
        <f t="shared" ref="Q5:Q38" si="4">O5*P5</f>
        <v>0.10304746642266771</v>
      </c>
      <c r="R5" s="83">
        <f t="array" ref="R5:R43">MMULT(逆行列係数!C5:AO43,'35'!Q5:Q43)</f>
        <v>0.1562128092104848</v>
      </c>
      <c r="S5" s="84">
        <f t="shared" ref="S5:S38" si="5">I5+R5</f>
        <v>0.21496878870506958</v>
      </c>
      <c r="T5" s="85">
        <f>分析係数表!F8</f>
        <v>0.45261669024045259</v>
      </c>
      <c r="U5" s="86">
        <f t="shared" ref="U5:U38" si="6">S5*T5</f>
        <v>9.7298461648687787E-2</v>
      </c>
      <c r="V5" s="87">
        <f>分析係数表!D8</f>
        <v>0.25884016973125884</v>
      </c>
      <c r="W5" s="167">
        <f t="shared" ref="W5:W38" si="7">ROUND(S5*V5,0)</f>
        <v>0</v>
      </c>
      <c r="X5" s="76">
        <f>分析係数表!E8</f>
        <v>0.1623055162659123</v>
      </c>
      <c r="Y5" s="166">
        <f t="shared" ref="Y5:Y38" si="8">ROUND(S5*X5,0)</f>
        <v>0</v>
      </c>
    </row>
    <row r="6" spans="1:25" x14ac:dyDescent="0.2">
      <c r="A6" s="6" t="s">
        <v>219</v>
      </c>
      <c r="B6" s="5" t="s">
        <v>265</v>
      </c>
      <c r="C6" s="90"/>
      <c r="D6" s="107">
        <f>投入係数表!AK6</f>
        <v>0</v>
      </c>
      <c r="E6" s="110">
        <f t="shared" ref="E6:E43" si="9">$C$39*D6</f>
        <v>0</v>
      </c>
      <c r="F6" s="85">
        <f>分析係数表!C9</f>
        <v>0.93252427184466025</v>
      </c>
      <c r="G6" s="110">
        <f t="shared" si="0"/>
        <v>0</v>
      </c>
      <c r="H6" s="110">
        <v>0.20145907416448111</v>
      </c>
      <c r="I6" s="110">
        <f t="shared" si="1"/>
        <v>0.20145907416448111</v>
      </c>
      <c r="J6" s="85">
        <f>分析係数表!G9</f>
        <v>0.24685990338164251</v>
      </c>
      <c r="K6" s="111">
        <f t="shared" si="2"/>
        <v>4.9732167583598962E-2</v>
      </c>
      <c r="L6" s="79"/>
      <c r="M6" s="80"/>
      <c r="N6" s="81">
        <f>分析係数表!H9</f>
        <v>6.7102384818756454E-4</v>
      </c>
      <c r="O6" s="82">
        <f t="shared" si="3"/>
        <v>2.2006784838318416E-2</v>
      </c>
      <c r="P6" s="76">
        <f>分析係数表!C9</f>
        <v>0.93252427184466025</v>
      </c>
      <c r="Q6" s="82">
        <f t="shared" si="4"/>
        <v>2.052186100699499E-2</v>
      </c>
      <c r="R6" s="83">
        <v>4.2956322000229571E-2</v>
      </c>
      <c r="S6" s="84">
        <f t="shared" si="5"/>
        <v>0.2444153961647107</v>
      </c>
      <c r="T6" s="85">
        <f>分析係数表!F9</f>
        <v>0.67294685990338166</v>
      </c>
      <c r="U6" s="86">
        <f t="shared" si="6"/>
        <v>0.1644785733610831</v>
      </c>
      <c r="V6" s="87">
        <f>分析係数表!D9</f>
        <v>0.15314009661835748</v>
      </c>
      <c r="W6" s="167">
        <f t="shared" si="7"/>
        <v>0</v>
      </c>
      <c r="X6" s="76">
        <f>分析係数表!E9</f>
        <v>0.11884057971014493</v>
      </c>
      <c r="Y6" s="166">
        <f t="shared" si="8"/>
        <v>0</v>
      </c>
    </row>
    <row r="7" spans="1:25" x14ac:dyDescent="0.2">
      <c r="A7" s="6" t="s">
        <v>220</v>
      </c>
      <c r="B7" s="5" t="s">
        <v>266</v>
      </c>
      <c r="C7" s="90"/>
      <c r="D7" s="107">
        <f>投入係数表!AK7</f>
        <v>0</v>
      </c>
      <c r="E7" s="110">
        <f t="shared" si="9"/>
        <v>0</v>
      </c>
      <c r="F7" s="85">
        <f>分析係数表!C10</f>
        <v>7.456140350877194E-2</v>
      </c>
      <c r="G7" s="110">
        <f t="shared" si="0"/>
        <v>0</v>
      </c>
      <c r="H7" s="110">
        <v>1.7118330974708251E-3</v>
      </c>
      <c r="I7" s="110">
        <f t="shared" si="1"/>
        <v>1.7118330974708251E-3</v>
      </c>
      <c r="J7" s="85">
        <f>分析係数表!G10</f>
        <v>0.17857142857142858</v>
      </c>
      <c r="K7" s="111">
        <f t="shared" si="2"/>
        <v>3.0568448169121878E-4</v>
      </c>
      <c r="L7" s="79"/>
      <c r="M7" s="80"/>
      <c r="N7" s="81">
        <f>分析係数表!H10</f>
        <v>1.3017862654838752E-3</v>
      </c>
      <c r="O7" s="82">
        <f t="shared" si="3"/>
        <v>4.2693162586337728E-2</v>
      </c>
      <c r="P7" s="76">
        <f>分析係数表!C10</f>
        <v>7.456140350877194E-2</v>
      </c>
      <c r="Q7" s="82">
        <f t="shared" si="4"/>
        <v>3.1832621226655327E-3</v>
      </c>
      <c r="R7" s="83">
        <v>6.0690823266030779E-3</v>
      </c>
      <c r="S7" s="84">
        <f t="shared" si="5"/>
        <v>7.780915424073903E-3</v>
      </c>
      <c r="T7" s="85">
        <f>分析係数表!F10</f>
        <v>0.52380952380952384</v>
      </c>
      <c r="U7" s="86">
        <f t="shared" si="6"/>
        <v>4.0757176030863304E-3</v>
      </c>
      <c r="V7" s="87">
        <f>分析係数表!D10</f>
        <v>0.10714285714285714</v>
      </c>
      <c r="W7" s="167">
        <f t="shared" si="7"/>
        <v>0</v>
      </c>
      <c r="X7" s="76">
        <f>分析係数表!E10</f>
        <v>0.13095238095238096</v>
      </c>
      <c r="Y7" s="166">
        <f t="shared" si="8"/>
        <v>0</v>
      </c>
    </row>
    <row r="8" spans="1:25" x14ac:dyDescent="0.2">
      <c r="A8" s="6" t="s">
        <v>221</v>
      </c>
      <c r="B8" s="5" t="s">
        <v>27</v>
      </c>
      <c r="C8" s="90"/>
      <c r="D8" s="107">
        <f>投入係数表!AK8</f>
        <v>0</v>
      </c>
      <c r="E8" s="110">
        <f t="shared" si="9"/>
        <v>0</v>
      </c>
      <c r="F8" s="85">
        <f>分析係数表!C11</f>
        <v>4.5351473922902175E-3</v>
      </c>
      <c r="G8" s="110">
        <f t="shared" si="0"/>
        <v>0</v>
      </c>
      <c r="H8" s="110">
        <v>1.0261569794549652E-4</v>
      </c>
      <c r="I8" s="110">
        <f t="shared" si="1"/>
        <v>1.0261569794549652E-4</v>
      </c>
      <c r="J8" s="85">
        <f>分析係数表!G11</f>
        <v>0.75</v>
      </c>
      <c r="K8" s="111">
        <f t="shared" si="2"/>
        <v>7.696177345912239E-5</v>
      </c>
      <c r="L8" s="79"/>
      <c r="M8" s="80"/>
      <c r="N8" s="81">
        <f>分析係数表!H11</f>
        <v>-2.6840953927502582E-5</v>
      </c>
      <c r="O8" s="82">
        <f t="shared" si="3"/>
        <v>-8.8027139353273674E-4</v>
      </c>
      <c r="P8" s="76">
        <f>分析係数表!C11</f>
        <v>4.5351473922902175E-3</v>
      </c>
      <c r="Q8" s="82">
        <f t="shared" si="4"/>
        <v>-3.992160514887667E-6</v>
      </c>
      <c r="R8" s="83">
        <v>1.1372193096544168E-4</v>
      </c>
      <c r="S8" s="84">
        <f t="shared" si="5"/>
        <v>2.1633762891093818E-4</v>
      </c>
      <c r="T8" s="85">
        <f>分析係数表!F11</f>
        <v>1</v>
      </c>
      <c r="U8" s="86">
        <f t="shared" si="6"/>
        <v>2.1633762891093818E-4</v>
      </c>
      <c r="V8" s="87">
        <f>分析係数表!D11</f>
        <v>0.25</v>
      </c>
      <c r="W8" s="167">
        <f t="shared" si="7"/>
        <v>0</v>
      </c>
      <c r="X8" s="76">
        <f>分析係数表!E11</f>
        <v>0</v>
      </c>
      <c r="Y8" s="166">
        <f t="shared" si="8"/>
        <v>0</v>
      </c>
    </row>
    <row r="9" spans="1:25" x14ac:dyDescent="0.2">
      <c r="A9" s="6" t="s">
        <v>222</v>
      </c>
      <c r="B9" s="5" t="s">
        <v>190</v>
      </c>
      <c r="C9" s="90"/>
      <c r="D9" s="107">
        <f>投入係数表!AK9</f>
        <v>1.9255455712451862E-3</v>
      </c>
      <c r="E9" s="110">
        <f t="shared" si="9"/>
        <v>0.19255455712451863</v>
      </c>
      <c r="F9" s="85">
        <f>分析係数表!C12</f>
        <v>0.20853365384615385</v>
      </c>
      <c r="G9" s="110">
        <f t="shared" si="0"/>
        <v>4.0154105361903829E-2</v>
      </c>
      <c r="H9" s="110">
        <v>6.2059937274997749E-2</v>
      </c>
      <c r="I9" s="110">
        <f t="shared" si="1"/>
        <v>6.2059937274997749E-2</v>
      </c>
      <c r="J9" s="85">
        <f>分析係数表!G12</f>
        <v>0.14315275640685521</v>
      </c>
      <c r="K9" s="111">
        <f t="shared" si="2"/>
        <v>8.884051083352466E-3</v>
      </c>
      <c r="L9" s="79"/>
      <c r="M9" s="80"/>
      <c r="N9" s="81">
        <f>分析係数表!H12</f>
        <v>9.7526606095580642E-2</v>
      </c>
      <c r="O9" s="82">
        <f t="shared" si="3"/>
        <v>3.1984661084011994</v>
      </c>
      <c r="P9" s="76">
        <f>分析係数表!C12</f>
        <v>0.20853365384615385</v>
      </c>
      <c r="Q9" s="82">
        <f t="shared" si="4"/>
        <v>0.66698782428799053</v>
      </c>
      <c r="R9" s="83">
        <v>0.75775105696809697</v>
      </c>
      <c r="S9" s="84">
        <f t="shared" si="5"/>
        <v>0.81981099424309467</v>
      </c>
      <c r="T9" s="85">
        <f>分析係数表!F12</f>
        <v>0.2958030455775455</v>
      </c>
      <c r="U9" s="86">
        <f t="shared" si="6"/>
        <v>0.24250258889506301</v>
      </c>
      <c r="V9" s="87">
        <f>分析係数表!D12</f>
        <v>0.10691356714596488</v>
      </c>
      <c r="W9" s="167">
        <f t="shared" si="7"/>
        <v>0</v>
      </c>
      <c r="X9" s="76">
        <f>分析係数表!E12</f>
        <v>8.866132540987956E-2</v>
      </c>
      <c r="Y9" s="166">
        <f t="shared" si="8"/>
        <v>0</v>
      </c>
    </row>
    <row r="10" spans="1:25" x14ac:dyDescent="0.2">
      <c r="A10" s="6" t="s">
        <v>223</v>
      </c>
      <c r="B10" s="5" t="s">
        <v>28</v>
      </c>
      <c r="C10" s="90"/>
      <c r="D10" s="107">
        <f>投入係数表!AK10</f>
        <v>2.6957637997432605E-2</v>
      </c>
      <c r="E10" s="110">
        <f t="shared" si="9"/>
        <v>2.6957637997432604</v>
      </c>
      <c r="F10" s="85">
        <f>分析係数表!C13</f>
        <v>0</v>
      </c>
      <c r="G10" s="110">
        <f t="shared" si="0"/>
        <v>0</v>
      </c>
      <c r="H10" s="110">
        <v>0</v>
      </c>
      <c r="I10" s="110">
        <f t="shared" si="1"/>
        <v>0</v>
      </c>
      <c r="J10" s="85">
        <f>分析係数表!G13</f>
        <v>0.24552160168598525</v>
      </c>
      <c r="K10" s="111">
        <f t="shared" si="2"/>
        <v>0</v>
      </c>
      <c r="L10" s="79"/>
      <c r="M10" s="80"/>
      <c r="N10" s="81">
        <f>分析係数表!H13</f>
        <v>1.4802786091017674E-2</v>
      </c>
      <c r="O10" s="82">
        <f t="shared" si="3"/>
        <v>0.48546967353330434</v>
      </c>
      <c r="P10" s="76">
        <f>分析係数表!C13</f>
        <v>0</v>
      </c>
      <c r="Q10" s="82">
        <f t="shared" si="4"/>
        <v>0</v>
      </c>
      <c r="R10" s="83">
        <v>0</v>
      </c>
      <c r="S10" s="84">
        <f t="shared" si="5"/>
        <v>0</v>
      </c>
      <c r="T10" s="85">
        <f>分析係数表!F13</f>
        <v>0.38461538461538464</v>
      </c>
      <c r="U10" s="86">
        <f t="shared" si="6"/>
        <v>0</v>
      </c>
      <c r="V10" s="87">
        <f>分析係数表!D13</f>
        <v>0.16965226554267651</v>
      </c>
      <c r="W10" s="167">
        <f t="shared" si="7"/>
        <v>0</v>
      </c>
      <c r="X10" s="76">
        <f>分析係数表!E13</f>
        <v>0.13909378292939936</v>
      </c>
      <c r="Y10" s="166">
        <f t="shared" si="8"/>
        <v>0</v>
      </c>
    </row>
    <row r="11" spans="1:25" x14ac:dyDescent="0.2">
      <c r="A11" s="6" t="s">
        <v>224</v>
      </c>
      <c r="B11" s="5" t="s">
        <v>267</v>
      </c>
      <c r="C11" s="90"/>
      <c r="D11" s="107">
        <f>投入係数表!AK11</f>
        <v>1.9255455712451863E-2</v>
      </c>
      <c r="E11" s="110">
        <f t="shared" si="9"/>
        <v>1.9255455712451863</v>
      </c>
      <c r="F11" s="85">
        <f>分析係数表!C14</f>
        <v>0.56789069171648165</v>
      </c>
      <c r="G11" s="110">
        <f t="shared" si="0"/>
        <v>1.0934994063860366</v>
      </c>
      <c r="H11" s="110">
        <v>1.4130447191016429</v>
      </c>
      <c r="I11" s="110">
        <f t="shared" si="1"/>
        <v>1.4130447191016429</v>
      </c>
      <c r="J11" s="85">
        <f>分析係数表!G14</f>
        <v>0.17200100806451613</v>
      </c>
      <c r="K11" s="111">
        <f t="shared" si="2"/>
        <v>0.2430451161257236</v>
      </c>
      <c r="L11" s="79"/>
      <c r="M11" s="80"/>
      <c r="N11" s="81">
        <f>分析係数表!H14</f>
        <v>1.2346838806651188E-3</v>
      </c>
      <c r="O11" s="82">
        <f t="shared" si="3"/>
        <v>4.0492484102505895E-2</v>
      </c>
      <c r="P11" s="76">
        <f>分析係数表!C14</f>
        <v>0.56789069171648165</v>
      </c>
      <c r="Q11" s="82">
        <f t="shared" si="4"/>
        <v>2.2995304806290709E-2</v>
      </c>
      <c r="R11" s="83">
        <v>0.12034290649735219</v>
      </c>
      <c r="S11" s="84">
        <f t="shared" si="5"/>
        <v>1.5333876255989951</v>
      </c>
      <c r="T11" s="85">
        <f>分析係数表!F14</f>
        <v>0.39616935483870969</v>
      </c>
      <c r="U11" s="86">
        <f t="shared" si="6"/>
        <v>0.60748118635121484</v>
      </c>
      <c r="V11" s="87">
        <f>分析係数表!D14</f>
        <v>7.7998991935483875E-2</v>
      </c>
      <c r="W11" s="167">
        <f t="shared" si="7"/>
        <v>0</v>
      </c>
      <c r="X11" s="76">
        <f>分析係数表!E14</f>
        <v>6.9052419354838704E-2</v>
      </c>
      <c r="Y11" s="166">
        <f t="shared" si="8"/>
        <v>0</v>
      </c>
    </row>
    <row r="12" spans="1:25" x14ac:dyDescent="0.2">
      <c r="A12" s="6" t="s">
        <v>225</v>
      </c>
      <c r="B12" s="5" t="s">
        <v>29</v>
      </c>
      <c r="C12" s="90"/>
      <c r="D12" s="107">
        <f>投入係数表!AK12</f>
        <v>2.5673940949935813E-3</v>
      </c>
      <c r="E12" s="110">
        <f t="shared" si="9"/>
        <v>0.25673940949935814</v>
      </c>
      <c r="F12" s="85">
        <f>分析係数表!C15</f>
        <v>0</v>
      </c>
      <c r="G12" s="110">
        <f t="shared" si="0"/>
        <v>0</v>
      </c>
      <c r="H12" s="110">
        <v>0</v>
      </c>
      <c r="I12" s="110">
        <f t="shared" si="1"/>
        <v>0</v>
      </c>
      <c r="J12" s="85">
        <f>分析係数表!G15</f>
        <v>9.5499451152579587E-2</v>
      </c>
      <c r="K12" s="111">
        <f t="shared" si="2"/>
        <v>0</v>
      </c>
      <c r="L12" s="79"/>
      <c r="M12" s="80"/>
      <c r="N12" s="81">
        <f>分析係数表!H15</f>
        <v>9.0185605196408686E-3</v>
      </c>
      <c r="O12" s="82">
        <f t="shared" si="3"/>
        <v>0.2957711882269996</v>
      </c>
      <c r="P12" s="76">
        <f>分析係数表!C15</f>
        <v>0</v>
      </c>
      <c r="Q12" s="82">
        <f t="shared" si="4"/>
        <v>0</v>
      </c>
      <c r="R12" s="83">
        <v>0</v>
      </c>
      <c r="S12" s="84">
        <f t="shared" si="5"/>
        <v>0</v>
      </c>
      <c r="T12" s="85">
        <f>分析係数表!F15</f>
        <v>0.30406147091108671</v>
      </c>
      <c r="U12" s="86">
        <f t="shared" si="6"/>
        <v>0</v>
      </c>
      <c r="V12" s="87">
        <f>分析係数表!D15</f>
        <v>4.2810098792535674E-2</v>
      </c>
      <c r="W12" s="167">
        <f t="shared" si="7"/>
        <v>0</v>
      </c>
      <c r="X12" s="76">
        <f>分析係数表!E15</f>
        <v>3.4028540065861687E-2</v>
      </c>
      <c r="Y12" s="166">
        <f t="shared" si="8"/>
        <v>0</v>
      </c>
    </row>
    <row r="13" spans="1:25" x14ac:dyDescent="0.2">
      <c r="A13" s="6" t="s">
        <v>226</v>
      </c>
      <c r="B13" s="5" t="s">
        <v>30</v>
      </c>
      <c r="C13" s="90"/>
      <c r="D13" s="107">
        <f>投入係数表!AK13</f>
        <v>3.8510911424903724E-3</v>
      </c>
      <c r="E13" s="110">
        <f t="shared" si="9"/>
        <v>0.38510911424903727</v>
      </c>
      <c r="F13" s="85">
        <f>分析係数表!C16</f>
        <v>4.7619047619047672E-2</v>
      </c>
      <c r="G13" s="110">
        <f t="shared" si="0"/>
        <v>1.8338529249954175E-2</v>
      </c>
      <c r="H13" s="110">
        <v>2.2458509095146694E-2</v>
      </c>
      <c r="I13" s="110">
        <f t="shared" si="1"/>
        <v>2.2458509095146694E-2</v>
      </c>
      <c r="J13" s="85">
        <f>分析係数表!G16</f>
        <v>3.2520325203252036E-2</v>
      </c>
      <c r="K13" s="111">
        <f t="shared" si="2"/>
        <v>7.303580193543641E-4</v>
      </c>
      <c r="L13" s="79"/>
      <c r="M13" s="80"/>
      <c r="N13" s="81">
        <f>分析係数表!H16</f>
        <v>1.7741870546079206E-2</v>
      </c>
      <c r="O13" s="82">
        <f t="shared" si="3"/>
        <v>0.58185939112513896</v>
      </c>
      <c r="P13" s="76">
        <f>分析係数表!C16</f>
        <v>4.7619047619047672E-2</v>
      </c>
      <c r="Q13" s="82">
        <f t="shared" si="4"/>
        <v>2.7707590053578077E-2</v>
      </c>
      <c r="R13" s="83">
        <v>3.13390455955153E-2</v>
      </c>
      <c r="S13" s="84">
        <f t="shared" si="5"/>
        <v>5.3797554690661997E-2</v>
      </c>
      <c r="T13" s="85">
        <f>分析係数表!F16</f>
        <v>0.28455284552845528</v>
      </c>
      <c r="U13" s="86">
        <f t="shared" si="6"/>
        <v>1.5308247269700568E-2</v>
      </c>
      <c r="V13" s="87">
        <f>分析係数表!D16</f>
        <v>8.943089430894309E-2</v>
      </c>
      <c r="W13" s="167">
        <f t="shared" si="7"/>
        <v>0</v>
      </c>
      <c r="X13" s="76">
        <f>分析係数表!E16</f>
        <v>6.5040650406504072E-2</v>
      </c>
      <c r="Y13" s="166">
        <f t="shared" si="8"/>
        <v>0</v>
      </c>
    </row>
    <row r="14" spans="1:25" x14ac:dyDescent="0.2">
      <c r="A14" s="6" t="s">
        <v>2</v>
      </c>
      <c r="B14" s="5" t="s">
        <v>364</v>
      </c>
      <c r="C14" s="90"/>
      <c r="D14" s="107">
        <f>投入係数表!AK14</f>
        <v>8.3440308087291398E-3</v>
      </c>
      <c r="E14" s="110">
        <f t="shared" si="9"/>
        <v>0.83440308087291393</v>
      </c>
      <c r="F14" s="85">
        <f>分析係数表!C17</f>
        <v>0.10486608826857791</v>
      </c>
      <c r="G14" s="110">
        <f t="shared" si="0"/>
        <v>8.750058713039234E-2</v>
      </c>
      <c r="H14" s="110">
        <v>0.12556531907184471</v>
      </c>
      <c r="I14" s="110">
        <f t="shared" si="1"/>
        <v>0.12556531907184471</v>
      </c>
      <c r="J14" s="85">
        <f>分析係数表!G17</f>
        <v>0.21282973621103118</v>
      </c>
      <c r="K14" s="111">
        <f t="shared" si="2"/>
        <v>2.6724033735314671E-2</v>
      </c>
      <c r="L14" s="79"/>
      <c r="M14" s="80"/>
      <c r="N14" s="81">
        <f>分析係数表!H17</f>
        <v>2.9793458859527868E-3</v>
      </c>
      <c r="O14" s="82">
        <f t="shared" si="3"/>
        <v>9.7710124682133789E-2</v>
      </c>
      <c r="P14" s="76">
        <f>分析係数表!C17</f>
        <v>0.10486608826857791</v>
      </c>
      <c r="Q14" s="82">
        <f t="shared" si="4"/>
        <v>1.0246478559650395E-2</v>
      </c>
      <c r="R14" s="83">
        <v>2.2594057261677122E-2</v>
      </c>
      <c r="S14" s="84">
        <f t="shared" si="5"/>
        <v>0.14815937633352183</v>
      </c>
      <c r="T14" s="85">
        <f>分析係数表!F17</f>
        <v>0.32553956834532372</v>
      </c>
      <c r="U14" s="86">
        <f t="shared" si="6"/>
        <v>4.8231739417927064E-2</v>
      </c>
      <c r="V14" s="87">
        <f>分析係数表!D17</f>
        <v>0.14268585131894485</v>
      </c>
      <c r="W14" s="167">
        <f t="shared" si="7"/>
        <v>0</v>
      </c>
      <c r="X14" s="76">
        <f>分析係数表!E17</f>
        <v>0.13908872901678657</v>
      </c>
      <c r="Y14" s="166">
        <f t="shared" si="8"/>
        <v>0</v>
      </c>
    </row>
    <row r="15" spans="1:25" x14ac:dyDescent="0.2">
      <c r="A15" s="6" t="s">
        <v>3</v>
      </c>
      <c r="B15" s="5" t="s">
        <v>31</v>
      </c>
      <c r="C15" s="90"/>
      <c r="D15" s="107">
        <f>投入係数表!AK15</f>
        <v>6.4184852374839533E-4</v>
      </c>
      <c r="E15" s="110">
        <f t="shared" si="9"/>
        <v>6.4184852374839535E-2</v>
      </c>
      <c r="F15" s="85">
        <f>分析係数表!C18</f>
        <v>0.13600000000000001</v>
      </c>
      <c r="G15" s="110">
        <f t="shared" si="0"/>
        <v>8.7291399229781769E-3</v>
      </c>
      <c r="H15" s="110">
        <v>1.5442904169717095E-2</v>
      </c>
      <c r="I15" s="110">
        <f t="shared" si="1"/>
        <v>1.5442904169717095E-2</v>
      </c>
      <c r="J15" s="85">
        <f>分析係数表!G18</f>
        <v>0.21499013806706113</v>
      </c>
      <c r="K15" s="111">
        <f t="shared" si="2"/>
        <v>3.3200720996038723E-3</v>
      </c>
      <c r="L15" s="79"/>
      <c r="M15" s="80"/>
      <c r="N15" s="81">
        <f>分析係数表!H18</f>
        <v>4.6971669373129519E-4</v>
      </c>
      <c r="O15" s="82">
        <f t="shared" si="3"/>
        <v>1.5404749386822892E-2</v>
      </c>
      <c r="P15" s="76">
        <f>分析係数表!C18</f>
        <v>0.13600000000000001</v>
      </c>
      <c r="Q15" s="82">
        <f t="shared" si="4"/>
        <v>2.0950459166079135E-3</v>
      </c>
      <c r="R15" s="83">
        <v>5.0863833817941942E-3</v>
      </c>
      <c r="S15" s="84">
        <f t="shared" si="5"/>
        <v>2.0529287551511288E-2</v>
      </c>
      <c r="T15" s="85">
        <f>分析係数表!F18</f>
        <v>0.45759368836291914</v>
      </c>
      <c r="U15" s="86">
        <f t="shared" si="6"/>
        <v>9.3940724101590125E-3</v>
      </c>
      <c r="V15" s="87">
        <f>分析係数表!D18</f>
        <v>7.3964497041420121E-2</v>
      </c>
      <c r="W15" s="167">
        <f t="shared" si="7"/>
        <v>0</v>
      </c>
      <c r="X15" s="76">
        <f>分析係数表!E18</f>
        <v>5.0295857988165681E-2</v>
      </c>
      <c r="Y15" s="166">
        <f t="shared" si="8"/>
        <v>0</v>
      </c>
    </row>
    <row r="16" spans="1:25" x14ac:dyDescent="0.2">
      <c r="A16" s="6" t="s">
        <v>4</v>
      </c>
      <c r="B16" s="5" t="s">
        <v>32</v>
      </c>
      <c r="C16" s="90"/>
      <c r="D16" s="107">
        <f>投入係数表!AK16</f>
        <v>0</v>
      </c>
      <c r="E16" s="110">
        <f t="shared" si="9"/>
        <v>0</v>
      </c>
      <c r="F16" s="85">
        <f>分析係数表!C19</f>
        <v>5.7963709677419373E-2</v>
      </c>
      <c r="G16" s="110">
        <f t="shared" si="0"/>
        <v>0</v>
      </c>
      <c r="H16" s="110">
        <v>2.9749557992759779E-3</v>
      </c>
      <c r="I16" s="110">
        <f t="shared" si="1"/>
        <v>2.9749557992759779E-3</v>
      </c>
      <c r="J16" s="85">
        <f>分析係数表!G19</f>
        <v>5.6640625E-2</v>
      </c>
      <c r="K16" s="111">
        <f t="shared" si="2"/>
        <v>1.6850335581836592E-4</v>
      </c>
      <c r="L16" s="79"/>
      <c r="M16" s="80"/>
      <c r="N16" s="81">
        <f>分析係数表!H19</f>
        <v>-1.2078429267376162E-4</v>
      </c>
      <c r="O16" s="82">
        <f t="shared" si="3"/>
        <v>-3.9612212708973159E-3</v>
      </c>
      <c r="P16" s="76">
        <f>分析係数表!C19</f>
        <v>5.7963709677419373E-2</v>
      </c>
      <c r="Q16" s="82">
        <f t="shared" si="4"/>
        <v>-2.2960707971431021E-4</v>
      </c>
      <c r="R16" s="83">
        <v>1.0478035707434147E-3</v>
      </c>
      <c r="S16" s="84">
        <f t="shared" si="5"/>
        <v>4.0227593700193926E-3</v>
      </c>
      <c r="T16" s="85">
        <f>分析係数表!F19</f>
        <v>0.23828125</v>
      </c>
      <c r="U16" s="86">
        <f t="shared" si="6"/>
        <v>9.5854813113743342E-4</v>
      </c>
      <c r="V16" s="87">
        <f>分析係数表!D19</f>
        <v>2.1484375E-2</v>
      </c>
      <c r="W16" s="167">
        <f t="shared" si="7"/>
        <v>0</v>
      </c>
      <c r="X16" s="76">
        <f>分析係数表!E19</f>
        <v>3.90625E-3</v>
      </c>
      <c r="Y16" s="166">
        <f t="shared" si="8"/>
        <v>0</v>
      </c>
    </row>
    <row r="17" spans="1:25" x14ac:dyDescent="0.2">
      <c r="A17" s="6" t="s">
        <v>5</v>
      </c>
      <c r="B17" s="5" t="s">
        <v>33</v>
      </c>
      <c r="C17" s="90"/>
      <c r="D17" s="107">
        <f>投入係数表!AK17</f>
        <v>0</v>
      </c>
      <c r="E17" s="110">
        <f t="shared" si="9"/>
        <v>0</v>
      </c>
      <c r="F17" s="85">
        <f>分析係数表!C20</f>
        <v>5.8436815193571912E-2</v>
      </c>
      <c r="G17" s="110">
        <f t="shared" si="0"/>
        <v>0</v>
      </c>
      <c r="H17" s="110">
        <v>3.9211275778280518E-3</v>
      </c>
      <c r="I17" s="110">
        <f t="shared" si="1"/>
        <v>3.9211275778280518E-3</v>
      </c>
      <c r="J17" s="85">
        <f>分析係数表!G20</f>
        <v>0.10123456790123457</v>
      </c>
      <c r="K17" s="111">
        <f t="shared" si="2"/>
        <v>3.9695365602703735E-4</v>
      </c>
      <c r="L17" s="79"/>
      <c r="M17" s="80"/>
      <c r="N17" s="81">
        <f>分析係数表!H20</f>
        <v>5.905009864050568E-4</v>
      </c>
      <c r="O17" s="82">
        <f t="shared" si="3"/>
        <v>1.9365970657720208E-2</v>
      </c>
      <c r="P17" s="76">
        <f>分析係数表!C20</f>
        <v>5.8436815193571912E-2</v>
      </c>
      <c r="Q17" s="82">
        <f t="shared" si="4"/>
        <v>1.1316856483693321E-3</v>
      </c>
      <c r="R17" s="83">
        <v>2.8581788648331862E-3</v>
      </c>
      <c r="S17" s="84">
        <f t="shared" si="5"/>
        <v>6.7793064426612381E-3</v>
      </c>
      <c r="T17" s="85">
        <f>分析係数表!F20</f>
        <v>0.22469135802469137</v>
      </c>
      <c r="U17" s="86">
        <f t="shared" si="6"/>
        <v>1.5232515710670931E-3</v>
      </c>
      <c r="V17" s="87">
        <f>分析係数表!D20</f>
        <v>8.1481481481481488E-2</v>
      </c>
      <c r="W17" s="167">
        <f t="shared" si="7"/>
        <v>0</v>
      </c>
      <c r="X17" s="76">
        <f>分析係数表!E20</f>
        <v>7.9012345679012344E-2</v>
      </c>
      <c r="Y17" s="166">
        <f t="shared" si="8"/>
        <v>0</v>
      </c>
    </row>
    <row r="18" spans="1:25" x14ac:dyDescent="0.2">
      <c r="A18" s="6" t="s">
        <v>6</v>
      </c>
      <c r="B18" s="5" t="s">
        <v>34</v>
      </c>
      <c r="C18" s="90"/>
      <c r="D18" s="107">
        <f>投入係数表!AK18</f>
        <v>2.5673940949935813E-3</v>
      </c>
      <c r="E18" s="110">
        <f t="shared" si="9"/>
        <v>0.25673940949935814</v>
      </c>
      <c r="F18" s="85">
        <f>分析係数表!C21</f>
        <v>0.13836239575435938</v>
      </c>
      <c r="G18" s="110">
        <f t="shared" si="0"/>
        <v>3.5523079782890724E-2</v>
      </c>
      <c r="H18" s="110">
        <v>5.2276633957121621E-2</v>
      </c>
      <c r="I18" s="110">
        <f t="shared" si="1"/>
        <v>5.2276633957121621E-2</v>
      </c>
      <c r="J18" s="85">
        <f>分析係数表!G21</f>
        <v>0.28436555891238668</v>
      </c>
      <c r="K18" s="111">
        <f t="shared" si="2"/>
        <v>1.4865674233275143E-2</v>
      </c>
      <c r="L18" s="79"/>
      <c r="M18" s="80"/>
      <c r="N18" s="81">
        <f>分析係数表!H21</f>
        <v>9.7969481835384425E-4</v>
      </c>
      <c r="O18" s="82">
        <f t="shared" si="3"/>
        <v>3.2129905863944888E-2</v>
      </c>
      <c r="P18" s="76">
        <f>分析係数表!C21</f>
        <v>0.13836239575435938</v>
      </c>
      <c r="Q18" s="82">
        <f t="shared" si="4"/>
        <v>4.445570750697455E-3</v>
      </c>
      <c r="R18" s="83">
        <v>1.052389180937504E-2</v>
      </c>
      <c r="S18" s="84">
        <f t="shared" si="5"/>
        <v>6.2800525766496668E-2</v>
      </c>
      <c r="T18" s="85">
        <f>分析係数表!F21</f>
        <v>0.42484894259818728</v>
      </c>
      <c r="U18" s="86">
        <f t="shared" si="6"/>
        <v>2.6680736966506323E-2</v>
      </c>
      <c r="V18" s="87">
        <f>分析係数表!D21</f>
        <v>8.0060422960725075E-2</v>
      </c>
      <c r="W18" s="167">
        <f t="shared" si="7"/>
        <v>0</v>
      </c>
      <c r="X18" s="76">
        <f>分析係数表!E21</f>
        <v>6.9108761329305129E-2</v>
      </c>
      <c r="Y18" s="166">
        <f t="shared" si="8"/>
        <v>0</v>
      </c>
    </row>
    <row r="19" spans="1:25" x14ac:dyDescent="0.2">
      <c r="A19" s="6" t="s">
        <v>7</v>
      </c>
      <c r="B19" s="5" t="s">
        <v>268</v>
      </c>
      <c r="C19" s="90"/>
      <c r="D19" s="107">
        <f>投入係数表!AK19</f>
        <v>0</v>
      </c>
      <c r="E19" s="110">
        <f t="shared" si="9"/>
        <v>0</v>
      </c>
      <c r="F19" s="85">
        <f>分析係数表!C22</f>
        <v>4.2718446601941795E-2</v>
      </c>
      <c r="G19" s="110">
        <f t="shared" si="0"/>
        <v>0</v>
      </c>
      <c r="H19" s="110">
        <v>1.9588679773703205E-3</v>
      </c>
      <c r="I19" s="110">
        <f t="shared" si="1"/>
        <v>1.9588679773703205E-3</v>
      </c>
      <c r="J19" s="85">
        <f>分析係数表!G22</f>
        <v>0.195578231292517</v>
      </c>
      <c r="K19" s="111">
        <f t="shared" si="2"/>
        <v>3.8311193434963748E-4</v>
      </c>
      <c r="L19" s="79"/>
      <c r="M19" s="80"/>
      <c r="N19" s="81">
        <f>分析係数表!H22</f>
        <v>4.0261430891253877E-5</v>
      </c>
      <c r="O19" s="82">
        <f t="shared" si="3"/>
        <v>1.3204070902991052E-3</v>
      </c>
      <c r="P19" s="76">
        <f>分析係数表!C22</f>
        <v>4.2718446601941795E-2</v>
      </c>
      <c r="Q19" s="82">
        <f t="shared" si="4"/>
        <v>5.6405739779767663E-5</v>
      </c>
      <c r="R19" s="83">
        <v>7.7208846271075934E-4</v>
      </c>
      <c r="S19" s="84">
        <f t="shared" si="5"/>
        <v>2.7309564400810797E-3</v>
      </c>
      <c r="T19" s="85">
        <f>分析係数表!F22</f>
        <v>0.41411564625850339</v>
      </c>
      <c r="U19" s="86">
        <f t="shared" si="6"/>
        <v>1.1309317910879982E-3</v>
      </c>
      <c r="V19" s="87">
        <f>分析係数表!D22</f>
        <v>4.1666666666666664E-2</v>
      </c>
      <c r="W19" s="167">
        <f t="shared" si="7"/>
        <v>0</v>
      </c>
      <c r="X19" s="76">
        <f>分析係数表!E22</f>
        <v>3.5714285714285712E-2</v>
      </c>
      <c r="Y19" s="166">
        <f t="shared" si="8"/>
        <v>0</v>
      </c>
    </row>
    <row r="20" spans="1:25" x14ac:dyDescent="0.2">
      <c r="A20" s="6" t="s">
        <v>8</v>
      </c>
      <c r="B20" s="5" t="s">
        <v>269</v>
      </c>
      <c r="C20" s="90"/>
      <c r="D20" s="107">
        <f>投入係数表!AK20</f>
        <v>0</v>
      </c>
      <c r="E20" s="110">
        <f t="shared" si="9"/>
        <v>0</v>
      </c>
      <c r="F20" s="85">
        <f>分析係数表!C23</f>
        <v>0</v>
      </c>
      <c r="G20" s="110">
        <f t="shared" si="0"/>
        <v>0</v>
      </c>
      <c r="H20" s="110">
        <v>0</v>
      </c>
      <c r="I20" s="110">
        <f t="shared" si="1"/>
        <v>0</v>
      </c>
      <c r="J20" s="85">
        <f>分析係数表!G23</f>
        <v>0.21392190152801357</v>
      </c>
      <c r="K20" s="111">
        <f t="shared" si="2"/>
        <v>0</v>
      </c>
      <c r="L20" s="79"/>
      <c r="M20" s="80"/>
      <c r="N20" s="81">
        <f>分析係数表!H23</f>
        <v>2.6840953927502582E-5</v>
      </c>
      <c r="O20" s="82">
        <f t="shared" si="3"/>
        <v>8.8027139353273674E-4</v>
      </c>
      <c r="P20" s="76">
        <f>分析係数表!C23</f>
        <v>0</v>
      </c>
      <c r="Q20" s="82">
        <f t="shared" si="4"/>
        <v>0</v>
      </c>
      <c r="R20" s="83">
        <v>0</v>
      </c>
      <c r="S20" s="84">
        <f t="shared" si="5"/>
        <v>0</v>
      </c>
      <c r="T20" s="85">
        <f>分析係数表!F23</f>
        <v>0.43803056027164688</v>
      </c>
      <c r="U20" s="86">
        <f t="shared" si="6"/>
        <v>0</v>
      </c>
      <c r="V20" s="87">
        <f>分析係数表!D23</f>
        <v>9.3378607809847206E-2</v>
      </c>
      <c r="W20" s="167">
        <f t="shared" si="7"/>
        <v>0</v>
      </c>
      <c r="X20" s="76">
        <f>分析係数表!E23</f>
        <v>9.3378607809847206E-2</v>
      </c>
      <c r="Y20" s="166">
        <f t="shared" si="8"/>
        <v>0</v>
      </c>
    </row>
    <row r="21" spans="1:25" x14ac:dyDescent="0.2">
      <c r="A21" s="6" t="s">
        <v>9</v>
      </c>
      <c r="B21" s="5" t="s">
        <v>270</v>
      </c>
      <c r="C21" s="90"/>
      <c r="D21" s="107">
        <f>投入係数表!AK21</f>
        <v>0</v>
      </c>
      <c r="E21" s="110">
        <f t="shared" si="9"/>
        <v>0</v>
      </c>
      <c r="F21" s="85">
        <f>分析係数表!C24</f>
        <v>0.46503178928247046</v>
      </c>
      <c r="G21" s="110">
        <f t="shared" si="0"/>
        <v>0</v>
      </c>
      <c r="H21" s="110">
        <v>1.7635014446921018E-2</v>
      </c>
      <c r="I21" s="110">
        <f t="shared" si="1"/>
        <v>1.7635014446921018E-2</v>
      </c>
      <c r="J21" s="85">
        <f>分析係数表!G24</f>
        <v>0.20803782505910165</v>
      </c>
      <c r="K21" s="111">
        <f t="shared" si="2"/>
        <v>3.668750050423285E-3</v>
      </c>
      <c r="L21" s="79"/>
      <c r="M21" s="80"/>
      <c r="N21" s="81">
        <f>分析係数表!H24</f>
        <v>3.7577335498503619E-4</v>
      </c>
      <c r="O21" s="82">
        <f t="shared" si="3"/>
        <v>1.2323799509458316E-2</v>
      </c>
      <c r="P21" s="76">
        <f>分析係数表!C24</f>
        <v>0.46503178928247046</v>
      </c>
      <c r="Q21" s="82">
        <f t="shared" si="4"/>
        <v>5.7309585366418321E-3</v>
      </c>
      <c r="R21" s="83">
        <v>1.938311146619514E-2</v>
      </c>
      <c r="S21" s="84">
        <f t="shared" si="5"/>
        <v>3.7018125913116158E-2</v>
      </c>
      <c r="T21" s="85">
        <f>分析係数表!F24</f>
        <v>0.39125295508274233</v>
      </c>
      <c r="U21" s="86">
        <f t="shared" si="6"/>
        <v>1.4483451155131735E-2</v>
      </c>
      <c r="V21" s="87">
        <f>分析係数表!D24</f>
        <v>8.1560283687943269E-2</v>
      </c>
      <c r="W21" s="167">
        <f t="shared" si="7"/>
        <v>0</v>
      </c>
      <c r="X21" s="76">
        <f>分析係数表!E24</f>
        <v>8.0378250591016553E-2</v>
      </c>
      <c r="Y21" s="166">
        <f t="shared" si="8"/>
        <v>0</v>
      </c>
    </row>
    <row r="22" spans="1:25" x14ac:dyDescent="0.2">
      <c r="A22" s="6" t="s">
        <v>10</v>
      </c>
      <c r="B22" s="5" t="s">
        <v>271</v>
      </c>
      <c r="C22" s="90"/>
      <c r="D22" s="107">
        <f>投入係数表!AK22</f>
        <v>0</v>
      </c>
      <c r="E22" s="110">
        <f t="shared" si="9"/>
        <v>0</v>
      </c>
      <c r="F22" s="85">
        <f>分析係数表!C25</f>
        <v>9.2250922509224953E-3</v>
      </c>
      <c r="G22" s="110">
        <f t="shared" si="0"/>
        <v>0</v>
      </c>
      <c r="H22" s="110">
        <v>9.1161410714093137E-4</v>
      </c>
      <c r="I22" s="110">
        <f t="shared" si="1"/>
        <v>9.1161410714093137E-4</v>
      </c>
      <c r="J22" s="85">
        <f>分析係数表!G25</f>
        <v>0.19617224880382775</v>
      </c>
      <c r="K22" s="111">
        <f t="shared" si="2"/>
        <v>1.7883338943913007E-4</v>
      </c>
      <c r="L22" s="79"/>
      <c r="M22" s="80"/>
      <c r="N22" s="81">
        <f>分析係数表!H25</f>
        <v>5.5023955551380293E-4</v>
      </c>
      <c r="O22" s="82">
        <f t="shared" si="3"/>
        <v>1.8045563567421104E-2</v>
      </c>
      <c r="P22" s="76">
        <f>分析係数表!C25</f>
        <v>9.2250922509224953E-3</v>
      </c>
      <c r="Q22" s="82">
        <f t="shared" si="4"/>
        <v>1.6647198862934572E-4</v>
      </c>
      <c r="R22" s="83">
        <v>7.1478211006399857E-4</v>
      </c>
      <c r="S22" s="84">
        <f t="shared" si="5"/>
        <v>1.6263962172049298E-3</v>
      </c>
      <c r="T22" s="85">
        <f>分析係数表!F25</f>
        <v>0.34928229665071769</v>
      </c>
      <c r="U22" s="86">
        <f t="shared" si="6"/>
        <v>5.6807140600937734E-4</v>
      </c>
      <c r="V22" s="87">
        <f>分析係数表!D25</f>
        <v>6.2200956937799042E-2</v>
      </c>
      <c r="W22" s="167">
        <f t="shared" si="7"/>
        <v>0</v>
      </c>
      <c r="X22" s="76">
        <f>分析係数表!E25</f>
        <v>3.8277511961722487E-2</v>
      </c>
      <c r="Y22" s="166">
        <f t="shared" si="8"/>
        <v>0</v>
      </c>
    </row>
    <row r="23" spans="1:25" x14ac:dyDescent="0.2">
      <c r="A23" s="6" t="s">
        <v>11</v>
      </c>
      <c r="B23" s="5" t="s">
        <v>35</v>
      </c>
      <c r="C23" s="90"/>
      <c r="D23" s="107">
        <f>投入係数表!AK23</f>
        <v>0</v>
      </c>
      <c r="E23" s="110">
        <f t="shared" si="9"/>
        <v>0</v>
      </c>
      <c r="F23" s="85">
        <f>分析係数表!C26</f>
        <v>0.48980322003577814</v>
      </c>
      <c r="G23" s="110">
        <f t="shared" si="0"/>
        <v>0</v>
      </c>
      <c r="H23" s="110">
        <v>2.1441233194786243E-2</v>
      </c>
      <c r="I23" s="110">
        <f t="shared" si="1"/>
        <v>2.1441233194786243E-2</v>
      </c>
      <c r="J23" s="85">
        <f>分析係数表!G26</f>
        <v>0.19635890767230169</v>
      </c>
      <c r="K23" s="111">
        <f t="shared" si="2"/>
        <v>4.2101771292753221E-3</v>
      </c>
      <c r="L23" s="79"/>
      <c r="M23" s="80"/>
      <c r="N23" s="81">
        <f>分析係数表!H26</f>
        <v>1.1729496866318629E-2</v>
      </c>
      <c r="O23" s="82">
        <f t="shared" si="3"/>
        <v>0.38467859897380596</v>
      </c>
      <c r="P23" s="76">
        <f>分析係数表!C26</f>
        <v>0.48980322003577814</v>
      </c>
      <c r="Q23" s="82">
        <f t="shared" si="4"/>
        <v>0.18841681645622194</v>
      </c>
      <c r="R23" s="83">
        <v>0.20673626093980652</v>
      </c>
      <c r="S23" s="84">
        <f t="shared" si="5"/>
        <v>0.22817749413459276</v>
      </c>
      <c r="T23" s="85">
        <f>分析係数表!F26</f>
        <v>0.33511053315994799</v>
      </c>
      <c r="U23" s="86">
        <f t="shared" si="6"/>
        <v>7.6464681714544291E-2</v>
      </c>
      <c r="V23" s="87">
        <f>分析係数表!D26</f>
        <v>7.3862158647594281E-2</v>
      </c>
      <c r="W23" s="167">
        <f t="shared" si="7"/>
        <v>0</v>
      </c>
      <c r="X23" s="76">
        <f>分析係数表!E26</f>
        <v>7.8673602080624183E-2</v>
      </c>
      <c r="Y23" s="166">
        <f t="shared" si="8"/>
        <v>0</v>
      </c>
    </row>
    <row r="24" spans="1:25" x14ac:dyDescent="0.2">
      <c r="A24" s="6" t="s">
        <v>12</v>
      </c>
      <c r="B24" s="5" t="s">
        <v>365</v>
      </c>
      <c r="C24" s="90"/>
      <c r="D24" s="107">
        <f>投入係数表!AK24</f>
        <v>0</v>
      </c>
      <c r="E24" s="110">
        <f t="shared" si="9"/>
        <v>0</v>
      </c>
      <c r="F24" s="85">
        <f>分析係数表!C27</f>
        <v>1.6403046280023426E-2</v>
      </c>
      <c r="G24" s="110">
        <f t="shared" si="0"/>
        <v>0</v>
      </c>
      <c r="H24" s="110">
        <v>7.5101193639759905E-5</v>
      </c>
      <c r="I24" s="110">
        <f t="shared" si="1"/>
        <v>7.5101193639759905E-5</v>
      </c>
      <c r="J24" s="85">
        <f>分析係数表!G27</f>
        <v>0.18421052631578946</v>
      </c>
      <c r="K24" s="111">
        <f t="shared" si="2"/>
        <v>1.3834430407324192E-5</v>
      </c>
      <c r="L24" s="79"/>
      <c r="M24" s="80"/>
      <c r="N24" s="81">
        <f>分析係数表!H27</f>
        <v>1.1420825896152349E-2</v>
      </c>
      <c r="O24" s="82">
        <f t="shared" si="3"/>
        <v>0.3745554779481795</v>
      </c>
      <c r="P24" s="76">
        <f>分析係数表!C27</f>
        <v>1.6403046280023426E-2</v>
      </c>
      <c r="Q24" s="82">
        <f t="shared" si="4"/>
        <v>6.143850839220282E-3</v>
      </c>
      <c r="R24" s="83">
        <v>6.1913125026641829E-3</v>
      </c>
      <c r="S24" s="84">
        <f t="shared" si="5"/>
        <v>6.2664136963039426E-3</v>
      </c>
      <c r="T24" s="85">
        <f>分析係数表!F27</f>
        <v>0.35526315789473684</v>
      </c>
      <c r="U24" s="86">
        <f t="shared" si="6"/>
        <v>2.226225918423769E-3</v>
      </c>
      <c r="V24" s="87">
        <f>分析係数表!D27</f>
        <v>0</v>
      </c>
      <c r="W24" s="167">
        <f t="shared" si="7"/>
        <v>0</v>
      </c>
      <c r="X24" s="76">
        <f>分析係数表!E27</f>
        <v>0</v>
      </c>
      <c r="Y24" s="166">
        <f t="shared" si="8"/>
        <v>0</v>
      </c>
    </row>
    <row r="25" spans="1:25" x14ac:dyDescent="0.2">
      <c r="A25" s="6" t="s">
        <v>13</v>
      </c>
      <c r="B25" s="5" t="s">
        <v>191</v>
      </c>
      <c r="C25" s="90"/>
      <c r="D25" s="107">
        <f>投入係数表!AK25</f>
        <v>0</v>
      </c>
      <c r="E25" s="110">
        <f t="shared" si="9"/>
        <v>0</v>
      </c>
      <c r="F25" s="85">
        <f>分析係数表!C28</f>
        <v>5.7942340305257245E-2</v>
      </c>
      <c r="G25" s="110">
        <f t="shared" si="0"/>
        <v>0</v>
      </c>
      <c r="H25" s="110">
        <v>8.3409610177012372E-3</v>
      </c>
      <c r="I25" s="110">
        <f t="shared" si="1"/>
        <v>8.3409610177012372E-3</v>
      </c>
      <c r="J25" s="85">
        <f>分析係数表!G28</f>
        <v>0.12508686587908269</v>
      </c>
      <c r="K25" s="111">
        <f t="shared" si="2"/>
        <v>1.0433446721238517E-3</v>
      </c>
      <c r="L25" s="79"/>
      <c r="M25" s="80"/>
      <c r="N25" s="81">
        <f>分析係数表!H28</f>
        <v>2.2586662729993424E-2</v>
      </c>
      <c r="O25" s="82">
        <f t="shared" si="3"/>
        <v>0.740748377657798</v>
      </c>
      <c r="P25" s="76">
        <f>分析係数表!C28</f>
        <v>5.7942340305257245E-2</v>
      </c>
      <c r="Q25" s="82">
        <f t="shared" si="4"/>
        <v>4.2920694578815345E-2</v>
      </c>
      <c r="R25" s="83">
        <v>4.629583145947265E-2</v>
      </c>
      <c r="S25" s="84">
        <f t="shared" si="5"/>
        <v>5.4636792477173887E-2</v>
      </c>
      <c r="T25" s="85">
        <f>分析係数表!F28</f>
        <v>0.21334259902710215</v>
      </c>
      <c r="U25" s="86">
        <f t="shared" si="6"/>
        <v>1.16563553095847E-2</v>
      </c>
      <c r="V25" s="87">
        <f>分析係数表!D28</f>
        <v>0.12091730368311328</v>
      </c>
      <c r="W25" s="167">
        <f t="shared" si="7"/>
        <v>0</v>
      </c>
      <c r="X25" s="76">
        <f>分析係数表!E28</f>
        <v>0.12161223071577484</v>
      </c>
      <c r="Y25" s="166">
        <f t="shared" si="8"/>
        <v>0</v>
      </c>
    </row>
    <row r="26" spans="1:25" x14ac:dyDescent="0.2">
      <c r="A26" s="6" t="s">
        <v>14</v>
      </c>
      <c r="B26" s="5" t="s">
        <v>50</v>
      </c>
      <c r="C26" s="90"/>
      <c r="D26" s="107">
        <f>投入係数表!AK26</f>
        <v>5.0064184852374842E-2</v>
      </c>
      <c r="E26" s="110">
        <f t="shared" si="9"/>
        <v>5.006418485237484</v>
      </c>
      <c r="F26" s="85">
        <f>分析係数表!C29</f>
        <v>0.49478563151796062</v>
      </c>
      <c r="G26" s="110">
        <f t="shared" si="0"/>
        <v>2.4771039318614205</v>
      </c>
      <c r="H26" s="110">
        <v>2.6861026963394838</v>
      </c>
      <c r="I26" s="110">
        <f t="shared" si="1"/>
        <v>2.6861026963394838</v>
      </c>
      <c r="J26" s="85">
        <f>分析係数表!G29</f>
        <v>0.24894917844860528</v>
      </c>
      <c r="K26" s="111">
        <f t="shared" si="2"/>
        <v>0.66870305948229802</v>
      </c>
      <c r="L26" s="79"/>
      <c r="M26" s="80"/>
      <c r="N26" s="81">
        <f>分析係数表!H29</f>
        <v>1.0347187739052245E-2</v>
      </c>
      <c r="O26" s="82">
        <f t="shared" si="3"/>
        <v>0.33934462220687001</v>
      </c>
      <c r="P26" s="76">
        <f>分析係数表!C29</f>
        <v>0.49478563151796062</v>
      </c>
      <c r="Q26" s="82">
        <f t="shared" si="4"/>
        <v>0.16790284320084994</v>
      </c>
      <c r="R26" s="83">
        <v>0.24319917645703834</v>
      </c>
      <c r="S26" s="84">
        <f t="shared" si="5"/>
        <v>2.9293018727965223</v>
      </c>
      <c r="T26" s="85">
        <f>分析係数表!F29</f>
        <v>0.37141765380206343</v>
      </c>
      <c r="U26" s="86">
        <f t="shared" si="6"/>
        <v>1.0879944288720749</v>
      </c>
      <c r="V26" s="87">
        <f>分析係数表!D29</f>
        <v>7.241115781429118E-2</v>
      </c>
      <c r="W26" s="167">
        <f t="shared" si="7"/>
        <v>0</v>
      </c>
      <c r="X26" s="76">
        <f>分析係数表!E29</f>
        <v>5.0630492930836837E-2</v>
      </c>
      <c r="Y26" s="166">
        <f t="shared" si="8"/>
        <v>0</v>
      </c>
    </row>
    <row r="27" spans="1:25" x14ac:dyDescent="0.2">
      <c r="A27" s="6" t="s">
        <v>15</v>
      </c>
      <c r="B27" s="5" t="s">
        <v>36</v>
      </c>
      <c r="C27" s="90"/>
      <c r="D27" s="107">
        <f>投入係数表!AK27</f>
        <v>1.9255455712451862E-3</v>
      </c>
      <c r="E27" s="110">
        <f t="shared" si="9"/>
        <v>0.19255455712451863</v>
      </c>
      <c r="F27" s="85">
        <f>分析係数表!C30</f>
        <v>1</v>
      </c>
      <c r="G27" s="110">
        <f t="shared" si="0"/>
        <v>0.19255455712451863</v>
      </c>
      <c r="H27" s="110">
        <v>0.23052734238211214</v>
      </c>
      <c r="I27" s="110">
        <f t="shared" si="1"/>
        <v>0.23052734238211214</v>
      </c>
      <c r="J27" s="85">
        <f>分析係数表!G30</f>
        <v>0.34459690081234212</v>
      </c>
      <c r="K27" s="111">
        <f t="shared" si="2"/>
        <v>7.9439007737381537E-2</v>
      </c>
      <c r="L27" s="79"/>
      <c r="M27" s="80"/>
      <c r="N27" s="81">
        <f>分析係数表!H30</f>
        <v>0</v>
      </c>
      <c r="O27" s="82">
        <f t="shared" si="3"/>
        <v>0</v>
      </c>
      <c r="P27" s="76">
        <f>分析係数表!C30</f>
        <v>1</v>
      </c>
      <c r="Q27" s="82">
        <f t="shared" si="4"/>
        <v>0</v>
      </c>
      <c r="R27" s="83">
        <v>6.6612955937023932E-2</v>
      </c>
      <c r="S27" s="84">
        <f t="shared" si="5"/>
        <v>0.29714029831913608</v>
      </c>
      <c r="T27" s="85">
        <f>分析係数表!F30</f>
        <v>0.44091746876919924</v>
      </c>
      <c r="U27" s="86">
        <f t="shared" si="6"/>
        <v>0.13101434820419822</v>
      </c>
      <c r="V27" s="87">
        <f>分析係数表!D30</f>
        <v>0.12847293330602771</v>
      </c>
      <c r="W27" s="167">
        <f t="shared" si="7"/>
        <v>0</v>
      </c>
      <c r="X27" s="76">
        <f>分析係数表!E30</f>
        <v>7.0107174551163901E-2</v>
      </c>
      <c r="Y27" s="166">
        <f t="shared" si="8"/>
        <v>0</v>
      </c>
    </row>
    <row r="28" spans="1:25" x14ac:dyDescent="0.2">
      <c r="A28" s="6" t="s">
        <v>16</v>
      </c>
      <c r="B28" s="5" t="s">
        <v>192</v>
      </c>
      <c r="C28" s="90"/>
      <c r="D28" s="107">
        <f>投入係数表!AK28</f>
        <v>4.4929396662387678E-3</v>
      </c>
      <c r="E28" s="110">
        <f t="shared" si="9"/>
        <v>0.44929396662387677</v>
      </c>
      <c r="F28" s="85">
        <f>分析係数表!C31</f>
        <v>1.9207967749584998E-2</v>
      </c>
      <c r="G28" s="110">
        <f t="shared" si="0"/>
        <v>8.6300240209945429E-3</v>
      </c>
      <c r="H28" s="110">
        <v>1.1769677405604169E-2</v>
      </c>
      <c r="I28" s="110">
        <f t="shared" si="1"/>
        <v>1.1769677405604169E-2</v>
      </c>
      <c r="J28" s="85">
        <f>分析係数表!G31</f>
        <v>6.1728395061728392E-2</v>
      </c>
      <c r="K28" s="111">
        <f t="shared" si="2"/>
        <v>7.2652329664223267E-4</v>
      </c>
      <c r="L28" s="79"/>
      <c r="M28" s="80"/>
      <c r="N28" s="81">
        <f>分析係数表!H31</f>
        <v>2.4076335672969816E-2</v>
      </c>
      <c r="O28" s="82">
        <f t="shared" si="3"/>
        <v>0.78960343999886484</v>
      </c>
      <c r="P28" s="76">
        <f>分析係数表!C31</f>
        <v>1.9207967749584998E-2</v>
      </c>
      <c r="Q28" s="82">
        <f t="shared" si="4"/>
        <v>1.5166677410459569E-2</v>
      </c>
      <c r="R28" s="83">
        <v>1.9668780790098706E-2</v>
      </c>
      <c r="S28" s="84">
        <f t="shared" si="5"/>
        <v>3.1438458195702873E-2</v>
      </c>
      <c r="T28" s="85">
        <f>分析係数表!F31</f>
        <v>0.33333333333333331</v>
      </c>
      <c r="U28" s="86">
        <f t="shared" si="6"/>
        <v>1.047948606523429E-2</v>
      </c>
      <c r="V28" s="87">
        <f>分析係数表!D31</f>
        <v>0.20987654320987653</v>
      </c>
      <c r="W28" s="167">
        <f t="shared" si="7"/>
        <v>0</v>
      </c>
      <c r="X28" s="76">
        <f>分析係数表!E31</f>
        <v>0.18518518518518517</v>
      </c>
      <c r="Y28" s="166">
        <f t="shared" si="8"/>
        <v>0</v>
      </c>
    </row>
    <row r="29" spans="1:25" x14ac:dyDescent="0.2">
      <c r="A29" s="6" t="s">
        <v>17</v>
      </c>
      <c r="B29" s="5" t="s">
        <v>272</v>
      </c>
      <c r="C29" s="90"/>
      <c r="D29" s="107">
        <f>投入係数表!AK29</f>
        <v>1.9255455712451862E-3</v>
      </c>
      <c r="E29" s="110">
        <f t="shared" si="9"/>
        <v>0.19255455712451863</v>
      </c>
      <c r="F29" s="85">
        <f>分析係数表!C32</f>
        <v>1</v>
      </c>
      <c r="G29" s="110">
        <f t="shared" si="0"/>
        <v>0.19255455712451863</v>
      </c>
      <c r="H29" s="110">
        <v>0.22980435927563145</v>
      </c>
      <c r="I29" s="110">
        <f t="shared" si="1"/>
        <v>0.22980435927563145</v>
      </c>
      <c r="J29" s="85">
        <f>分析係数表!G32</f>
        <v>0.14010507880910683</v>
      </c>
      <c r="K29" s="111">
        <f t="shared" si="2"/>
        <v>3.2196757866988647E-2</v>
      </c>
      <c r="L29" s="79"/>
      <c r="M29" s="80"/>
      <c r="N29" s="81">
        <f>分析係数表!H32</f>
        <v>7.0054889750781743E-3</v>
      </c>
      <c r="O29" s="82">
        <f t="shared" si="3"/>
        <v>0.2297508337120443</v>
      </c>
      <c r="P29" s="76">
        <f>分析係数表!C32</f>
        <v>1</v>
      </c>
      <c r="Q29" s="82">
        <f t="shared" si="4"/>
        <v>0.2297508337120443</v>
      </c>
      <c r="R29" s="83">
        <v>0.30366354554589359</v>
      </c>
      <c r="S29" s="84">
        <f t="shared" si="5"/>
        <v>0.53346790482152506</v>
      </c>
      <c r="T29" s="85">
        <f>分析係数表!F32</f>
        <v>0.48248686514886163</v>
      </c>
      <c r="U29" s="86">
        <f t="shared" si="6"/>
        <v>0.25739125705486893</v>
      </c>
      <c r="V29" s="87">
        <f>分析係数表!D32</f>
        <v>1.5761821366024518E-2</v>
      </c>
      <c r="W29" s="167">
        <f t="shared" si="7"/>
        <v>0</v>
      </c>
      <c r="X29" s="76">
        <f>分析係数表!E32</f>
        <v>2.1891418563922942E-2</v>
      </c>
      <c r="Y29" s="166">
        <f t="shared" si="8"/>
        <v>0</v>
      </c>
    </row>
    <row r="30" spans="1:25" x14ac:dyDescent="0.2">
      <c r="A30" s="6" t="s">
        <v>18</v>
      </c>
      <c r="B30" s="5" t="s">
        <v>273</v>
      </c>
      <c r="C30" s="90"/>
      <c r="D30" s="107">
        <f>投入係数表!AK30</f>
        <v>0</v>
      </c>
      <c r="E30" s="110">
        <f t="shared" si="9"/>
        <v>0</v>
      </c>
      <c r="F30" s="85">
        <f>分析係数表!C33</f>
        <v>0.97338792221084958</v>
      </c>
      <c r="G30" s="110">
        <f t="shared" si="0"/>
        <v>0</v>
      </c>
      <c r="H30" s="110">
        <v>2.5803851344052067E-2</v>
      </c>
      <c r="I30" s="110">
        <f t="shared" si="1"/>
        <v>2.5803851344052067E-2</v>
      </c>
      <c r="J30" s="85">
        <f>分析係数表!G33</f>
        <v>0.50577124868835255</v>
      </c>
      <c r="K30" s="111">
        <f t="shared" si="2"/>
        <v>1.3050846115249839E-2</v>
      </c>
      <c r="L30" s="79"/>
      <c r="M30" s="80"/>
      <c r="N30" s="81">
        <f>分析係数表!H33</f>
        <v>1.0199562492450981E-3</v>
      </c>
      <c r="O30" s="82">
        <f t="shared" si="3"/>
        <v>3.3450312954243992E-2</v>
      </c>
      <c r="P30" s="76">
        <f>分析係数表!C33</f>
        <v>0.97338792221084958</v>
      </c>
      <c r="Q30" s="82">
        <f t="shared" si="4"/>
        <v>3.2560130623834227E-2</v>
      </c>
      <c r="R30" s="83">
        <v>9.7507365568017451E-2</v>
      </c>
      <c r="S30" s="84">
        <f t="shared" si="5"/>
        <v>0.12331121691206952</v>
      </c>
      <c r="T30" s="85">
        <f>分析係数表!F33</f>
        <v>0.64428121720881426</v>
      </c>
      <c r="U30" s="86">
        <f t="shared" si="6"/>
        <v>7.9447100927608275E-2</v>
      </c>
      <c r="V30" s="87">
        <f>分析係数表!D33</f>
        <v>6.2959076600209857E-2</v>
      </c>
      <c r="W30" s="167">
        <f t="shared" si="7"/>
        <v>0</v>
      </c>
      <c r="X30" s="76">
        <f>分析係数表!E33</f>
        <v>4.7219307450157399E-2</v>
      </c>
      <c r="Y30" s="166">
        <f t="shared" si="8"/>
        <v>0</v>
      </c>
    </row>
    <row r="31" spans="1:25" x14ac:dyDescent="0.2">
      <c r="A31" s="6" t="s">
        <v>19</v>
      </c>
      <c r="B31" s="5" t="s">
        <v>274</v>
      </c>
      <c r="C31" s="90"/>
      <c r="D31" s="107">
        <f>投入係数表!AK31</f>
        <v>4.1078305519897301E-2</v>
      </c>
      <c r="E31" s="110">
        <f t="shared" si="9"/>
        <v>4.1078305519897302</v>
      </c>
      <c r="F31" s="85">
        <f>分析係数表!C34</f>
        <v>0.27354580534514794</v>
      </c>
      <c r="G31" s="110">
        <f t="shared" si="0"/>
        <v>1.1236798165654345</v>
      </c>
      <c r="H31" s="110">
        <v>1.2928152057380771</v>
      </c>
      <c r="I31" s="110">
        <f t="shared" si="1"/>
        <v>1.2928152057380771</v>
      </c>
      <c r="J31" s="85">
        <f>分析係数表!G34</f>
        <v>0.42476937758456157</v>
      </c>
      <c r="K31" s="111">
        <f t="shared" si="2"/>
        <v>0.54914831027321986</v>
      </c>
      <c r="L31" s="79"/>
      <c r="M31" s="80"/>
      <c r="N31" s="81">
        <f>分析係数表!H34</f>
        <v>0.17207735562921905</v>
      </c>
      <c r="O31" s="82">
        <f t="shared" si="3"/>
        <v>5.6434199039383754</v>
      </c>
      <c r="P31" s="76">
        <f>分析係数表!C34</f>
        <v>0.27354580534514794</v>
      </c>
      <c r="Q31" s="82">
        <f t="shared" si="4"/>
        <v>1.5437338425236604</v>
      </c>
      <c r="R31" s="83">
        <v>1.6721879543786584</v>
      </c>
      <c r="S31" s="84">
        <f t="shared" si="5"/>
        <v>2.9650031601167353</v>
      </c>
      <c r="T31" s="85">
        <f>分析係数表!F34</f>
        <v>0.70045594316615423</v>
      </c>
      <c r="U31" s="86">
        <f t="shared" si="6"/>
        <v>2.0768540850101957</v>
      </c>
      <c r="V31" s="87">
        <f>分析係数表!D34</f>
        <v>0.30431555508429647</v>
      </c>
      <c r="W31" s="167">
        <f t="shared" si="7"/>
        <v>1</v>
      </c>
      <c r="X31" s="76">
        <f>分析係数表!E34</f>
        <v>0.19870639380765559</v>
      </c>
      <c r="Y31" s="166">
        <f t="shared" si="8"/>
        <v>1</v>
      </c>
    </row>
    <row r="32" spans="1:25" x14ac:dyDescent="0.2">
      <c r="A32" s="6" t="s">
        <v>20</v>
      </c>
      <c r="B32" s="5" t="s">
        <v>37</v>
      </c>
      <c r="C32" s="90"/>
      <c r="D32" s="107">
        <f>投入係数表!AK32</f>
        <v>2.6957637997432605E-2</v>
      </c>
      <c r="E32" s="110">
        <f t="shared" si="9"/>
        <v>2.6957637997432604</v>
      </c>
      <c r="F32" s="85">
        <f>分析係数表!C35</f>
        <v>0.43910510987556262</v>
      </c>
      <c r="G32" s="110">
        <f t="shared" si="0"/>
        <v>1.1837236594848286</v>
      </c>
      <c r="H32" s="110">
        <v>1.3164731396175959</v>
      </c>
      <c r="I32" s="110">
        <f t="shared" si="1"/>
        <v>1.3164731396175959</v>
      </c>
      <c r="J32" s="85">
        <f>分析係数表!G35</f>
        <v>0.31421305453517945</v>
      </c>
      <c r="K32" s="111">
        <f t="shared" si="2"/>
        <v>0.41365304641276257</v>
      </c>
      <c r="L32" s="79"/>
      <c r="M32" s="80"/>
      <c r="N32" s="81">
        <f>分析係数表!H35</f>
        <v>6.5760337122381329E-2</v>
      </c>
      <c r="O32" s="82">
        <f t="shared" si="3"/>
        <v>2.156664914155205</v>
      </c>
      <c r="P32" s="76">
        <f>分析係数表!C35</f>
        <v>0.43910510987556262</v>
      </c>
      <c r="Q32" s="82">
        <f t="shared" si="4"/>
        <v>0.94700258409489213</v>
      </c>
      <c r="R32" s="83">
        <v>1.1577001318083531</v>
      </c>
      <c r="S32" s="84">
        <f t="shared" si="5"/>
        <v>2.4741732714259488</v>
      </c>
      <c r="T32" s="85">
        <f>分析係数表!F35</f>
        <v>0.64651031364792311</v>
      </c>
      <c r="U32" s="86">
        <f t="shared" si="6"/>
        <v>1.5995785377288982</v>
      </c>
      <c r="V32" s="87">
        <f>分析係数表!D35</f>
        <v>9.7202599604408024E-2</v>
      </c>
      <c r="W32" s="167">
        <f t="shared" si="7"/>
        <v>0</v>
      </c>
      <c r="X32" s="76">
        <f>分析係数表!E35</f>
        <v>8.3356880474710376E-2</v>
      </c>
      <c r="Y32" s="166">
        <f t="shared" si="8"/>
        <v>0</v>
      </c>
    </row>
    <row r="33" spans="1:25" x14ac:dyDescent="0.2">
      <c r="A33" s="6" t="s">
        <v>21</v>
      </c>
      <c r="B33" s="5" t="s">
        <v>38</v>
      </c>
      <c r="C33" s="90"/>
      <c r="D33" s="107">
        <f>投入係数表!AK33</f>
        <v>1.540436456996149E-2</v>
      </c>
      <c r="E33" s="110">
        <f t="shared" si="9"/>
        <v>1.5404364569961491</v>
      </c>
      <c r="F33" s="85">
        <f>分析係数表!C36</f>
        <v>0.81669408606805782</v>
      </c>
      <c r="G33" s="110">
        <f t="shared" si="0"/>
        <v>1.258065344392387</v>
      </c>
      <c r="H33" s="110">
        <v>1.3709927462505305</v>
      </c>
      <c r="I33" s="110">
        <f t="shared" si="1"/>
        <v>1.3709927462505305</v>
      </c>
      <c r="J33" s="85">
        <f>分析係数表!G36</f>
        <v>6.9340477503742809E-2</v>
      </c>
      <c r="K33" s="111">
        <f t="shared" si="2"/>
        <v>9.5065291679179487E-2</v>
      </c>
      <c r="L33" s="79"/>
      <c r="M33" s="80"/>
      <c r="N33" s="81">
        <f>分析係数表!H36</f>
        <v>0.13486237300873674</v>
      </c>
      <c r="O33" s="82">
        <f t="shared" si="3"/>
        <v>4.4229236168052362</v>
      </c>
      <c r="P33" s="76">
        <f>分析係数表!C36</f>
        <v>0.81669408606805782</v>
      </c>
      <c r="Q33" s="82">
        <f t="shared" si="4"/>
        <v>3.6121755609755812</v>
      </c>
      <c r="R33" s="83">
        <v>3.7971695427940628</v>
      </c>
      <c r="S33" s="84">
        <f t="shared" si="5"/>
        <v>5.1681622890445933</v>
      </c>
      <c r="T33" s="85">
        <f>分析係数表!F36</f>
        <v>0.82767315420376641</v>
      </c>
      <c r="U33" s="86">
        <f t="shared" si="6"/>
        <v>4.2775491832104962</v>
      </c>
      <c r="V33" s="87">
        <f>分析係数表!D36</f>
        <v>6.0672917815774961E-3</v>
      </c>
      <c r="W33" s="167">
        <f t="shared" si="7"/>
        <v>0</v>
      </c>
      <c r="X33" s="76">
        <f>分析係数表!E36</f>
        <v>1.3395319517768497E-3</v>
      </c>
      <c r="Y33" s="166">
        <f t="shared" si="8"/>
        <v>0</v>
      </c>
    </row>
    <row r="34" spans="1:25" x14ac:dyDescent="0.2">
      <c r="A34" s="6" t="s">
        <v>22</v>
      </c>
      <c r="B34" s="5" t="s">
        <v>377</v>
      </c>
      <c r="C34" s="90"/>
      <c r="D34" s="107">
        <f>投入係数表!AK34</f>
        <v>2.6957637997432605E-2</v>
      </c>
      <c r="E34" s="110">
        <f t="shared" si="9"/>
        <v>2.6957637997432604</v>
      </c>
      <c r="F34" s="85">
        <f>分析係数表!C37</f>
        <v>0.27674240490171054</v>
      </c>
      <c r="G34" s="110">
        <f t="shared" si="0"/>
        <v>0.74603215698792313</v>
      </c>
      <c r="H34" s="110">
        <v>0.90729434833214395</v>
      </c>
      <c r="I34" s="110">
        <f t="shared" si="1"/>
        <v>0.90729434833214395</v>
      </c>
      <c r="J34" s="85">
        <f>分析係数表!G37</f>
        <v>0.51230251230251234</v>
      </c>
      <c r="K34" s="111">
        <f t="shared" si="2"/>
        <v>0.46480917404842809</v>
      </c>
      <c r="L34" s="79"/>
      <c r="M34" s="80"/>
      <c r="N34" s="81">
        <f>分析係数表!H37</f>
        <v>5.0756243876907386E-2</v>
      </c>
      <c r="O34" s="82">
        <f t="shared" si="3"/>
        <v>1.6645932051704053</v>
      </c>
      <c r="P34" s="76">
        <f>分析係数表!C37</f>
        <v>0.27674240490171054</v>
      </c>
      <c r="Q34" s="82">
        <f t="shared" si="4"/>
        <v>0.46066352678190442</v>
      </c>
      <c r="R34" s="83">
        <v>0.54949712459577271</v>
      </c>
      <c r="S34" s="84">
        <f t="shared" si="5"/>
        <v>1.4567914729279168</v>
      </c>
      <c r="T34" s="85">
        <f>分析係数表!F37</f>
        <v>0.72623672623672619</v>
      </c>
      <c r="U34" s="86">
        <f t="shared" si="6"/>
        <v>1.0579754701087487</v>
      </c>
      <c r="V34" s="87">
        <f>分析係数表!D37</f>
        <v>0.14037814037814036</v>
      </c>
      <c r="W34" s="167">
        <f t="shared" si="7"/>
        <v>0</v>
      </c>
      <c r="X34" s="76">
        <f>分析係数表!E37</f>
        <v>0.12535612535612536</v>
      </c>
      <c r="Y34" s="166">
        <f t="shared" si="8"/>
        <v>0</v>
      </c>
    </row>
    <row r="35" spans="1:25" x14ac:dyDescent="0.2">
      <c r="A35" s="6" t="s">
        <v>23</v>
      </c>
      <c r="B35" s="5" t="s">
        <v>193</v>
      </c>
      <c r="C35" s="90"/>
      <c r="D35" s="107">
        <f>投入係数表!AK35</f>
        <v>7.1887034659820284E-2</v>
      </c>
      <c r="E35" s="110">
        <f t="shared" si="9"/>
        <v>7.1887034659820284</v>
      </c>
      <c r="F35" s="85">
        <f>分析係数表!C38</f>
        <v>2.6054411976392688E-2</v>
      </c>
      <c r="G35" s="110">
        <f t="shared" si="0"/>
        <v>0.18729744167881779</v>
      </c>
      <c r="H35" s="110">
        <v>0.19531341333814167</v>
      </c>
      <c r="I35" s="110">
        <f t="shared" si="1"/>
        <v>0.19531341333814167</v>
      </c>
      <c r="J35" s="85">
        <f>分析係数表!G38</f>
        <v>0.25641025641025639</v>
      </c>
      <c r="K35" s="111">
        <f t="shared" si="2"/>
        <v>5.0080362394395297E-2</v>
      </c>
      <c r="L35" s="79"/>
      <c r="M35" s="80"/>
      <c r="N35" s="81">
        <f>分析係数表!H38</f>
        <v>4.4945177351603076E-2</v>
      </c>
      <c r="O35" s="82">
        <f t="shared" si="3"/>
        <v>1.4740144484705677</v>
      </c>
      <c r="P35" s="76">
        <f>分析係数表!C38</f>
        <v>2.6054411976392688E-2</v>
      </c>
      <c r="Q35" s="82">
        <f t="shared" si="4"/>
        <v>3.8404579699607422E-2</v>
      </c>
      <c r="R35" s="83">
        <v>4.72714911428107E-2</v>
      </c>
      <c r="S35" s="84">
        <f t="shared" si="5"/>
        <v>0.24258490448095238</v>
      </c>
      <c r="T35" s="85">
        <f>分析係数表!F38</f>
        <v>0.57264957264957261</v>
      </c>
      <c r="U35" s="86">
        <f t="shared" si="6"/>
        <v>0.13891614188225476</v>
      </c>
      <c r="V35" s="87">
        <f>分析係数表!D38</f>
        <v>9.4017094017094016E-2</v>
      </c>
      <c r="W35" s="167">
        <f t="shared" si="7"/>
        <v>0</v>
      </c>
      <c r="X35" s="76">
        <f>分析係数表!E38</f>
        <v>6.4102564102564097E-2</v>
      </c>
      <c r="Y35" s="166">
        <f t="shared" si="8"/>
        <v>0</v>
      </c>
    </row>
    <row r="36" spans="1:25" x14ac:dyDescent="0.2">
      <c r="A36" s="6" t="s">
        <v>24</v>
      </c>
      <c r="B36" s="5" t="s">
        <v>39</v>
      </c>
      <c r="C36" s="90"/>
      <c r="D36" s="107">
        <f>投入係数表!AK36</f>
        <v>0</v>
      </c>
      <c r="E36" s="110">
        <f t="shared" si="9"/>
        <v>0</v>
      </c>
      <c r="F36" s="85">
        <f>分析係数表!C39</f>
        <v>1</v>
      </c>
      <c r="G36" s="110">
        <f t="shared" si="0"/>
        <v>0</v>
      </c>
      <c r="H36" s="110">
        <v>0.13029842538801678</v>
      </c>
      <c r="I36" s="110">
        <f t="shared" si="1"/>
        <v>0.13029842538801678</v>
      </c>
      <c r="J36" s="85">
        <f>分析係数表!G39</f>
        <v>0.35423311765241955</v>
      </c>
      <c r="K36" s="111">
        <f t="shared" si="2"/>
        <v>4.6156017450398358E-2</v>
      </c>
      <c r="L36" s="79"/>
      <c r="M36" s="80"/>
      <c r="N36" s="81">
        <f>分析係数表!H39</f>
        <v>4.0664045200166418E-3</v>
      </c>
      <c r="O36" s="82">
        <f t="shared" si="3"/>
        <v>0.13336111612020962</v>
      </c>
      <c r="P36" s="76">
        <f>分析係数表!C39</f>
        <v>1</v>
      </c>
      <c r="Q36" s="82">
        <f t="shared" si="4"/>
        <v>0.13336111612020962</v>
      </c>
      <c r="R36" s="83">
        <v>0.23628205357964865</v>
      </c>
      <c r="S36" s="84">
        <f t="shared" si="5"/>
        <v>0.36658047896766544</v>
      </c>
      <c r="T36" s="85">
        <f>分析係数表!F39</f>
        <v>0.70491205686685499</v>
      </c>
      <c r="U36" s="86">
        <f t="shared" si="6"/>
        <v>0.25840699943633394</v>
      </c>
      <c r="V36" s="87">
        <f>分析係数表!D39</f>
        <v>5.4588535496217991E-2</v>
      </c>
      <c r="W36" s="167">
        <f t="shared" si="7"/>
        <v>0</v>
      </c>
      <c r="X36" s="76">
        <f>分析係数表!E39</f>
        <v>6.4886539688325889E-2</v>
      </c>
      <c r="Y36" s="166">
        <f t="shared" si="8"/>
        <v>0</v>
      </c>
    </row>
    <row r="37" spans="1:25" x14ac:dyDescent="0.2">
      <c r="A37" s="6" t="s">
        <v>25</v>
      </c>
      <c r="B37" s="5" t="s">
        <v>40</v>
      </c>
      <c r="C37" s="90"/>
      <c r="D37" s="107">
        <f>投入係数表!AK37</f>
        <v>0</v>
      </c>
      <c r="E37" s="110">
        <f t="shared" si="9"/>
        <v>0</v>
      </c>
      <c r="F37" s="85">
        <f>分析係数表!C40</f>
        <v>0.92056168505516545</v>
      </c>
      <c r="G37" s="110">
        <f t="shared" si="0"/>
        <v>0</v>
      </c>
      <c r="H37" s="110">
        <v>1.4385627806930527E-3</v>
      </c>
      <c r="I37" s="110">
        <f t="shared" si="1"/>
        <v>1.4385627806930527E-3</v>
      </c>
      <c r="J37" s="85">
        <f>分析係数表!G40</f>
        <v>0.55393401015228427</v>
      </c>
      <c r="K37" s="111">
        <f t="shared" si="2"/>
        <v>7.9686884996512373E-4</v>
      </c>
      <c r="L37" s="79"/>
      <c r="M37" s="80"/>
      <c r="N37" s="81">
        <f>分析係数表!H40</f>
        <v>3.1632064203561794E-2</v>
      </c>
      <c r="O37" s="82">
        <f t="shared" si="3"/>
        <v>1.0373998372783302</v>
      </c>
      <c r="P37" s="76">
        <f>分析係数表!C40</f>
        <v>0.92056168505516545</v>
      </c>
      <c r="Q37" s="82">
        <f t="shared" si="4"/>
        <v>0.95499054228089408</v>
      </c>
      <c r="R37" s="83">
        <v>0.95598262558897351</v>
      </c>
      <c r="S37" s="84">
        <f t="shared" si="5"/>
        <v>0.95742118836966661</v>
      </c>
      <c r="T37" s="85">
        <f>分析係数表!F40</f>
        <v>0.75190355329949243</v>
      </c>
      <c r="U37" s="86">
        <f t="shared" si="6"/>
        <v>0.71988839353937495</v>
      </c>
      <c r="V37" s="87">
        <f>分析係数表!D40</f>
        <v>8.6747643219724432E-2</v>
      </c>
      <c r="W37" s="167">
        <f t="shared" si="7"/>
        <v>0</v>
      </c>
      <c r="X37" s="76">
        <f>分析係数表!E40</f>
        <v>5.4296591733139957E-2</v>
      </c>
      <c r="Y37" s="166">
        <f t="shared" si="8"/>
        <v>0</v>
      </c>
    </row>
    <row r="38" spans="1:25" x14ac:dyDescent="0.2">
      <c r="A38" s="6" t="s">
        <v>26</v>
      </c>
      <c r="B38" s="5" t="s">
        <v>276</v>
      </c>
      <c r="C38" s="90"/>
      <c r="D38" s="107">
        <f>投入係数表!AK38</f>
        <v>0</v>
      </c>
      <c r="E38" s="110">
        <f t="shared" si="9"/>
        <v>0</v>
      </c>
      <c r="F38" s="85">
        <f>分析係数表!C41</f>
        <v>0.63177526518242222</v>
      </c>
      <c r="G38" s="110">
        <f t="shared" si="0"/>
        <v>0</v>
      </c>
      <c r="H38" s="110">
        <v>9.6362291541329022E-4</v>
      </c>
      <c r="I38" s="110">
        <f t="shared" si="1"/>
        <v>9.6362291541329022E-4</v>
      </c>
      <c r="J38" s="85">
        <f>分析係数表!G41</f>
        <v>0.4574653574378269</v>
      </c>
      <c r="K38" s="111">
        <f t="shared" si="2"/>
        <v>4.4082410143482168E-4</v>
      </c>
      <c r="L38" s="79"/>
      <c r="M38" s="80"/>
      <c r="N38" s="81">
        <f>分析係数表!H41</f>
        <v>5.3681907855005165E-2</v>
      </c>
      <c r="O38" s="82">
        <f t="shared" si="3"/>
        <v>1.7605427870654735</v>
      </c>
      <c r="P38" s="76">
        <f>分析係数表!C41</f>
        <v>0.63177526518242222</v>
      </c>
      <c r="Q38" s="82">
        <f t="shared" si="4"/>
        <v>1.1122673861632901</v>
      </c>
      <c r="R38" s="83">
        <v>1.1272316349169695</v>
      </c>
      <c r="S38" s="84">
        <f t="shared" si="5"/>
        <v>1.1281952578323828</v>
      </c>
      <c r="T38" s="85">
        <f>分析係数表!F41</f>
        <v>0.56134715976874372</v>
      </c>
      <c r="U38" s="86">
        <f t="shared" si="6"/>
        <v>0.63330920364877363</v>
      </c>
      <c r="V38" s="87">
        <f>分析係数表!D41</f>
        <v>0.18619803615674038</v>
      </c>
      <c r="W38" s="167">
        <f t="shared" si="7"/>
        <v>0</v>
      </c>
      <c r="X38" s="76">
        <f>分析係数表!E41</f>
        <v>0.17261631641736258</v>
      </c>
      <c r="Y38" s="166">
        <f t="shared" si="8"/>
        <v>0</v>
      </c>
    </row>
    <row r="39" spans="1:25" x14ac:dyDescent="0.2">
      <c r="A39" s="6" t="s">
        <v>51</v>
      </c>
      <c r="B39" s="5" t="s">
        <v>367</v>
      </c>
      <c r="C39" s="75">
        <f>最終需要_まとめ!C40</f>
        <v>100</v>
      </c>
      <c r="D39" s="107">
        <f>投入係数表!AK39</f>
        <v>0</v>
      </c>
      <c r="E39" s="110">
        <f t="shared" si="9"/>
        <v>0</v>
      </c>
      <c r="F39" s="85">
        <f>分析係数表!C42</f>
        <v>1</v>
      </c>
      <c r="G39" s="110">
        <f>E39*F39</f>
        <v>0</v>
      </c>
      <c r="H39" s="110">
        <v>1.7322042171311718E-2</v>
      </c>
      <c r="I39" s="110">
        <f>C39+H39</f>
        <v>100.01732204217132</v>
      </c>
      <c r="J39" s="85">
        <f>分析係数表!G42</f>
        <v>0.48523748395378691</v>
      </c>
      <c r="K39" s="111">
        <f>I39*J39</f>
        <v>48.532153699538839</v>
      </c>
      <c r="L39" s="79"/>
      <c r="M39" s="80"/>
      <c r="N39" s="81">
        <f>分析係数表!H42</f>
        <v>1.4319648920322628E-2</v>
      </c>
      <c r="O39" s="82">
        <f t="shared" si="3"/>
        <v>0.46962478844971506</v>
      </c>
      <c r="P39" s="76">
        <f>分析係数表!C42</f>
        <v>1</v>
      </c>
      <c r="Q39" s="82">
        <f>O39*P39</f>
        <v>0.46962478844971506</v>
      </c>
      <c r="R39" s="83">
        <v>0.48944316614918792</v>
      </c>
      <c r="S39" s="84">
        <f>I39+R39</f>
        <v>100.5067652083205</v>
      </c>
      <c r="T39" s="85">
        <f>分析係数表!F42</f>
        <v>0.55905006418485237</v>
      </c>
      <c r="U39" s="86">
        <f>S39*T39</f>
        <v>56.188313540723463</v>
      </c>
      <c r="V39" s="87">
        <f>分析係数表!D42</f>
        <v>0.23876765083440307</v>
      </c>
      <c r="W39" s="167">
        <f>ROUND(S39*V39,0)</f>
        <v>24</v>
      </c>
      <c r="X39" s="76">
        <f>分析係数表!E42</f>
        <v>0.20410783055198972</v>
      </c>
      <c r="Y39" s="166">
        <f>ROUND(S39*X39,0)</f>
        <v>21</v>
      </c>
    </row>
    <row r="40" spans="1:25" x14ac:dyDescent="0.2">
      <c r="A40" s="6" t="s">
        <v>194</v>
      </c>
      <c r="B40" s="5" t="s">
        <v>41</v>
      </c>
      <c r="C40" s="90"/>
      <c r="D40" s="107">
        <f>投入係数表!AK40</f>
        <v>7.8947368421052627E-2</v>
      </c>
      <c r="E40" s="110">
        <f t="shared" si="9"/>
        <v>7.8947368421052628</v>
      </c>
      <c r="F40" s="85">
        <f>分析係数表!C43</f>
        <v>0.2976353666895134</v>
      </c>
      <c r="G40" s="110">
        <f>E40*F40</f>
        <v>2.3497528949172111</v>
      </c>
      <c r="H40" s="110">
        <v>2.6350091948230694</v>
      </c>
      <c r="I40" s="110">
        <f>C40+H40</f>
        <v>2.6350091948230694</v>
      </c>
      <c r="J40" s="85">
        <f>分析係数表!G43</f>
        <v>0.36251604621309369</v>
      </c>
      <c r="K40" s="111">
        <f>I40*J40</f>
        <v>0.9552331150424066</v>
      </c>
      <c r="L40" s="79"/>
      <c r="M40" s="80"/>
      <c r="N40" s="81">
        <f>分析係数表!H43</f>
        <v>3.8812019379168734E-2</v>
      </c>
      <c r="O40" s="82">
        <f t="shared" si="3"/>
        <v>1.2728724350483374</v>
      </c>
      <c r="P40" s="76">
        <f>分析係数表!C43</f>
        <v>0.2976353666895134</v>
      </c>
      <c r="Q40" s="82">
        <f>O40*P40</f>
        <v>0.3788518539545857</v>
      </c>
      <c r="R40" s="83">
        <v>0.64231153373737881</v>
      </c>
      <c r="S40" s="84">
        <f>I40+R40</f>
        <v>3.277320728560448</v>
      </c>
      <c r="T40" s="85">
        <f>分析係数表!F43</f>
        <v>0.59563543003851094</v>
      </c>
      <c r="U40" s="86">
        <f>S40*T40</f>
        <v>1.9520883415302284</v>
      </c>
      <c r="V40" s="87">
        <f>分析係数表!D43</f>
        <v>0.26110397946084724</v>
      </c>
      <c r="W40" s="167">
        <f>ROUND(S40*V40,0)</f>
        <v>1</v>
      </c>
      <c r="X40" s="76">
        <f>分析係数表!E43</f>
        <v>0.20154043645699615</v>
      </c>
      <c r="Y40" s="166">
        <f>ROUND(S40*X40,0)</f>
        <v>1</v>
      </c>
    </row>
    <row r="41" spans="1:25" x14ac:dyDescent="0.2">
      <c r="A41" s="6" t="s">
        <v>340</v>
      </c>
      <c r="B41" s="5" t="s">
        <v>42</v>
      </c>
      <c r="C41" s="90"/>
      <c r="D41" s="107">
        <f>投入係数表!AK41</f>
        <v>2.5673940949935813E-3</v>
      </c>
      <c r="E41" s="110">
        <f t="shared" si="9"/>
        <v>0.25673940949935814</v>
      </c>
      <c r="F41" s="85">
        <f>分析係数表!C44</f>
        <v>0.4644187601490114</v>
      </c>
      <c r="G41" s="110">
        <f>E41*F41</f>
        <v>0.11923459824108122</v>
      </c>
      <c r="H41" s="110">
        <v>0.12384262913615539</v>
      </c>
      <c r="I41" s="110">
        <f>C41+H41</f>
        <v>0.12384262913615539</v>
      </c>
      <c r="J41" s="85">
        <f>分析係数表!G44</f>
        <v>0.2664037682111951</v>
      </c>
      <c r="K41" s="111">
        <f>I41*J41</f>
        <v>3.2992143067053337E-2</v>
      </c>
      <c r="L41" s="79"/>
      <c r="M41" s="80"/>
      <c r="N41" s="81">
        <f>分析係数表!H44</f>
        <v>0.11619448955215868</v>
      </c>
      <c r="O41" s="82">
        <f t="shared" si="3"/>
        <v>3.8106948626032171</v>
      </c>
      <c r="P41" s="76">
        <f>分析係数表!C44</f>
        <v>0.4644187601490114</v>
      </c>
      <c r="Q41" s="82">
        <f>O41*P41</f>
        <v>1.7697581833963933</v>
      </c>
      <c r="R41" s="83">
        <v>1.7960458681859479</v>
      </c>
      <c r="S41" s="84">
        <f>I41+R41</f>
        <v>1.9198884973221033</v>
      </c>
      <c r="T41" s="85">
        <f>分析係数表!F44</f>
        <v>0.52053894183371674</v>
      </c>
      <c r="U41" s="86">
        <f>S41*T41</f>
        <v>0.99937672683477219</v>
      </c>
      <c r="V41" s="87">
        <f>分析係数表!D44</f>
        <v>0.21141417460839085</v>
      </c>
      <c r="W41" s="167">
        <f>ROUND(S41*V41,0)</f>
        <v>0</v>
      </c>
      <c r="X41" s="76">
        <f>分析係数表!E44</f>
        <v>0.12487676634899771</v>
      </c>
      <c r="Y41" s="166">
        <f>ROUND(S41*X41,0)</f>
        <v>0</v>
      </c>
    </row>
    <row r="42" spans="1:25" x14ac:dyDescent="0.2">
      <c r="A42" s="6" t="s">
        <v>341</v>
      </c>
      <c r="B42" s="5" t="s">
        <v>278</v>
      </c>
      <c r="C42" s="90"/>
      <c r="D42" s="107">
        <f>投入係数表!AK42</f>
        <v>3.2092426187419771E-3</v>
      </c>
      <c r="E42" s="110">
        <f t="shared" si="9"/>
        <v>0.3209242618741977</v>
      </c>
      <c r="F42" s="85">
        <f>分析係数表!C45</f>
        <v>1</v>
      </c>
      <c r="G42" s="110">
        <f>E42*F42</f>
        <v>0.3209242618741977</v>
      </c>
      <c r="H42" s="110">
        <v>0.33394815470823147</v>
      </c>
      <c r="I42" s="110">
        <f>C42+H42</f>
        <v>0.33394815470823147</v>
      </c>
      <c r="J42" s="85">
        <f>分析係数表!G45</f>
        <v>0</v>
      </c>
      <c r="K42" s="111">
        <f>I42*J42</f>
        <v>0</v>
      </c>
      <c r="L42" s="79"/>
      <c r="M42" s="80"/>
      <c r="N42" s="81">
        <f>分析係数表!H45</f>
        <v>0</v>
      </c>
      <c r="O42" s="82">
        <f t="shared" si="3"/>
        <v>0</v>
      </c>
      <c r="P42" s="76">
        <f>分析係数表!C45</f>
        <v>1</v>
      </c>
      <c r="Q42" s="82">
        <f>O42*P42</f>
        <v>0</v>
      </c>
      <c r="R42" s="83">
        <v>1.6464281624311631E-2</v>
      </c>
      <c r="S42" s="84">
        <f>I42+R42</f>
        <v>0.3504124363325431</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107">
        <f>投入係数表!AK43</f>
        <v>1.0269576379974325E-2</v>
      </c>
      <c r="E43" s="110">
        <f t="shared" si="9"/>
        <v>1.0269576379974326</v>
      </c>
      <c r="F43" s="85">
        <f>分析係数表!C46</f>
        <v>0.61950882047734346</v>
      </c>
      <c r="G43" s="110">
        <f>E43*F43</f>
        <v>0.6362093149959881</v>
      </c>
      <c r="H43" s="110">
        <v>0.68789903991614731</v>
      </c>
      <c r="I43" s="110">
        <f>C43+H43</f>
        <v>0.68789903991614731</v>
      </c>
      <c r="J43" s="85">
        <f>分析係数表!G46</f>
        <v>9.4707520891364905E-3</v>
      </c>
      <c r="K43" s="111">
        <f>I43*J43</f>
        <v>6.5149212694008383E-3</v>
      </c>
      <c r="L43" s="79"/>
      <c r="M43" s="80"/>
      <c r="N43" s="81">
        <f>分析係数表!H46</f>
        <v>2.3767664702803538E-2</v>
      </c>
      <c r="O43" s="82">
        <f t="shared" si="3"/>
        <v>0.77948031897323844</v>
      </c>
      <c r="P43" s="76">
        <f>分析係数表!C46</f>
        <v>0.61950882047734346</v>
      </c>
      <c r="Q43" s="82">
        <f>O43*P43</f>
        <v>0.48289493299241437</v>
      </c>
      <c r="R43" s="83">
        <v>0.54336200805792079</v>
      </c>
      <c r="S43" s="84">
        <f>I43+R43</f>
        <v>1.2312610479740682</v>
      </c>
      <c r="T43" s="85">
        <f>分析係数表!F46</f>
        <v>0.31364902506963788</v>
      </c>
      <c r="U43" s="86">
        <f>S43*T43</f>
        <v>0.38618382730328715</v>
      </c>
      <c r="V43" s="87">
        <f>分析係数表!D46</f>
        <v>1.6713091922005571E-3</v>
      </c>
      <c r="W43" s="167">
        <f>ROUND(S43*V43,0)</f>
        <v>0</v>
      </c>
      <c r="X43" s="76">
        <f>分析係数表!E46</f>
        <v>5.5710306406685237E-3</v>
      </c>
      <c r="Y43" s="166">
        <f>ROUND(S43*X43,0)</f>
        <v>0</v>
      </c>
    </row>
    <row r="44" spans="1:25" x14ac:dyDescent="0.2">
      <c r="A44" s="192">
        <v>40</v>
      </c>
      <c r="B44" s="14" t="s">
        <v>150</v>
      </c>
      <c r="C44" s="197">
        <f>SUM(C5:C43)</f>
        <v>100</v>
      </c>
      <c r="D44" s="108">
        <f>投入係数表!AK44</f>
        <v>0.40372272143774068</v>
      </c>
      <c r="E44" s="96">
        <f>SUM(E5:E43)</f>
        <v>40.372272143774069</v>
      </c>
      <c r="F44" s="98">
        <f>分析係数表!C47</f>
        <v>0.46349450395854752</v>
      </c>
      <c r="G44" s="96">
        <f>SUM(G5:G43)</f>
        <v>12.126862596559054</v>
      </c>
      <c r="H44" s="96">
        <f>SUM(H5:H43)</f>
        <v>14.207754852302026</v>
      </c>
      <c r="I44" s="96">
        <f>SUM(I5:I43)</f>
        <v>114.20775485230203</v>
      </c>
      <c r="J44" s="98">
        <f>分析係数表!G47</f>
        <v>0.28295025107418337</v>
      </c>
      <c r="K44" s="112">
        <f>SUM(K5:K43)</f>
        <v>52.305950834373853</v>
      </c>
      <c r="L44" s="94">
        <f>最終需要_まとめ!$L$33</f>
        <v>0.627</v>
      </c>
      <c r="M44" s="91">
        <f>K44*L44</f>
        <v>32.795831173152408</v>
      </c>
      <c r="N44" s="95">
        <f>分析係数表!H47</f>
        <v>1</v>
      </c>
      <c r="O44" s="96">
        <f>SUM(O5:O43)</f>
        <v>32.795831173152408</v>
      </c>
      <c r="P44" s="92">
        <f>分析係数表!C47</f>
        <v>0.46349450395854752</v>
      </c>
      <c r="Q44" s="96">
        <f>SUM(Q5:Q43)</f>
        <v>13.454673070854929</v>
      </c>
      <c r="R44" s="91">
        <f>SUM(R5:R43)</f>
        <v>15.19858988721665</v>
      </c>
      <c r="S44" s="97">
        <f>SUM(S5:S43)</f>
        <v>129.40634473951869</v>
      </c>
      <c r="T44" s="98">
        <f>分析係数表!F47</f>
        <v>0.52862763369053167</v>
      </c>
      <c r="U44" s="99">
        <f>SUM(U5:U43)</f>
        <v>73.179446250630136</v>
      </c>
      <c r="V44" s="100">
        <f>分析係数表!D47</f>
        <v>0.12002381322151473</v>
      </c>
      <c r="W44" s="164">
        <f>SUM(W5:W43)</f>
        <v>26</v>
      </c>
      <c r="X44" s="92">
        <f>分析係数表!E47</f>
        <v>9.1234404928301496E-2</v>
      </c>
      <c r="Y44" s="165">
        <f>SUM(Y5:Y43)</f>
        <v>23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286</v>
      </c>
      <c r="S2" s="3" t="s">
        <v>152</v>
      </c>
      <c r="U2" s="64" t="s">
        <v>209</v>
      </c>
      <c r="W2" s="3" t="s">
        <v>130</v>
      </c>
      <c r="Y2" s="3" t="s">
        <v>153</v>
      </c>
    </row>
    <row r="3" spans="1:25" ht="44" x14ac:dyDescent="0.2">
      <c r="B3" s="65"/>
      <c r="C3" s="66" t="s">
        <v>227</v>
      </c>
      <c r="D3" s="66" t="s">
        <v>228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投入係数表!AL5</f>
        <v>0</v>
      </c>
      <c r="E5" s="110">
        <f>$C$40*D5</f>
        <v>0</v>
      </c>
      <c r="F5" s="85">
        <f>分析係数表!C8</f>
        <v>0.24593128390596741</v>
      </c>
      <c r="G5" s="110">
        <f t="shared" ref="G5:G38" si="0">E5*F5</f>
        <v>0</v>
      </c>
      <c r="H5" s="110">
        <f t="array" ref="H5:H43">MMULT(逆行列係数!C5:AO43,'36'!G5:G43)</f>
        <v>1.2711654982272471E-3</v>
      </c>
      <c r="I5" s="110">
        <f t="shared" ref="I5:I38" si="1">C5+H5</f>
        <v>1.2711654982272471E-3</v>
      </c>
      <c r="J5" s="85">
        <f>分析係数表!G8</f>
        <v>0.11987270155586988</v>
      </c>
      <c r="K5" s="111">
        <f t="shared" ref="K5:K38" si="2">I5*J5</f>
        <v>1.5237804239711343E-4</v>
      </c>
      <c r="L5" s="79" t="s">
        <v>177</v>
      </c>
      <c r="M5" s="80" t="s">
        <v>177</v>
      </c>
      <c r="N5" s="81">
        <f>分析係数表!H8</f>
        <v>1.2776294069491229E-2</v>
      </c>
      <c r="O5" s="82">
        <f t="shared" ref="O5:O43" si="3">$M$44*N5</f>
        <v>0.31358402552543818</v>
      </c>
      <c r="P5" s="76">
        <f>分析係数表!C8</f>
        <v>0.24593128390596741</v>
      </c>
      <c r="Q5" s="82">
        <f t="shared" ref="Q5:Q38" si="4">O5*P5</f>
        <v>7.7120122009872671E-2</v>
      </c>
      <c r="R5" s="83">
        <f t="array" ref="R5:R43">MMULT(逆行列係数!C5:AO43,'36'!Q5:Q43)</f>
        <v>0.11690875403383516</v>
      </c>
      <c r="S5" s="84">
        <f t="shared" ref="S5:S38" si="5">I5+R5</f>
        <v>0.1181799195320624</v>
      </c>
      <c r="T5" s="85">
        <f>分析係数表!F8</f>
        <v>0.45261669024045259</v>
      </c>
      <c r="U5" s="86">
        <f t="shared" ref="U5:U38" si="6">S5*T5</f>
        <v>5.3490204031485099E-2</v>
      </c>
      <c r="V5" s="87">
        <f>分析係数表!D8</f>
        <v>0.25884016973125884</v>
      </c>
      <c r="W5" s="167">
        <f t="shared" ref="W5:W38" si="7">ROUND(S5*V5,0)</f>
        <v>0</v>
      </c>
      <c r="X5" s="76">
        <f>分析係数表!E8</f>
        <v>0.1623055162659123</v>
      </c>
      <c r="Y5" s="166">
        <f t="shared" ref="Y5:Y38" si="8">ROUND(S5*X5,0)</f>
        <v>0</v>
      </c>
    </row>
    <row r="6" spans="1:25" x14ac:dyDescent="0.2">
      <c r="A6" s="6" t="s">
        <v>219</v>
      </c>
      <c r="B6" s="5" t="s">
        <v>265</v>
      </c>
      <c r="C6" s="90"/>
      <c r="D6" s="107">
        <f>投入係数表!AL6</f>
        <v>0</v>
      </c>
      <c r="E6" s="110">
        <f t="shared" ref="E6:E43" si="9">$C$40*D6</f>
        <v>0</v>
      </c>
      <c r="F6" s="85">
        <f>分析係数表!C9</f>
        <v>0.93252427184466025</v>
      </c>
      <c r="G6" s="110">
        <f t="shared" si="0"/>
        <v>0</v>
      </c>
      <c r="H6" s="110">
        <v>4.0659872966354225E-2</v>
      </c>
      <c r="I6" s="110">
        <f t="shared" si="1"/>
        <v>4.0659872966354225E-2</v>
      </c>
      <c r="J6" s="85">
        <f>分析係数表!G9</f>
        <v>0.24685990338164251</v>
      </c>
      <c r="K6" s="111">
        <f t="shared" si="2"/>
        <v>1.0037292311984063E-2</v>
      </c>
      <c r="L6" s="79"/>
      <c r="M6" s="80"/>
      <c r="N6" s="81">
        <f>分析係数表!H9</f>
        <v>6.7102384818756454E-4</v>
      </c>
      <c r="O6" s="82">
        <f t="shared" si="3"/>
        <v>1.6469749239781416E-2</v>
      </c>
      <c r="P6" s="76">
        <f>分析係数表!C9</f>
        <v>0.93252427184466025</v>
      </c>
      <c r="Q6" s="82">
        <f t="shared" si="4"/>
        <v>1.5358440917291312E-2</v>
      </c>
      <c r="R6" s="83">
        <v>3.2148260493519099E-2</v>
      </c>
      <c r="S6" s="84">
        <f t="shared" si="5"/>
        <v>7.2808133459873331E-2</v>
      </c>
      <c r="T6" s="85">
        <f>分析係数表!F9</f>
        <v>0.67294685990338166</v>
      </c>
      <c r="U6" s="86">
        <f t="shared" si="6"/>
        <v>4.8996004787248096E-2</v>
      </c>
      <c r="V6" s="87">
        <f>分析係数表!D9</f>
        <v>0.15314009661835748</v>
      </c>
      <c r="W6" s="167">
        <f t="shared" si="7"/>
        <v>0</v>
      </c>
      <c r="X6" s="76">
        <f>分析係数表!E9</f>
        <v>0.11884057971014493</v>
      </c>
      <c r="Y6" s="166">
        <f t="shared" si="8"/>
        <v>0</v>
      </c>
    </row>
    <row r="7" spans="1:25" x14ac:dyDescent="0.2">
      <c r="A7" s="6" t="s">
        <v>220</v>
      </c>
      <c r="B7" s="5" t="s">
        <v>266</v>
      </c>
      <c r="C7" s="90"/>
      <c r="D7" s="107">
        <f>投入係数表!AL7</f>
        <v>0</v>
      </c>
      <c r="E7" s="110">
        <f t="shared" si="9"/>
        <v>0</v>
      </c>
      <c r="F7" s="85">
        <f>分析係数表!C10</f>
        <v>7.456140350877194E-2</v>
      </c>
      <c r="G7" s="110">
        <f t="shared" si="0"/>
        <v>0</v>
      </c>
      <c r="H7" s="110">
        <v>2.0735241982722255E-4</v>
      </c>
      <c r="I7" s="110">
        <f t="shared" si="1"/>
        <v>2.0735241982722255E-4</v>
      </c>
      <c r="J7" s="85">
        <f>分析係数表!G10</f>
        <v>0.17857142857142858</v>
      </c>
      <c r="K7" s="111">
        <f t="shared" si="2"/>
        <v>3.7027217826289744E-5</v>
      </c>
      <c r="L7" s="79"/>
      <c r="M7" s="80"/>
      <c r="N7" s="81">
        <f>分析係数表!H10</f>
        <v>1.3017862654838752E-3</v>
      </c>
      <c r="O7" s="82">
        <f t="shared" si="3"/>
        <v>3.1951313525175946E-2</v>
      </c>
      <c r="P7" s="76">
        <f>分析係数表!C10</f>
        <v>7.456140350877194E-2</v>
      </c>
      <c r="Q7" s="82">
        <f t="shared" si="4"/>
        <v>2.3823347803859263E-3</v>
      </c>
      <c r="R7" s="83">
        <v>4.5420657660403497E-3</v>
      </c>
      <c r="S7" s="84">
        <f t="shared" si="5"/>
        <v>4.7494181858675722E-3</v>
      </c>
      <c r="T7" s="85">
        <f>分析係数表!F10</f>
        <v>0.52380952380952384</v>
      </c>
      <c r="U7" s="86">
        <f t="shared" si="6"/>
        <v>2.4877904783115858E-3</v>
      </c>
      <c r="V7" s="87">
        <f>分析係数表!D10</f>
        <v>0.10714285714285714</v>
      </c>
      <c r="W7" s="167">
        <f t="shared" si="7"/>
        <v>0</v>
      </c>
      <c r="X7" s="76">
        <f>分析係数表!E10</f>
        <v>0.13095238095238096</v>
      </c>
      <c r="Y7" s="166">
        <f t="shared" si="8"/>
        <v>0</v>
      </c>
    </row>
    <row r="8" spans="1:25" x14ac:dyDescent="0.2">
      <c r="A8" s="6" t="s">
        <v>221</v>
      </c>
      <c r="B8" s="5" t="s">
        <v>27</v>
      </c>
      <c r="C8" s="90"/>
      <c r="D8" s="107">
        <f>投入係数表!AL8</f>
        <v>0</v>
      </c>
      <c r="E8" s="110">
        <f t="shared" si="9"/>
        <v>0</v>
      </c>
      <c r="F8" s="85">
        <f>分析係数表!C11</f>
        <v>4.5351473922902175E-3</v>
      </c>
      <c r="G8" s="110">
        <f t="shared" si="0"/>
        <v>0</v>
      </c>
      <c r="H8" s="110">
        <v>7.7402542299957709E-5</v>
      </c>
      <c r="I8" s="110">
        <f t="shared" si="1"/>
        <v>7.7402542299957709E-5</v>
      </c>
      <c r="J8" s="85">
        <f>分析係数表!G11</f>
        <v>0.75</v>
      </c>
      <c r="K8" s="111">
        <f t="shared" si="2"/>
        <v>5.8051906724968278E-5</v>
      </c>
      <c r="L8" s="79"/>
      <c r="M8" s="80"/>
      <c r="N8" s="81">
        <f>分析係数表!H11</f>
        <v>-2.6840953927502582E-5</v>
      </c>
      <c r="O8" s="82">
        <f t="shared" si="3"/>
        <v>-6.5878996959125658E-4</v>
      </c>
      <c r="P8" s="76">
        <f>分析係数表!C11</f>
        <v>4.5351473922902175E-3</v>
      </c>
      <c r="Q8" s="82">
        <f t="shared" si="4"/>
        <v>-2.9877096126587387E-6</v>
      </c>
      <c r="R8" s="83">
        <v>8.5108828928218667E-5</v>
      </c>
      <c r="S8" s="84">
        <f t="shared" si="5"/>
        <v>1.6251137122817638E-4</v>
      </c>
      <c r="T8" s="85">
        <f>分析係数表!F11</f>
        <v>1</v>
      </c>
      <c r="U8" s="86">
        <f t="shared" si="6"/>
        <v>1.6251137122817638E-4</v>
      </c>
      <c r="V8" s="87">
        <f>分析係数表!D11</f>
        <v>0.25</v>
      </c>
      <c r="W8" s="167">
        <f t="shared" si="7"/>
        <v>0</v>
      </c>
      <c r="X8" s="76">
        <f>分析係数表!E11</f>
        <v>0</v>
      </c>
      <c r="Y8" s="166">
        <f t="shared" si="8"/>
        <v>0</v>
      </c>
    </row>
    <row r="9" spans="1:25" x14ac:dyDescent="0.2">
      <c r="A9" s="6" t="s">
        <v>222</v>
      </c>
      <c r="B9" s="5" t="s">
        <v>190</v>
      </c>
      <c r="C9" s="90"/>
      <c r="D9" s="107">
        <f>投入係数表!AL9</f>
        <v>0</v>
      </c>
      <c r="E9" s="110">
        <f t="shared" si="9"/>
        <v>0</v>
      </c>
      <c r="F9" s="85">
        <f>分析係数表!C12</f>
        <v>0.20853365384615385</v>
      </c>
      <c r="G9" s="110">
        <f t="shared" si="0"/>
        <v>0</v>
      </c>
      <c r="H9" s="110">
        <v>3.0559786783419451E-3</v>
      </c>
      <c r="I9" s="110">
        <f t="shared" si="1"/>
        <v>3.0559786783419451E-3</v>
      </c>
      <c r="J9" s="85">
        <f>分析係数表!G12</f>
        <v>0.14315275640685521</v>
      </c>
      <c r="K9" s="111">
        <f t="shared" si="2"/>
        <v>4.374717713252278E-4</v>
      </c>
      <c r="L9" s="79"/>
      <c r="M9" s="80"/>
      <c r="N9" s="81">
        <f>分析係数表!H12</f>
        <v>9.7526606095580642E-2</v>
      </c>
      <c r="O9" s="82">
        <f t="shared" si="3"/>
        <v>2.3937133545098312</v>
      </c>
      <c r="P9" s="76">
        <f>分析係数表!C12</f>
        <v>0.20853365384615385</v>
      </c>
      <c r="Q9" s="82">
        <f t="shared" si="4"/>
        <v>0.49916979207626894</v>
      </c>
      <c r="R9" s="83">
        <v>0.56709646530072078</v>
      </c>
      <c r="S9" s="84">
        <f t="shared" si="5"/>
        <v>0.57015244397906273</v>
      </c>
      <c r="T9" s="85">
        <f>分析係数表!F12</f>
        <v>0.2958030455775455</v>
      </c>
      <c r="U9" s="86">
        <f t="shared" si="6"/>
        <v>0.16865282937248766</v>
      </c>
      <c r="V9" s="87">
        <f>分析係数表!D12</f>
        <v>0.10691356714596488</v>
      </c>
      <c r="W9" s="167">
        <f t="shared" si="7"/>
        <v>0</v>
      </c>
      <c r="X9" s="76">
        <f>分析係数表!E12</f>
        <v>8.866132540987956E-2</v>
      </c>
      <c r="Y9" s="166">
        <f t="shared" si="8"/>
        <v>0</v>
      </c>
    </row>
    <row r="10" spans="1:25" x14ac:dyDescent="0.2">
      <c r="A10" s="6" t="s">
        <v>223</v>
      </c>
      <c r="B10" s="5" t="s">
        <v>28</v>
      </c>
      <c r="C10" s="90"/>
      <c r="D10" s="107">
        <f>投入係数表!AL10</f>
        <v>2.0539152759948653E-3</v>
      </c>
      <c r="E10" s="110">
        <f t="shared" si="9"/>
        <v>0.20539152759948653</v>
      </c>
      <c r="F10" s="85">
        <f>分析係数表!C13</f>
        <v>0</v>
      </c>
      <c r="G10" s="110">
        <f t="shared" si="0"/>
        <v>0</v>
      </c>
      <c r="H10" s="110">
        <v>0</v>
      </c>
      <c r="I10" s="110">
        <f t="shared" si="1"/>
        <v>0</v>
      </c>
      <c r="J10" s="85">
        <f>分析係数表!G13</f>
        <v>0.24552160168598525</v>
      </c>
      <c r="K10" s="111">
        <f t="shared" si="2"/>
        <v>0</v>
      </c>
      <c r="L10" s="79"/>
      <c r="M10" s="80"/>
      <c r="N10" s="81">
        <f>分析係数表!H13</f>
        <v>1.4802786091017674E-2</v>
      </c>
      <c r="O10" s="82">
        <f t="shared" si="3"/>
        <v>0.36332266822957804</v>
      </c>
      <c r="P10" s="76">
        <f>分析係数表!C13</f>
        <v>0</v>
      </c>
      <c r="Q10" s="82">
        <f t="shared" si="4"/>
        <v>0</v>
      </c>
      <c r="R10" s="83">
        <v>0</v>
      </c>
      <c r="S10" s="84">
        <f t="shared" si="5"/>
        <v>0</v>
      </c>
      <c r="T10" s="85">
        <f>分析係数表!F13</f>
        <v>0.38461538461538464</v>
      </c>
      <c r="U10" s="86">
        <f t="shared" si="6"/>
        <v>0</v>
      </c>
      <c r="V10" s="87">
        <f>分析係数表!D13</f>
        <v>0.16965226554267651</v>
      </c>
      <c r="W10" s="167">
        <f t="shared" si="7"/>
        <v>0</v>
      </c>
      <c r="X10" s="76">
        <f>分析係数表!E13</f>
        <v>0.13909378292939936</v>
      </c>
      <c r="Y10" s="166">
        <f t="shared" si="8"/>
        <v>0</v>
      </c>
    </row>
    <row r="11" spans="1:25" x14ac:dyDescent="0.2">
      <c r="A11" s="6" t="s">
        <v>224</v>
      </c>
      <c r="B11" s="5" t="s">
        <v>267</v>
      </c>
      <c r="C11" s="90"/>
      <c r="D11" s="107">
        <f>投入係数表!AL11</f>
        <v>3.337612323491656E-3</v>
      </c>
      <c r="E11" s="110">
        <f t="shared" si="9"/>
        <v>0.3337612323491656</v>
      </c>
      <c r="F11" s="85">
        <f>分析係数表!C14</f>
        <v>0.56789069171648165</v>
      </c>
      <c r="G11" s="110">
        <f t="shared" si="0"/>
        <v>0.18953989710691302</v>
      </c>
      <c r="H11" s="110">
        <v>0.2874733523876743</v>
      </c>
      <c r="I11" s="110">
        <f t="shared" si="1"/>
        <v>0.2874733523876743</v>
      </c>
      <c r="J11" s="85">
        <f>分析係数表!G14</f>
        <v>0.17200100806451613</v>
      </c>
      <c r="K11" s="111">
        <f t="shared" si="2"/>
        <v>4.9445706402365855E-2</v>
      </c>
      <c r="L11" s="79"/>
      <c r="M11" s="80"/>
      <c r="N11" s="81">
        <f>分析係数表!H14</f>
        <v>1.2346838806651188E-3</v>
      </c>
      <c r="O11" s="82">
        <f t="shared" si="3"/>
        <v>3.0304338601197807E-2</v>
      </c>
      <c r="P11" s="76">
        <f>分析係数表!C14</f>
        <v>0.56789069171648165</v>
      </c>
      <c r="Q11" s="82">
        <f t="shared" si="4"/>
        <v>1.7209551810244698E-2</v>
      </c>
      <c r="R11" s="83">
        <v>9.0063928345713848E-2</v>
      </c>
      <c r="S11" s="84">
        <f t="shared" si="5"/>
        <v>0.37753728073338816</v>
      </c>
      <c r="T11" s="85">
        <f>分析係数表!F14</f>
        <v>0.39616935483870969</v>
      </c>
      <c r="U11" s="86">
        <f t="shared" si="6"/>
        <v>0.14956870093570721</v>
      </c>
      <c r="V11" s="87">
        <f>分析係数表!D14</f>
        <v>7.7998991935483875E-2</v>
      </c>
      <c r="W11" s="167">
        <f t="shared" si="7"/>
        <v>0</v>
      </c>
      <c r="X11" s="76">
        <f>分析係数表!E14</f>
        <v>6.9052419354838704E-2</v>
      </c>
      <c r="Y11" s="166">
        <f t="shared" si="8"/>
        <v>0</v>
      </c>
    </row>
    <row r="12" spans="1:25" x14ac:dyDescent="0.2">
      <c r="A12" s="6" t="s">
        <v>225</v>
      </c>
      <c r="B12" s="5" t="s">
        <v>29</v>
      </c>
      <c r="C12" s="90"/>
      <c r="D12" s="107">
        <f>投入係数表!AL12</f>
        <v>4.8780487804878049E-3</v>
      </c>
      <c r="E12" s="110">
        <f t="shared" si="9"/>
        <v>0.48780487804878048</v>
      </c>
      <c r="F12" s="85">
        <f>分析係数表!C15</f>
        <v>0</v>
      </c>
      <c r="G12" s="110">
        <f t="shared" si="0"/>
        <v>0</v>
      </c>
      <c r="H12" s="110">
        <v>0</v>
      </c>
      <c r="I12" s="110">
        <f t="shared" si="1"/>
        <v>0</v>
      </c>
      <c r="J12" s="85">
        <f>分析係数表!G15</f>
        <v>9.5499451152579587E-2</v>
      </c>
      <c r="K12" s="111">
        <f t="shared" si="2"/>
        <v>0</v>
      </c>
      <c r="L12" s="79"/>
      <c r="M12" s="80"/>
      <c r="N12" s="81">
        <f>分析係数表!H15</f>
        <v>9.0185605196408686E-3</v>
      </c>
      <c r="O12" s="82">
        <f t="shared" si="3"/>
        <v>0.22135342978266226</v>
      </c>
      <c r="P12" s="76">
        <f>分析係数表!C15</f>
        <v>0</v>
      </c>
      <c r="Q12" s="82">
        <f t="shared" si="4"/>
        <v>0</v>
      </c>
      <c r="R12" s="83">
        <v>0</v>
      </c>
      <c r="S12" s="84">
        <f t="shared" si="5"/>
        <v>0</v>
      </c>
      <c r="T12" s="85">
        <f>分析係数表!F15</f>
        <v>0.30406147091108671</v>
      </c>
      <c r="U12" s="86">
        <f t="shared" si="6"/>
        <v>0</v>
      </c>
      <c r="V12" s="87">
        <f>分析係数表!D15</f>
        <v>4.2810098792535674E-2</v>
      </c>
      <c r="W12" s="167">
        <f t="shared" si="7"/>
        <v>0</v>
      </c>
      <c r="X12" s="76">
        <f>分析係数表!E15</f>
        <v>3.4028540065861687E-2</v>
      </c>
      <c r="Y12" s="166">
        <f t="shared" si="8"/>
        <v>0</v>
      </c>
    </row>
    <row r="13" spans="1:25" x14ac:dyDescent="0.2">
      <c r="A13" s="6" t="s">
        <v>226</v>
      </c>
      <c r="B13" s="5" t="s">
        <v>30</v>
      </c>
      <c r="C13" s="90"/>
      <c r="D13" s="107">
        <f>投入係数表!AL13</f>
        <v>2.5673940949935813E-3</v>
      </c>
      <c r="E13" s="110">
        <f t="shared" si="9"/>
        <v>0.25673940949935814</v>
      </c>
      <c r="F13" s="85">
        <f>分析係数表!C16</f>
        <v>4.7619047619047672E-2</v>
      </c>
      <c r="G13" s="110">
        <f t="shared" si="0"/>
        <v>1.2225686166636116E-2</v>
      </c>
      <c r="H13" s="110">
        <v>1.4357787708804625E-2</v>
      </c>
      <c r="I13" s="110">
        <f t="shared" si="1"/>
        <v>1.4357787708804625E-2</v>
      </c>
      <c r="J13" s="85">
        <f>分析係数表!G16</f>
        <v>3.2520325203252036E-2</v>
      </c>
      <c r="K13" s="111">
        <f t="shared" si="2"/>
        <v>4.6691992548958134E-4</v>
      </c>
      <c r="L13" s="79"/>
      <c r="M13" s="80"/>
      <c r="N13" s="81">
        <f>分析係数表!H16</f>
        <v>1.7741870546079206E-2</v>
      </c>
      <c r="O13" s="82">
        <f t="shared" si="3"/>
        <v>0.43546016989982061</v>
      </c>
      <c r="P13" s="76">
        <f>分析係数表!C16</f>
        <v>4.7619047619047672E-2</v>
      </c>
      <c r="Q13" s="82">
        <f t="shared" si="4"/>
        <v>2.0736198566658148E-2</v>
      </c>
      <c r="R13" s="83">
        <v>2.3453958684300613E-2</v>
      </c>
      <c r="S13" s="84">
        <f t="shared" si="5"/>
        <v>3.7811746393105236E-2</v>
      </c>
      <c r="T13" s="85">
        <f>分析係数表!F16</f>
        <v>0.28455284552845528</v>
      </c>
      <c r="U13" s="86">
        <f t="shared" si="6"/>
        <v>1.07594400305584E-2</v>
      </c>
      <c r="V13" s="87">
        <f>分析係数表!D16</f>
        <v>8.943089430894309E-2</v>
      </c>
      <c r="W13" s="167">
        <f t="shared" si="7"/>
        <v>0</v>
      </c>
      <c r="X13" s="76">
        <f>分析係数表!E16</f>
        <v>6.5040650406504072E-2</v>
      </c>
      <c r="Y13" s="166">
        <f t="shared" si="8"/>
        <v>0</v>
      </c>
    </row>
    <row r="14" spans="1:25" x14ac:dyDescent="0.2">
      <c r="A14" s="6" t="s">
        <v>2</v>
      </c>
      <c r="B14" s="5" t="s">
        <v>364</v>
      </c>
      <c r="C14" s="90"/>
      <c r="D14" s="107">
        <f>投入係数表!AL14</f>
        <v>1.7201540436456997E-2</v>
      </c>
      <c r="E14" s="110">
        <f t="shared" si="9"/>
        <v>1.7201540436456997</v>
      </c>
      <c r="F14" s="85">
        <f>分析係数表!C17</f>
        <v>0.10486608826857791</v>
      </c>
      <c r="G14" s="110">
        <f t="shared" si="0"/>
        <v>0.18038582577650117</v>
      </c>
      <c r="H14" s="110">
        <v>0.20531288040100887</v>
      </c>
      <c r="I14" s="110">
        <f t="shared" si="1"/>
        <v>0.20531288040100887</v>
      </c>
      <c r="J14" s="85">
        <f>分析係数表!G17</f>
        <v>0.21282973621103118</v>
      </c>
      <c r="K14" s="111">
        <f t="shared" si="2"/>
        <v>4.3696686176473709E-2</v>
      </c>
      <c r="L14" s="79"/>
      <c r="M14" s="80"/>
      <c r="N14" s="81">
        <f>分析係数表!H17</f>
        <v>2.9793458859527868E-3</v>
      </c>
      <c r="O14" s="82">
        <f t="shared" si="3"/>
        <v>7.3125686624629496E-2</v>
      </c>
      <c r="P14" s="76">
        <f>分析係数表!C17</f>
        <v>0.10486608826857791</v>
      </c>
      <c r="Q14" s="82">
        <f t="shared" si="4"/>
        <v>7.6684047082787631E-3</v>
      </c>
      <c r="R14" s="83">
        <v>1.6909260491389386E-2</v>
      </c>
      <c r="S14" s="84">
        <f t="shared" si="5"/>
        <v>0.22222214089239825</v>
      </c>
      <c r="T14" s="85">
        <f>分析係数表!F17</f>
        <v>0.32553956834532372</v>
      </c>
      <c r="U14" s="86">
        <f t="shared" si="6"/>
        <v>7.2342099822885031E-2</v>
      </c>
      <c r="V14" s="87">
        <f>分析係数表!D17</f>
        <v>0.14268585131894485</v>
      </c>
      <c r="W14" s="167">
        <f t="shared" si="7"/>
        <v>0</v>
      </c>
      <c r="X14" s="76">
        <f>分析係数表!E17</f>
        <v>0.13908872901678657</v>
      </c>
      <c r="Y14" s="166">
        <f t="shared" si="8"/>
        <v>0</v>
      </c>
    </row>
    <row r="15" spans="1:25" x14ac:dyDescent="0.2">
      <c r="A15" s="6" t="s">
        <v>3</v>
      </c>
      <c r="B15" s="5" t="s">
        <v>31</v>
      </c>
      <c r="C15" s="90"/>
      <c r="D15" s="107">
        <f>投入係数表!AL15</f>
        <v>1.2836970474967907E-3</v>
      </c>
      <c r="E15" s="110">
        <f t="shared" si="9"/>
        <v>0.12836970474967907</v>
      </c>
      <c r="F15" s="85">
        <f>分析係数表!C18</f>
        <v>0.13600000000000001</v>
      </c>
      <c r="G15" s="110">
        <f t="shared" si="0"/>
        <v>1.7458279845956354E-2</v>
      </c>
      <c r="H15" s="110">
        <v>2.2833835890858557E-2</v>
      </c>
      <c r="I15" s="110">
        <f t="shared" si="1"/>
        <v>2.2833835890858557E-2</v>
      </c>
      <c r="J15" s="85">
        <f>分析係数表!G18</f>
        <v>0.21499013806706113</v>
      </c>
      <c r="K15" s="111">
        <f t="shared" si="2"/>
        <v>4.9090495307762974E-3</v>
      </c>
      <c r="L15" s="79"/>
      <c r="M15" s="80"/>
      <c r="N15" s="81">
        <f>分析係数表!H18</f>
        <v>4.6971669373129519E-4</v>
      </c>
      <c r="O15" s="82">
        <f t="shared" si="3"/>
        <v>1.152882446784699E-2</v>
      </c>
      <c r="P15" s="76">
        <f>分析係数表!C18</f>
        <v>0.13600000000000001</v>
      </c>
      <c r="Q15" s="82">
        <f t="shared" si="4"/>
        <v>1.5679201276271907E-3</v>
      </c>
      <c r="R15" s="83">
        <v>3.8066196153141887E-3</v>
      </c>
      <c r="S15" s="84">
        <f t="shared" si="5"/>
        <v>2.6640455506172746E-2</v>
      </c>
      <c r="T15" s="85">
        <f>分析係数表!F18</f>
        <v>0.45759368836291914</v>
      </c>
      <c r="U15" s="86">
        <f t="shared" si="6"/>
        <v>1.2190504294737826E-2</v>
      </c>
      <c r="V15" s="87">
        <f>分析係数表!D18</f>
        <v>7.3964497041420121E-2</v>
      </c>
      <c r="W15" s="167">
        <f t="shared" si="7"/>
        <v>0</v>
      </c>
      <c r="X15" s="76">
        <f>分析係数表!E18</f>
        <v>5.0295857988165681E-2</v>
      </c>
      <c r="Y15" s="166">
        <f t="shared" si="8"/>
        <v>0</v>
      </c>
    </row>
    <row r="16" spans="1:25" x14ac:dyDescent="0.2">
      <c r="A16" s="6" t="s">
        <v>4</v>
      </c>
      <c r="B16" s="5" t="s">
        <v>32</v>
      </c>
      <c r="C16" s="90"/>
      <c r="D16" s="107">
        <f>投入係数表!AL16</f>
        <v>5.1347881899871633E-4</v>
      </c>
      <c r="E16" s="110">
        <f t="shared" si="9"/>
        <v>5.1347881899871634E-2</v>
      </c>
      <c r="F16" s="85">
        <f>分析係数表!C19</f>
        <v>5.7963709677419373E-2</v>
      </c>
      <c r="G16" s="110">
        <f t="shared" si="0"/>
        <v>2.9763137189945765E-3</v>
      </c>
      <c r="H16" s="110">
        <v>8.1447614822223631E-3</v>
      </c>
      <c r="I16" s="110">
        <f t="shared" si="1"/>
        <v>8.1447614822223631E-3</v>
      </c>
      <c r="J16" s="85">
        <f>分析係数表!G19</f>
        <v>5.6640625E-2</v>
      </c>
      <c r="K16" s="111">
        <f t="shared" si="2"/>
        <v>4.6132438082900103E-4</v>
      </c>
      <c r="L16" s="79"/>
      <c r="M16" s="80"/>
      <c r="N16" s="81">
        <f>分析係数表!H19</f>
        <v>-1.2078429267376162E-4</v>
      </c>
      <c r="O16" s="82">
        <f t="shared" si="3"/>
        <v>-2.9645548631606548E-3</v>
      </c>
      <c r="P16" s="76">
        <f>分析係数表!C19</f>
        <v>5.7963709677419373E-2</v>
      </c>
      <c r="Q16" s="82">
        <f t="shared" si="4"/>
        <v>-1.7183659741102592E-4</v>
      </c>
      <c r="R16" s="83">
        <v>7.8417007252433587E-4</v>
      </c>
      <c r="S16" s="84">
        <f t="shared" si="5"/>
        <v>8.9289315547466993E-3</v>
      </c>
      <c r="T16" s="85">
        <f>分析係数表!F19</f>
        <v>0.23828125</v>
      </c>
      <c r="U16" s="86">
        <f t="shared" si="6"/>
        <v>2.1275969720294871E-3</v>
      </c>
      <c r="V16" s="87">
        <f>分析係数表!D19</f>
        <v>2.1484375E-2</v>
      </c>
      <c r="W16" s="167">
        <f t="shared" si="7"/>
        <v>0</v>
      </c>
      <c r="X16" s="76">
        <f>分析係数表!E19</f>
        <v>3.90625E-3</v>
      </c>
      <c r="Y16" s="166">
        <f t="shared" si="8"/>
        <v>0</v>
      </c>
    </row>
    <row r="17" spans="1:25" x14ac:dyDescent="0.2">
      <c r="A17" s="6" t="s">
        <v>5</v>
      </c>
      <c r="B17" s="5" t="s">
        <v>33</v>
      </c>
      <c r="C17" s="90"/>
      <c r="D17" s="107">
        <f>投入係数表!AL17</f>
        <v>7.7021822849807444E-4</v>
      </c>
      <c r="E17" s="110">
        <f t="shared" si="9"/>
        <v>7.702182284980745E-2</v>
      </c>
      <c r="F17" s="85">
        <f>分析係数表!C20</f>
        <v>5.8436815193571912E-2</v>
      </c>
      <c r="G17" s="110">
        <f t="shared" si="0"/>
        <v>4.5009100277462319E-3</v>
      </c>
      <c r="H17" s="110">
        <v>9.7995862938958806E-3</v>
      </c>
      <c r="I17" s="110">
        <f t="shared" si="1"/>
        <v>9.7995862938958806E-3</v>
      </c>
      <c r="J17" s="85">
        <f>分析係数表!G20</f>
        <v>0.10123456790123457</v>
      </c>
      <c r="K17" s="111">
        <f t="shared" si="2"/>
        <v>9.9205688407341024E-4</v>
      </c>
      <c r="L17" s="79"/>
      <c r="M17" s="80"/>
      <c r="N17" s="81">
        <f>分析係数表!H20</f>
        <v>5.905009864050568E-4</v>
      </c>
      <c r="O17" s="82">
        <f t="shared" si="3"/>
        <v>1.4493379331007646E-2</v>
      </c>
      <c r="P17" s="76">
        <f>分析係数表!C20</f>
        <v>5.8436815193571912E-2</v>
      </c>
      <c r="Q17" s="82">
        <f t="shared" si="4"/>
        <v>8.4694692949642872E-4</v>
      </c>
      <c r="R17" s="83">
        <v>2.1390443689112129E-3</v>
      </c>
      <c r="S17" s="84">
        <f t="shared" si="5"/>
        <v>1.1938630662807093E-2</v>
      </c>
      <c r="T17" s="85">
        <f>分析係数表!F20</f>
        <v>0.22469135802469137</v>
      </c>
      <c r="U17" s="86">
        <f t="shared" si="6"/>
        <v>2.6825071365813467E-3</v>
      </c>
      <c r="V17" s="87">
        <f>分析係数表!D20</f>
        <v>8.1481481481481488E-2</v>
      </c>
      <c r="W17" s="167">
        <f t="shared" si="7"/>
        <v>0</v>
      </c>
      <c r="X17" s="76">
        <f>分析係数表!E20</f>
        <v>7.9012345679012344E-2</v>
      </c>
      <c r="Y17" s="166">
        <f t="shared" si="8"/>
        <v>0</v>
      </c>
    </row>
    <row r="18" spans="1:25" x14ac:dyDescent="0.2">
      <c r="A18" s="6" t="s">
        <v>6</v>
      </c>
      <c r="B18" s="5" t="s">
        <v>34</v>
      </c>
      <c r="C18" s="90"/>
      <c r="D18" s="107">
        <f>投入係数表!AL18</f>
        <v>1.7971758664955071E-3</v>
      </c>
      <c r="E18" s="110">
        <f t="shared" si="9"/>
        <v>0.1797175866495507</v>
      </c>
      <c r="F18" s="85">
        <f>分析係数表!C21</f>
        <v>0.13836239575435938</v>
      </c>
      <c r="G18" s="110">
        <f t="shared" si="0"/>
        <v>2.4866155848023506E-2</v>
      </c>
      <c r="H18" s="110">
        <v>3.6397110729241608E-2</v>
      </c>
      <c r="I18" s="110">
        <f t="shared" si="1"/>
        <v>3.6397110729241608E-2</v>
      </c>
      <c r="J18" s="85">
        <f>分析係数表!G21</f>
        <v>0.28436555891238668</v>
      </c>
      <c r="K18" s="111">
        <f t="shared" si="2"/>
        <v>1.0350084735316815E-2</v>
      </c>
      <c r="L18" s="79"/>
      <c r="M18" s="80"/>
      <c r="N18" s="81">
        <f>分析係数表!H21</f>
        <v>9.7969481835384425E-4</v>
      </c>
      <c r="O18" s="82">
        <f t="shared" si="3"/>
        <v>2.4045833890080866E-2</v>
      </c>
      <c r="P18" s="76">
        <f>分析係数表!C21</f>
        <v>0.13836239575435938</v>
      </c>
      <c r="Q18" s="82">
        <f t="shared" si="4"/>
        <v>3.3270391849429559E-3</v>
      </c>
      <c r="R18" s="83">
        <v>7.8760191641079596E-3</v>
      </c>
      <c r="S18" s="84">
        <f t="shared" si="5"/>
        <v>4.4273129893349569E-2</v>
      </c>
      <c r="T18" s="85">
        <f>分析係数表!F21</f>
        <v>0.42484894259818728</v>
      </c>
      <c r="U18" s="86">
        <f t="shared" si="6"/>
        <v>1.8809392420701759E-2</v>
      </c>
      <c r="V18" s="87">
        <f>分析係数表!D21</f>
        <v>8.0060422960725075E-2</v>
      </c>
      <c r="W18" s="167">
        <f t="shared" si="7"/>
        <v>0</v>
      </c>
      <c r="X18" s="76">
        <f>分析係数表!E21</f>
        <v>6.9108761329305129E-2</v>
      </c>
      <c r="Y18" s="166">
        <f t="shared" si="8"/>
        <v>0</v>
      </c>
    </row>
    <row r="19" spans="1:25" x14ac:dyDescent="0.2">
      <c r="A19" s="6" t="s">
        <v>7</v>
      </c>
      <c r="B19" s="5" t="s">
        <v>268</v>
      </c>
      <c r="C19" s="90"/>
      <c r="D19" s="107">
        <f>投入係数表!AL19</f>
        <v>1.4120667522464698E-2</v>
      </c>
      <c r="E19" s="110">
        <f t="shared" si="9"/>
        <v>1.4120667522464698</v>
      </c>
      <c r="F19" s="85">
        <f>分析係数表!C22</f>
        <v>4.2718446601941795E-2</v>
      </c>
      <c r="G19" s="110">
        <f t="shared" si="0"/>
        <v>6.0321298154218196E-2</v>
      </c>
      <c r="H19" s="110">
        <v>6.4136693241289622E-2</v>
      </c>
      <c r="I19" s="110">
        <f t="shared" si="1"/>
        <v>6.4136693241289622E-2</v>
      </c>
      <c r="J19" s="85">
        <f>分析係数表!G22</f>
        <v>0.195578231292517</v>
      </c>
      <c r="K19" s="111">
        <f t="shared" si="2"/>
        <v>1.2543741025082154E-2</v>
      </c>
      <c r="L19" s="79"/>
      <c r="M19" s="80"/>
      <c r="N19" s="81">
        <f>分析係数表!H22</f>
        <v>4.0261430891253877E-5</v>
      </c>
      <c r="O19" s="82">
        <f t="shared" si="3"/>
        <v>9.8818495438688508E-4</v>
      </c>
      <c r="P19" s="76">
        <f>分析係数表!C22</f>
        <v>4.2718446601941795E-2</v>
      </c>
      <c r="Q19" s="82">
        <f t="shared" si="4"/>
        <v>4.2213726206818439E-5</v>
      </c>
      <c r="R19" s="83">
        <v>5.7782649601922464E-4</v>
      </c>
      <c r="S19" s="84">
        <f t="shared" si="5"/>
        <v>6.4714519737308851E-2</v>
      </c>
      <c r="T19" s="85">
        <f>分析係数表!F22</f>
        <v>0.41411564625850339</v>
      </c>
      <c r="U19" s="86">
        <f t="shared" si="6"/>
        <v>2.6799295163324327E-2</v>
      </c>
      <c r="V19" s="87">
        <f>分析係数表!D22</f>
        <v>4.1666666666666664E-2</v>
      </c>
      <c r="W19" s="167">
        <f t="shared" si="7"/>
        <v>0</v>
      </c>
      <c r="X19" s="76">
        <f>分析係数表!E22</f>
        <v>3.5714285714285712E-2</v>
      </c>
      <c r="Y19" s="166">
        <f t="shared" si="8"/>
        <v>0</v>
      </c>
    </row>
    <row r="20" spans="1:25" x14ac:dyDescent="0.2">
      <c r="A20" s="6" t="s">
        <v>8</v>
      </c>
      <c r="B20" s="5" t="s">
        <v>269</v>
      </c>
      <c r="C20" s="90"/>
      <c r="D20" s="107">
        <f>投入係数表!AL20</f>
        <v>2.1052631578947368E-2</v>
      </c>
      <c r="E20" s="110">
        <f t="shared" si="9"/>
        <v>2.1052631578947367</v>
      </c>
      <c r="F20" s="85">
        <f>分析係数表!C23</f>
        <v>0</v>
      </c>
      <c r="G20" s="110">
        <f t="shared" si="0"/>
        <v>0</v>
      </c>
      <c r="H20" s="110">
        <v>0</v>
      </c>
      <c r="I20" s="110">
        <f t="shared" si="1"/>
        <v>0</v>
      </c>
      <c r="J20" s="85">
        <f>分析係数表!G23</f>
        <v>0.21392190152801357</v>
      </c>
      <c r="K20" s="111">
        <f t="shared" si="2"/>
        <v>0</v>
      </c>
      <c r="L20" s="79"/>
      <c r="M20" s="80"/>
      <c r="N20" s="81">
        <f>分析係数表!H23</f>
        <v>2.6840953927502582E-5</v>
      </c>
      <c r="O20" s="82">
        <f t="shared" si="3"/>
        <v>6.5878996959125658E-4</v>
      </c>
      <c r="P20" s="76">
        <f>分析係数表!C23</f>
        <v>0</v>
      </c>
      <c r="Q20" s="82">
        <f t="shared" si="4"/>
        <v>0</v>
      </c>
      <c r="R20" s="83">
        <v>0</v>
      </c>
      <c r="S20" s="84">
        <f t="shared" si="5"/>
        <v>0</v>
      </c>
      <c r="T20" s="85">
        <f>分析係数表!F23</f>
        <v>0.43803056027164688</v>
      </c>
      <c r="U20" s="86">
        <f t="shared" si="6"/>
        <v>0</v>
      </c>
      <c r="V20" s="87">
        <f>分析係数表!D23</f>
        <v>9.3378607809847206E-2</v>
      </c>
      <c r="W20" s="167">
        <f t="shared" si="7"/>
        <v>0</v>
      </c>
      <c r="X20" s="76">
        <f>分析係数表!E23</f>
        <v>9.3378607809847206E-2</v>
      </c>
      <c r="Y20" s="166">
        <f t="shared" si="8"/>
        <v>0</v>
      </c>
    </row>
    <row r="21" spans="1:25" x14ac:dyDescent="0.2">
      <c r="A21" s="6" t="s">
        <v>9</v>
      </c>
      <c r="B21" s="5" t="s">
        <v>270</v>
      </c>
      <c r="C21" s="90"/>
      <c r="D21" s="107">
        <f>投入係数表!AL21</f>
        <v>7.1887034659820284E-3</v>
      </c>
      <c r="E21" s="110">
        <f t="shared" si="9"/>
        <v>0.71887034659820281</v>
      </c>
      <c r="F21" s="85">
        <f>分析係数表!C24</f>
        <v>0.46503178928247046</v>
      </c>
      <c r="G21" s="110">
        <f t="shared" si="0"/>
        <v>0.33429756354067197</v>
      </c>
      <c r="H21" s="110">
        <v>0.36694819677687618</v>
      </c>
      <c r="I21" s="110">
        <f t="shared" si="1"/>
        <v>0.36694819677687618</v>
      </c>
      <c r="J21" s="85">
        <f>分析係数表!G24</f>
        <v>0.20803782505910165</v>
      </c>
      <c r="K21" s="111">
        <f t="shared" si="2"/>
        <v>7.633910476682057E-2</v>
      </c>
      <c r="L21" s="79"/>
      <c r="M21" s="80"/>
      <c r="N21" s="81">
        <f>分析係数表!H24</f>
        <v>3.7577335498503619E-4</v>
      </c>
      <c r="O21" s="82">
        <f t="shared" si="3"/>
        <v>9.223059574277593E-3</v>
      </c>
      <c r="P21" s="76">
        <f>分析係数表!C24</f>
        <v>0.46503178928247046</v>
      </c>
      <c r="Q21" s="82">
        <f t="shared" si="4"/>
        <v>4.2890158964851294E-3</v>
      </c>
      <c r="R21" s="83">
        <v>1.4506207411957375E-2</v>
      </c>
      <c r="S21" s="84">
        <f t="shared" si="5"/>
        <v>0.38145440418883353</v>
      </c>
      <c r="T21" s="85">
        <f>分析係数表!F24</f>
        <v>0.39125295508274233</v>
      </c>
      <c r="U21" s="86">
        <f t="shared" si="6"/>
        <v>0.14924516286820791</v>
      </c>
      <c r="V21" s="87">
        <f>分析係数表!D24</f>
        <v>8.1560283687943269E-2</v>
      </c>
      <c r="W21" s="167">
        <f t="shared" si="7"/>
        <v>0</v>
      </c>
      <c r="X21" s="76">
        <f>分析係数表!E24</f>
        <v>8.0378250591016553E-2</v>
      </c>
      <c r="Y21" s="166">
        <f t="shared" si="8"/>
        <v>0</v>
      </c>
    </row>
    <row r="22" spans="1:25" x14ac:dyDescent="0.2">
      <c r="A22" s="6" t="s">
        <v>10</v>
      </c>
      <c r="B22" s="5" t="s">
        <v>271</v>
      </c>
      <c r="C22" s="90"/>
      <c r="D22" s="107">
        <f>投入係数表!AL22</f>
        <v>2.1309370988446725E-2</v>
      </c>
      <c r="E22" s="110">
        <f t="shared" si="9"/>
        <v>2.1309370988446723</v>
      </c>
      <c r="F22" s="85">
        <f>分析係数表!C25</f>
        <v>9.2250922509224953E-3</v>
      </c>
      <c r="G22" s="110">
        <f t="shared" si="0"/>
        <v>1.9658091317755248E-2</v>
      </c>
      <c r="H22" s="110">
        <v>2.2044698788961144E-2</v>
      </c>
      <c r="I22" s="110">
        <f t="shared" si="1"/>
        <v>2.2044698788961144E-2</v>
      </c>
      <c r="J22" s="85">
        <f>分析係数表!G25</f>
        <v>0.19617224880382775</v>
      </c>
      <c r="K22" s="111">
        <f t="shared" si="2"/>
        <v>4.3245581356335262E-3</v>
      </c>
      <c r="L22" s="79"/>
      <c r="M22" s="80"/>
      <c r="N22" s="81">
        <f>分析係数表!H25</f>
        <v>5.5023955551380293E-4</v>
      </c>
      <c r="O22" s="82">
        <f t="shared" si="3"/>
        <v>1.350519437662076E-2</v>
      </c>
      <c r="P22" s="76">
        <f>分析係数表!C25</f>
        <v>9.2250922509224953E-3</v>
      </c>
      <c r="Q22" s="82">
        <f t="shared" si="4"/>
        <v>1.2458666399096623E-4</v>
      </c>
      <c r="R22" s="83">
        <v>5.3493875640288401E-4</v>
      </c>
      <c r="S22" s="84">
        <f t="shared" si="5"/>
        <v>2.2579637545364028E-2</v>
      </c>
      <c r="T22" s="85">
        <f>分析係数表!F25</f>
        <v>0.34928229665071769</v>
      </c>
      <c r="U22" s="86">
        <f t="shared" si="6"/>
        <v>7.8866676593855219E-3</v>
      </c>
      <c r="V22" s="87">
        <f>分析係数表!D25</f>
        <v>6.2200956937799042E-2</v>
      </c>
      <c r="W22" s="167">
        <f t="shared" si="7"/>
        <v>0</v>
      </c>
      <c r="X22" s="76">
        <f>分析係数表!E25</f>
        <v>3.8277511961722487E-2</v>
      </c>
      <c r="Y22" s="166">
        <f t="shared" si="8"/>
        <v>0</v>
      </c>
    </row>
    <row r="23" spans="1:25" x14ac:dyDescent="0.2">
      <c r="A23" s="6" t="s">
        <v>11</v>
      </c>
      <c r="B23" s="5" t="s">
        <v>35</v>
      </c>
      <c r="C23" s="90"/>
      <c r="D23" s="107">
        <f>投入係数表!AL23</f>
        <v>1.2066752246469832E-2</v>
      </c>
      <c r="E23" s="110">
        <f t="shared" si="9"/>
        <v>1.2066752246469832</v>
      </c>
      <c r="F23" s="85">
        <f>分析係数表!C26</f>
        <v>0.48980322003577814</v>
      </c>
      <c r="G23" s="110">
        <f t="shared" si="0"/>
        <v>0.59103341056948833</v>
      </c>
      <c r="H23" s="110">
        <v>0.66542341821519968</v>
      </c>
      <c r="I23" s="110">
        <f t="shared" si="1"/>
        <v>0.66542341821519968</v>
      </c>
      <c r="J23" s="85">
        <f>分析係数表!G26</f>
        <v>0.19635890767230169</v>
      </c>
      <c r="K23" s="111">
        <f t="shared" si="2"/>
        <v>0.13066181554030579</v>
      </c>
      <c r="L23" s="79"/>
      <c r="M23" s="80"/>
      <c r="N23" s="81">
        <f>分析係数表!H26</f>
        <v>1.1729496866318629E-2</v>
      </c>
      <c r="O23" s="82">
        <f t="shared" si="3"/>
        <v>0.28789121671137913</v>
      </c>
      <c r="P23" s="76">
        <f>分析係数表!C26</f>
        <v>0.48980322003577814</v>
      </c>
      <c r="Q23" s="82">
        <f t="shared" si="4"/>
        <v>0.14101004496525152</v>
      </c>
      <c r="R23" s="83">
        <v>0.15472021021989529</v>
      </c>
      <c r="S23" s="84">
        <f t="shared" si="5"/>
        <v>0.82014362843509492</v>
      </c>
      <c r="T23" s="85">
        <f>分析係数表!F26</f>
        <v>0.33511053315994799</v>
      </c>
      <c r="U23" s="86">
        <f t="shared" si="6"/>
        <v>0.27483876859261891</v>
      </c>
      <c r="V23" s="87">
        <f>分析係数表!D26</f>
        <v>7.3862158647594281E-2</v>
      </c>
      <c r="W23" s="167">
        <f t="shared" si="7"/>
        <v>0</v>
      </c>
      <c r="X23" s="76">
        <f>分析係数表!E26</f>
        <v>7.8673602080624183E-2</v>
      </c>
      <c r="Y23" s="166">
        <f t="shared" si="8"/>
        <v>0</v>
      </c>
    </row>
    <row r="24" spans="1:25" x14ac:dyDescent="0.2">
      <c r="A24" s="6" t="s">
        <v>12</v>
      </c>
      <c r="B24" s="5" t="s">
        <v>365</v>
      </c>
      <c r="C24" s="90"/>
      <c r="D24" s="107">
        <f>投入係数表!AL24</f>
        <v>1.2836970474967907E-3</v>
      </c>
      <c r="E24" s="110">
        <f t="shared" si="9"/>
        <v>0.12836970474967907</v>
      </c>
      <c r="F24" s="85">
        <f>分析係数表!C27</f>
        <v>1.6403046280023426E-2</v>
      </c>
      <c r="G24" s="110">
        <f t="shared" si="0"/>
        <v>2.1056542079619287E-3</v>
      </c>
      <c r="H24" s="110">
        <v>2.2386768756452223E-3</v>
      </c>
      <c r="I24" s="110">
        <f t="shared" si="1"/>
        <v>2.2386768756452223E-3</v>
      </c>
      <c r="J24" s="85">
        <f>分析係数表!G27</f>
        <v>0.18421052631578946</v>
      </c>
      <c r="K24" s="111">
        <f t="shared" si="2"/>
        <v>4.1238784551359355E-4</v>
      </c>
      <c r="L24" s="79"/>
      <c r="M24" s="80"/>
      <c r="N24" s="81">
        <f>分析係数表!H27</f>
        <v>1.1420825896152349E-2</v>
      </c>
      <c r="O24" s="82">
        <f t="shared" si="3"/>
        <v>0.28031513206107972</v>
      </c>
      <c r="P24" s="76">
        <f>分析係数表!C27</f>
        <v>1.6403046280023426E-2</v>
      </c>
      <c r="Q24" s="82">
        <f t="shared" si="4"/>
        <v>4.598022084188769E-3</v>
      </c>
      <c r="R24" s="83">
        <v>4.6335421159047581E-3</v>
      </c>
      <c r="S24" s="84">
        <f t="shared" si="5"/>
        <v>6.8722189915499804E-3</v>
      </c>
      <c r="T24" s="85">
        <f>分析係数表!F27</f>
        <v>0.35526315789473684</v>
      </c>
      <c r="U24" s="86">
        <f t="shared" si="6"/>
        <v>2.4414462206822298E-3</v>
      </c>
      <c r="V24" s="87">
        <f>分析係数表!D27</f>
        <v>0</v>
      </c>
      <c r="W24" s="167">
        <f t="shared" si="7"/>
        <v>0</v>
      </c>
      <c r="X24" s="76">
        <f>分析係数表!E27</f>
        <v>0</v>
      </c>
      <c r="Y24" s="166">
        <f t="shared" si="8"/>
        <v>0</v>
      </c>
    </row>
    <row r="25" spans="1:25" x14ac:dyDescent="0.2">
      <c r="A25" s="6" t="s">
        <v>13</v>
      </c>
      <c r="B25" s="5" t="s">
        <v>191</v>
      </c>
      <c r="C25" s="90"/>
      <c r="D25" s="107">
        <f>投入係数表!AL25</f>
        <v>5.1861360718870347E-2</v>
      </c>
      <c r="E25" s="110">
        <f t="shared" si="9"/>
        <v>5.1861360718870344</v>
      </c>
      <c r="F25" s="85">
        <f>分析係数表!C28</f>
        <v>5.7942340305257245E-2</v>
      </c>
      <c r="G25" s="110">
        <f t="shared" si="0"/>
        <v>0.30049686114664859</v>
      </c>
      <c r="H25" s="110">
        <v>0.32172002455827059</v>
      </c>
      <c r="I25" s="110">
        <f t="shared" si="1"/>
        <v>0.32172002455827059</v>
      </c>
      <c r="J25" s="85">
        <f>分析係数表!G28</f>
        <v>0.12508686587908269</v>
      </c>
      <c r="K25" s="111">
        <f t="shared" si="2"/>
        <v>4.0242949562535581E-2</v>
      </c>
      <c r="L25" s="79"/>
      <c r="M25" s="80"/>
      <c r="N25" s="81">
        <f>分析係数表!H28</f>
        <v>2.2586662729993424E-2</v>
      </c>
      <c r="O25" s="82">
        <f t="shared" si="3"/>
        <v>0.55437175941104244</v>
      </c>
      <c r="P25" s="76">
        <f>分析係数表!C28</f>
        <v>5.7942340305257245E-2</v>
      </c>
      <c r="Q25" s="82">
        <f t="shared" si="4"/>
        <v>3.2121597139418819E-2</v>
      </c>
      <c r="R25" s="83">
        <v>3.4647529868018674E-2</v>
      </c>
      <c r="S25" s="84">
        <f t="shared" si="5"/>
        <v>0.35636755442628926</v>
      </c>
      <c r="T25" s="85">
        <f>分析係数表!F28</f>
        <v>0.21334259902710215</v>
      </c>
      <c r="U25" s="86">
        <f t="shared" si="6"/>
        <v>7.6028380270236826E-2</v>
      </c>
      <c r="V25" s="87">
        <f>分析係数表!D28</f>
        <v>0.12091730368311328</v>
      </c>
      <c r="W25" s="167">
        <f t="shared" si="7"/>
        <v>0</v>
      </c>
      <c r="X25" s="76">
        <f>分析係数表!E28</f>
        <v>0.12161223071577484</v>
      </c>
      <c r="Y25" s="166">
        <f t="shared" si="8"/>
        <v>0</v>
      </c>
    </row>
    <row r="26" spans="1:25" x14ac:dyDescent="0.2">
      <c r="A26" s="6" t="s">
        <v>14</v>
      </c>
      <c r="B26" s="5" t="s">
        <v>50</v>
      </c>
      <c r="C26" s="90"/>
      <c r="D26" s="107">
        <f>投入係数表!AL26</f>
        <v>5.6482670089858791E-3</v>
      </c>
      <c r="E26" s="110">
        <f t="shared" si="9"/>
        <v>0.56482670089858789</v>
      </c>
      <c r="F26" s="85">
        <f>分析係数表!C29</f>
        <v>0.49478563151796062</v>
      </c>
      <c r="G26" s="110">
        <f t="shared" si="0"/>
        <v>0.27946813590231406</v>
      </c>
      <c r="H26" s="110">
        <v>0.34246550753416544</v>
      </c>
      <c r="I26" s="110">
        <f t="shared" si="1"/>
        <v>0.34246550753416544</v>
      </c>
      <c r="J26" s="85">
        <f>分析係数表!G29</f>
        <v>0.24894917844860528</v>
      </c>
      <c r="K26" s="111">
        <f t="shared" si="2"/>
        <v>8.5256506747615132E-2</v>
      </c>
      <c r="L26" s="79"/>
      <c r="M26" s="80"/>
      <c r="N26" s="81">
        <f>分析係数表!H29</f>
        <v>1.0347187739052245E-2</v>
      </c>
      <c r="O26" s="82">
        <f t="shared" si="3"/>
        <v>0.25396353327742943</v>
      </c>
      <c r="P26" s="76">
        <f>分析係数表!C29</f>
        <v>0.49478563151796062</v>
      </c>
      <c r="Q26" s="82">
        <f t="shared" si="4"/>
        <v>0.12565750719520552</v>
      </c>
      <c r="R26" s="83">
        <v>0.18200884322704347</v>
      </c>
      <c r="S26" s="84">
        <f t="shared" si="5"/>
        <v>0.52447435076120885</v>
      </c>
      <c r="T26" s="85">
        <f>分析係数表!F29</f>
        <v>0.37141765380206343</v>
      </c>
      <c r="U26" s="86">
        <f t="shared" si="6"/>
        <v>0.19479903283908864</v>
      </c>
      <c r="V26" s="87">
        <f>分析係数表!D29</f>
        <v>7.241115781429118E-2</v>
      </c>
      <c r="W26" s="167">
        <f t="shared" si="7"/>
        <v>0</v>
      </c>
      <c r="X26" s="76">
        <f>分析係数表!E29</f>
        <v>5.0630492930836837E-2</v>
      </c>
      <c r="Y26" s="166">
        <f t="shared" si="8"/>
        <v>0</v>
      </c>
    </row>
    <row r="27" spans="1:25" x14ac:dyDescent="0.2">
      <c r="A27" s="6" t="s">
        <v>15</v>
      </c>
      <c r="B27" s="5" t="s">
        <v>36</v>
      </c>
      <c r="C27" s="90"/>
      <c r="D27" s="107">
        <f>投入係数表!AL27</f>
        <v>1.2836970474967907E-3</v>
      </c>
      <c r="E27" s="110">
        <f t="shared" si="9"/>
        <v>0.12836970474967907</v>
      </c>
      <c r="F27" s="85">
        <f>分析係数表!C30</f>
        <v>1</v>
      </c>
      <c r="G27" s="110">
        <f t="shared" si="0"/>
        <v>0.12836970474967907</v>
      </c>
      <c r="H27" s="110">
        <v>0.15051639633993133</v>
      </c>
      <c r="I27" s="110">
        <f t="shared" si="1"/>
        <v>0.15051639633993133</v>
      </c>
      <c r="J27" s="85">
        <f>分析係数表!G30</f>
        <v>0.34459690081234212</v>
      </c>
      <c r="K27" s="111">
        <f t="shared" si="2"/>
        <v>5.1867483700182494E-2</v>
      </c>
      <c r="L27" s="79"/>
      <c r="M27" s="80"/>
      <c r="N27" s="81">
        <f>分析係数表!H30</f>
        <v>0</v>
      </c>
      <c r="O27" s="82">
        <f t="shared" si="3"/>
        <v>0</v>
      </c>
      <c r="P27" s="76">
        <f>分析係数表!C30</f>
        <v>1</v>
      </c>
      <c r="Q27" s="82">
        <f t="shared" si="4"/>
        <v>0</v>
      </c>
      <c r="R27" s="83">
        <v>4.9852747162462116E-2</v>
      </c>
      <c r="S27" s="84">
        <f t="shared" si="5"/>
        <v>0.20036914350239343</v>
      </c>
      <c r="T27" s="85">
        <f>分析係数表!F30</f>
        <v>0.44091746876919924</v>
      </c>
      <c r="U27" s="86">
        <f t="shared" si="6"/>
        <v>8.834625557252776E-2</v>
      </c>
      <c r="V27" s="87">
        <f>分析係数表!D30</f>
        <v>0.12847293330602771</v>
      </c>
      <c r="W27" s="167">
        <f t="shared" si="7"/>
        <v>0</v>
      </c>
      <c r="X27" s="76">
        <f>分析係数表!E30</f>
        <v>7.0107174551163901E-2</v>
      </c>
      <c r="Y27" s="166">
        <f t="shared" si="8"/>
        <v>0</v>
      </c>
    </row>
    <row r="28" spans="1:25" x14ac:dyDescent="0.2">
      <c r="A28" s="6" t="s">
        <v>16</v>
      </c>
      <c r="B28" s="5" t="s">
        <v>192</v>
      </c>
      <c r="C28" s="90"/>
      <c r="D28" s="107">
        <f>投入係数表!AL28</f>
        <v>5.6482670089858791E-3</v>
      </c>
      <c r="E28" s="110">
        <f t="shared" si="9"/>
        <v>0.56482670089858789</v>
      </c>
      <c r="F28" s="85">
        <f>分析係数表!C31</f>
        <v>1.9207967749584998E-2</v>
      </c>
      <c r="G28" s="110">
        <f t="shared" si="0"/>
        <v>1.0849173054964568E-2</v>
      </c>
      <c r="H28" s="110">
        <v>1.2830746629765176E-2</v>
      </c>
      <c r="I28" s="110">
        <f t="shared" si="1"/>
        <v>1.2830746629765176E-2</v>
      </c>
      <c r="J28" s="85">
        <f>分析係数表!G31</f>
        <v>6.1728395061728392E-2</v>
      </c>
      <c r="K28" s="111">
        <f t="shared" si="2"/>
        <v>7.9202139689908495E-4</v>
      </c>
      <c r="L28" s="79"/>
      <c r="M28" s="80"/>
      <c r="N28" s="81">
        <f>分析係数表!H31</f>
        <v>2.4076335672969816E-2</v>
      </c>
      <c r="O28" s="82">
        <f t="shared" si="3"/>
        <v>0.59093460272335718</v>
      </c>
      <c r="P28" s="76">
        <f>分析係数表!C31</f>
        <v>1.9207967749584998E-2</v>
      </c>
      <c r="Q28" s="82">
        <f t="shared" si="4"/>
        <v>1.1350652791224068E-2</v>
      </c>
      <c r="R28" s="83">
        <v>1.4720000665481505E-2</v>
      </c>
      <c r="S28" s="84">
        <f t="shared" si="5"/>
        <v>2.7550747295246682E-2</v>
      </c>
      <c r="T28" s="85">
        <f>分析係数表!F31</f>
        <v>0.33333333333333331</v>
      </c>
      <c r="U28" s="86">
        <f t="shared" si="6"/>
        <v>9.1835824317488927E-3</v>
      </c>
      <c r="V28" s="87">
        <f>分析係数表!D31</f>
        <v>0.20987654320987653</v>
      </c>
      <c r="W28" s="167">
        <f t="shared" si="7"/>
        <v>0</v>
      </c>
      <c r="X28" s="76">
        <f>分析係数表!E31</f>
        <v>0.18518518518518517</v>
      </c>
      <c r="Y28" s="166">
        <f t="shared" si="8"/>
        <v>0</v>
      </c>
    </row>
    <row r="29" spans="1:25" x14ac:dyDescent="0.2">
      <c r="A29" s="6" t="s">
        <v>17</v>
      </c>
      <c r="B29" s="5" t="s">
        <v>272</v>
      </c>
      <c r="C29" s="90"/>
      <c r="D29" s="107">
        <f>投入係数表!AL29</f>
        <v>1.0269576379974327E-3</v>
      </c>
      <c r="E29" s="110">
        <f t="shared" si="9"/>
        <v>0.10269576379974327</v>
      </c>
      <c r="F29" s="85">
        <f>分析係数表!C32</f>
        <v>1</v>
      </c>
      <c r="G29" s="110">
        <f t="shared" si="0"/>
        <v>0.10269576379974327</v>
      </c>
      <c r="H29" s="110">
        <v>0.12574146269318415</v>
      </c>
      <c r="I29" s="110">
        <f t="shared" si="1"/>
        <v>0.12574146269318415</v>
      </c>
      <c r="J29" s="85">
        <f>分析係数表!G32</f>
        <v>0.14010507880910683</v>
      </c>
      <c r="K29" s="111">
        <f t="shared" si="2"/>
        <v>1.7617017540200931E-2</v>
      </c>
      <c r="L29" s="79"/>
      <c r="M29" s="80"/>
      <c r="N29" s="81">
        <f>分析係数表!H32</f>
        <v>7.0054889750781743E-3</v>
      </c>
      <c r="O29" s="82">
        <f t="shared" si="3"/>
        <v>0.17194418206331799</v>
      </c>
      <c r="P29" s="76">
        <f>分析係数表!C32</f>
        <v>1</v>
      </c>
      <c r="Q29" s="82">
        <f t="shared" si="4"/>
        <v>0.17194418206331799</v>
      </c>
      <c r="R29" s="83">
        <v>0.22726002390388103</v>
      </c>
      <c r="S29" s="84">
        <f t="shared" si="5"/>
        <v>0.35300148659706521</v>
      </c>
      <c r="T29" s="85">
        <f>分析係数表!F32</f>
        <v>0.48248686514886163</v>
      </c>
      <c r="U29" s="86">
        <f t="shared" si="6"/>
        <v>0.17031858066110589</v>
      </c>
      <c r="V29" s="87">
        <f>分析係数表!D32</f>
        <v>1.5761821366024518E-2</v>
      </c>
      <c r="W29" s="167">
        <f t="shared" si="7"/>
        <v>0</v>
      </c>
      <c r="X29" s="76">
        <f>分析係数表!E32</f>
        <v>2.1891418563922942E-2</v>
      </c>
      <c r="Y29" s="166">
        <f t="shared" si="8"/>
        <v>0</v>
      </c>
    </row>
    <row r="30" spans="1:25" x14ac:dyDescent="0.2">
      <c r="A30" s="6" t="s">
        <v>18</v>
      </c>
      <c r="B30" s="5" t="s">
        <v>273</v>
      </c>
      <c r="C30" s="90"/>
      <c r="D30" s="107">
        <f>投入係数表!AL30</f>
        <v>5.1347881899871633E-4</v>
      </c>
      <c r="E30" s="110">
        <f t="shared" si="9"/>
        <v>5.1347881899871634E-2</v>
      </c>
      <c r="F30" s="85">
        <f>分析係数表!C33</f>
        <v>0.97338792221084958</v>
      </c>
      <c r="G30" s="110">
        <f t="shared" si="0"/>
        <v>4.9981408072444139E-2</v>
      </c>
      <c r="H30" s="110">
        <v>6.2789319601062071E-2</v>
      </c>
      <c r="I30" s="110">
        <f t="shared" si="1"/>
        <v>6.2789319601062071E-2</v>
      </c>
      <c r="J30" s="85">
        <f>分析係数表!G33</f>
        <v>0.50577124868835255</v>
      </c>
      <c r="K30" s="111">
        <f t="shared" si="2"/>
        <v>3.1757032578921214E-2</v>
      </c>
      <c r="L30" s="79"/>
      <c r="M30" s="80"/>
      <c r="N30" s="81">
        <f>分析係数表!H33</f>
        <v>1.0199562492450981E-3</v>
      </c>
      <c r="O30" s="82">
        <f t="shared" si="3"/>
        <v>2.5034018844467751E-2</v>
      </c>
      <c r="P30" s="76">
        <f>分析係数表!C33</f>
        <v>0.97338792221084958</v>
      </c>
      <c r="Q30" s="82">
        <f t="shared" si="4"/>
        <v>2.4367811587603719E-2</v>
      </c>
      <c r="R30" s="83">
        <v>7.2973942887863283E-2</v>
      </c>
      <c r="S30" s="84">
        <f t="shared" si="5"/>
        <v>0.13576326248892534</v>
      </c>
      <c r="T30" s="85">
        <f>分析係数表!F33</f>
        <v>0.64428121720881426</v>
      </c>
      <c r="U30" s="86">
        <f t="shared" si="6"/>
        <v>8.7469720008604576E-2</v>
      </c>
      <c r="V30" s="87">
        <f>分析係数表!D33</f>
        <v>6.2959076600209857E-2</v>
      </c>
      <c r="W30" s="167">
        <f t="shared" si="7"/>
        <v>0</v>
      </c>
      <c r="X30" s="76">
        <f>分析係数表!E33</f>
        <v>4.7219307450157399E-2</v>
      </c>
      <c r="Y30" s="166">
        <f t="shared" si="8"/>
        <v>0</v>
      </c>
    </row>
    <row r="31" spans="1:25" x14ac:dyDescent="0.2">
      <c r="A31" s="6" t="s">
        <v>19</v>
      </c>
      <c r="B31" s="5" t="s">
        <v>274</v>
      </c>
      <c r="C31" s="90"/>
      <c r="D31" s="107">
        <f>投入係数表!AL31</f>
        <v>2.8498074454428753E-2</v>
      </c>
      <c r="E31" s="110">
        <f t="shared" si="9"/>
        <v>2.8498074454428752</v>
      </c>
      <c r="F31" s="85">
        <f>分析係数表!C34</f>
        <v>0.27354580534514794</v>
      </c>
      <c r="G31" s="110">
        <f t="shared" si="0"/>
        <v>0.77955287274227003</v>
      </c>
      <c r="H31" s="110">
        <v>0.87302846868689454</v>
      </c>
      <c r="I31" s="110">
        <f t="shared" si="1"/>
        <v>0.87302846868689454</v>
      </c>
      <c r="J31" s="85">
        <f>分析係数表!G34</f>
        <v>0.42476937758456157</v>
      </c>
      <c r="K31" s="111">
        <f t="shared" si="2"/>
        <v>0.3708357592577351</v>
      </c>
      <c r="L31" s="79"/>
      <c r="M31" s="80"/>
      <c r="N31" s="81">
        <f>分析係数表!H34</f>
        <v>0.17207735562921905</v>
      </c>
      <c r="O31" s="82">
        <f t="shared" si="3"/>
        <v>4.2235024950495461</v>
      </c>
      <c r="P31" s="76">
        <f>分析係数表!C34</f>
        <v>0.27354580534514794</v>
      </c>
      <c r="Q31" s="82">
        <f t="shared" si="4"/>
        <v>1.1553213913855698</v>
      </c>
      <c r="R31" s="83">
        <v>1.251455698446496</v>
      </c>
      <c r="S31" s="84">
        <f t="shared" si="5"/>
        <v>2.1244841671333905</v>
      </c>
      <c r="T31" s="85">
        <f>分析係数表!F34</f>
        <v>0.70045594316615423</v>
      </c>
      <c r="U31" s="86">
        <f t="shared" si="6"/>
        <v>1.4881075610309806</v>
      </c>
      <c r="V31" s="87">
        <f>分析係数表!D34</f>
        <v>0.30431555508429647</v>
      </c>
      <c r="W31" s="167">
        <f t="shared" si="7"/>
        <v>1</v>
      </c>
      <c r="X31" s="76">
        <f>分析係数表!E34</f>
        <v>0.19870639380765559</v>
      </c>
      <c r="Y31" s="166">
        <f t="shared" si="8"/>
        <v>0</v>
      </c>
    </row>
    <row r="32" spans="1:25" x14ac:dyDescent="0.2">
      <c r="A32" s="6" t="s">
        <v>20</v>
      </c>
      <c r="B32" s="5" t="s">
        <v>37</v>
      </c>
      <c r="C32" s="90"/>
      <c r="D32" s="107">
        <f>投入係数表!AL32</f>
        <v>6.9319640564826698E-3</v>
      </c>
      <c r="E32" s="110">
        <f t="shared" si="9"/>
        <v>0.69319640564826701</v>
      </c>
      <c r="F32" s="85">
        <f>分析係数表!C35</f>
        <v>0.43910510987556262</v>
      </c>
      <c r="G32" s="110">
        <f t="shared" si="0"/>
        <v>0.30438608386752736</v>
      </c>
      <c r="H32" s="110">
        <v>0.36363861849173357</v>
      </c>
      <c r="I32" s="110">
        <f t="shared" si="1"/>
        <v>0.36363861849173357</v>
      </c>
      <c r="J32" s="85">
        <f>分析係数表!G35</f>
        <v>0.31421305453517945</v>
      </c>
      <c r="K32" s="111">
        <f t="shared" si="2"/>
        <v>0.1142600010632404</v>
      </c>
      <c r="L32" s="79"/>
      <c r="M32" s="80"/>
      <c r="N32" s="81">
        <f>分析係数表!H35</f>
        <v>6.5760337122381329E-2</v>
      </c>
      <c r="O32" s="82">
        <f t="shared" si="3"/>
        <v>1.6140354254985787</v>
      </c>
      <c r="P32" s="76">
        <f>分析係数表!C35</f>
        <v>0.43910510987556262</v>
      </c>
      <c r="Q32" s="82">
        <f t="shared" si="4"/>
        <v>0.70873120285660385</v>
      </c>
      <c r="R32" s="83">
        <v>0.86641601696154114</v>
      </c>
      <c r="S32" s="84">
        <f t="shared" si="5"/>
        <v>1.2300546354532746</v>
      </c>
      <c r="T32" s="85">
        <f>分析係数表!F35</f>
        <v>0.64651031364792311</v>
      </c>
      <c r="U32" s="86">
        <f t="shared" si="6"/>
        <v>0.79524300817097826</v>
      </c>
      <c r="V32" s="87">
        <f>分析係数表!D35</f>
        <v>9.7202599604408024E-2</v>
      </c>
      <c r="W32" s="167">
        <f t="shared" si="7"/>
        <v>0</v>
      </c>
      <c r="X32" s="76">
        <f>分析係数表!E35</f>
        <v>8.3356880474710376E-2</v>
      </c>
      <c r="Y32" s="166">
        <f t="shared" si="8"/>
        <v>0</v>
      </c>
    </row>
    <row r="33" spans="1:25" x14ac:dyDescent="0.2">
      <c r="A33" s="6" t="s">
        <v>21</v>
      </c>
      <c r="B33" s="5" t="s">
        <v>38</v>
      </c>
      <c r="C33" s="90"/>
      <c r="D33" s="107">
        <f>投入係数表!AL33</f>
        <v>4.6213093709884471E-3</v>
      </c>
      <c r="E33" s="110">
        <f t="shared" si="9"/>
        <v>0.46213093709884473</v>
      </c>
      <c r="F33" s="85">
        <f>分析係数表!C36</f>
        <v>0.81669408606805782</v>
      </c>
      <c r="G33" s="110">
        <f t="shared" si="0"/>
        <v>0.37741960331771612</v>
      </c>
      <c r="H33" s="110">
        <v>0.44200491591213981</v>
      </c>
      <c r="I33" s="110">
        <f t="shared" si="1"/>
        <v>0.44200491591213981</v>
      </c>
      <c r="J33" s="85">
        <f>分析係数表!G36</f>
        <v>6.9340477503742809E-2</v>
      </c>
      <c r="K33" s="111">
        <f t="shared" si="2"/>
        <v>3.0648831928349461E-2</v>
      </c>
      <c r="L33" s="79"/>
      <c r="M33" s="80"/>
      <c r="N33" s="81">
        <f>分析係数表!H36</f>
        <v>0.13486237300873674</v>
      </c>
      <c r="O33" s="82">
        <f t="shared" si="3"/>
        <v>3.3100902022112693</v>
      </c>
      <c r="P33" s="76">
        <f>分析係数表!C36</f>
        <v>0.81669408606805782</v>
      </c>
      <c r="Q33" s="82">
        <f t="shared" si="4"/>
        <v>2.7033310924977654</v>
      </c>
      <c r="R33" s="83">
        <v>2.8417795080115997</v>
      </c>
      <c r="S33" s="84">
        <f t="shared" si="5"/>
        <v>3.2837844239237395</v>
      </c>
      <c r="T33" s="85">
        <f>分析係数表!F36</f>
        <v>0.82767315420376641</v>
      </c>
      <c r="U33" s="86">
        <f t="shared" si="6"/>
        <v>2.7179002118741593</v>
      </c>
      <c r="V33" s="87">
        <f>分析係数表!D36</f>
        <v>6.0672917815774961E-3</v>
      </c>
      <c r="W33" s="167">
        <f t="shared" si="7"/>
        <v>0</v>
      </c>
      <c r="X33" s="76">
        <f>分析係数表!E36</f>
        <v>1.3395319517768497E-3</v>
      </c>
      <c r="Y33" s="166">
        <f t="shared" si="8"/>
        <v>0</v>
      </c>
    </row>
    <row r="34" spans="1:25" x14ac:dyDescent="0.2">
      <c r="A34" s="6" t="s">
        <v>22</v>
      </c>
      <c r="B34" s="5" t="s">
        <v>377</v>
      </c>
      <c r="C34" s="90"/>
      <c r="D34" s="107">
        <f>投入係数表!AL34</f>
        <v>9.2426187419768942E-3</v>
      </c>
      <c r="E34" s="110">
        <f t="shared" si="9"/>
        <v>0.92426187419768946</v>
      </c>
      <c r="F34" s="85">
        <f>分析係数表!C37</f>
        <v>0.27674240490171054</v>
      </c>
      <c r="G34" s="110">
        <f t="shared" si="0"/>
        <v>0.25578245382443082</v>
      </c>
      <c r="H34" s="110">
        <v>0.31559427188149236</v>
      </c>
      <c r="I34" s="110">
        <f t="shared" si="1"/>
        <v>0.31559427188149236</v>
      </c>
      <c r="J34" s="85">
        <f>分析係数表!G37</f>
        <v>0.51230251230251234</v>
      </c>
      <c r="K34" s="111">
        <f t="shared" si="2"/>
        <v>0.16167973835317068</v>
      </c>
      <c r="L34" s="79"/>
      <c r="M34" s="80"/>
      <c r="N34" s="81">
        <f>分析係数表!H37</f>
        <v>5.0756243876907386E-2</v>
      </c>
      <c r="O34" s="82">
        <f t="shared" si="3"/>
        <v>1.2457718324970664</v>
      </c>
      <c r="P34" s="76">
        <f>分析係数表!C37</f>
        <v>0.27674240490171054</v>
      </c>
      <c r="Q34" s="82">
        <f t="shared" si="4"/>
        <v>0.34475789288404907</v>
      </c>
      <c r="R34" s="83">
        <v>0.4112404386448682</v>
      </c>
      <c r="S34" s="84">
        <f t="shared" si="5"/>
        <v>0.72683471052636062</v>
      </c>
      <c r="T34" s="85">
        <f>分析係数表!F37</f>
        <v>0.72623672623672619</v>
      </c>
      <c r="U34" s="86">
        <f t="shared" si="6"/>
        <v>0.52785406068788265</v>
      </c>
      <c r="V34" s="87">
        <f>分析係数表!D37</f>
        <v>0.14037814037814036</v>
      </c>
      <c r="W34" s="167">
        <f t="shared" si="7"/>
        <v>0</v>
      </c>
      <c r="X34" s="76">
        <f>分析係数表!E37</f>
        <v>0.12535612535612536</v>
      </c>
      <c r="Y34" s="166">
        <f t="shared" si="8"/>
        <v>0</v>
      </c>
    </row>
    <row r="35" spans="1:25" x14ac:dyDescent="0.2">
      <c r="A35" s="6" t="s">
        <v>23</v>
      </c>
      <c r="B35" s="5" t="s">
        <v>193</v>
      </c>
      <c r="C35" s="90"/>
      <c r="D35" s="107">
        <f>投入係数表!AL35</f>
        <v>2.4133504492939665E-2</v>
      </c>
      <c r="E35" s="110">
        <f t="shared" si="9"/>
        <v>2.4133504492939664</v>
      </c>
      <c r="F35" s="85">
        <f>分析係数表!C38</f>
        <v>2.6054411976392688E-2</v>
      </c>
      <c r="G35" s="110">
        <f t="shared" si="0"/>
        <v>6.2878426849317395E-2</v>
      </c>
      <c r="H35" s="110">
        <v>6.8740090879975541E-2</v>
      </c>
      <c r="I35" s="110">
        <f t="shared" si="1"/>
        <v>6.8740090879975541E-2</v>
      </c>
      <c r="J35" s="85">
        <f>分析係数表!G38</f>
        <v>0.25641025641025639</v>
      </c>
      <c r="K35" s="111">
        <f t="shared" si="2"/>
        <v>1.7625664328198856E-2</v>
      </c>
      <c r="L35" s="79"/>
      <c r="M35" s="80"/>
      <c r="N35" s="81">
        <f>分析係数表!H38</f>
        <v>4.4945177351603076E-2</v>
      </c>
      <c r="O35" s="82">
        <f t="shared" si="3"/>
        <v>1.1031438040805592</v>
      </c>
      <c r="P35" s="76">
        <f>分析係数表!C38</f>
        <v>2.6054411976392688E-2</v>
      </c>
      <c r="Q35" s="82">
        <f t="shared" si="4"/>
        <v>2.8741763140719911E-2</v>
      </c>
      <c r="R35" s="83">
        <v>3.5377707876573697E-2</v>
      </c>
      <c r="S35" s="84">
        <f t="shared" si="5"/>
        <v>0.10411779875654924</v>
      </c>
      <c r="T35" s="85">
        <f>分析係数表!F38</f>
        <v>0.57264957264957261</v>
      </c>
      <c r="U35" s="86">
        <f t="shared" si="6"/>
        <v>5.9623012963152124E-2</v>
      </c>
      <c r="V35" s="87">
        <f>分析係数表!D38</f>
        <v>9.4017094017094016E-2</v>
      </c>
      <c r="W35" s="167">
        <f t="shared" si="7"/>
        <v>0</v>
      </c>
      <c r="X35" s="76">
        <f>分析係数表!E38</f>
        <v>6.4102564102564097E-2</v>
      </c>
      <c r="Y35" s="166">
        <f t="shared" si="8"/>
        <v>0</v>
      </c>
    </row>
    <row r="36" spans="1:25" x14ac:dyDescent="0.2">
      <c r="A36" s="6" t="s">
        <v>24</v>
      </c>
      <c r="B36" s="5" t="s">
        <v>39</v>
      </c>
      <c r="C36" s="90"/>
      <c r="D36" s="107">
        <f>投入係数表!AL36</f>
        <v>0</v>
      </c>
      <c r="E36" s="110">
        <f t="shared" si="9"/>
        <v>0</v>
      </c>
      <c r="F36" s="85">
        <f>分析係数表!C39</f>
        <v>1</v>
      </c>
      <c r="G36" s="110">
        <f t="shared" si="0"/>
        <v>0</v>
      </c>
      <c r="H36" s="110">
        <v>6.3556261084034463E-2</v>
      </c>
      <c r="I36" s="110">
        <f t="shared" si="1"/>
        <v>6.3556261084034463E-2</v>
      </c>
      <c r="J36" s="85">
        <f>分析係数表!G39</f>
        <v>0.35423311765241955</v>
      </c>
      <c r="K36" s="111">
        <f t="shared" si="2"/>
        <v>2.2513732510128674E-2</v>
      </c>
      <c r="L36" s="79"/>
      <c r="M36" s="80"/>
      <c r="N36" s="81">
        <f>分析係数表!H39</f>
        <v>4.0664045200166418E-3</v>
      </c>
      <c r="O36" s="82">
        <f t="shared" si="3"/>
        <v>9.9806680393075387E-2</v>
      </c>
      <c r="P36" s="76">
        <f>分析係数表!C39</f>
        <v>1</v>
      </c>
      <c r="Q36" s="82">
        <f t="shared" si="4"/>
        <v>9.9806680393075387E-2</v>
      </c>
      <c r="R36" s="83">
        <v>0.17683210886587503</v>
      </c>
      <c r="S36" s="84">
        <f t="shared" si="5"/>
        <v>0.24038836994990948</v>
      </c>
      <c r="T36" s="85">
        <f>分析係数表!F39</f>
        <v>0.70491205686685499</v>
      </c>
      <c r="U36" s="86">
        <f t="shared" si="6"/>
        <v>0.16945266030826117</v>
      </c>
      <c r="V36" s="87">
        <f>分析係数表!D39</f>
        <v>5.4588535496217991E-2</v>
      </c>
      <c r="W36" s="167">
        <f t="shared" si="7"/>
        <v>0</v>
      </c>
      <c r="X36" s="76">
        <f>分析係数表!E39</f>
        <v>6.4886539688325889E-2</v>
      </c>
      <c r="Y36" s="166">
        <f t="shared" si="8"/>
        <v>0</v>
      </c>
    </row>
    <row r="37" spans="1:25" x14ac:dyDescent="0.2">
      <c r="A37" s="6" t="s">
        <v>25</v>
      </c>
      <c r="B37" s="5" t="s">
        <v>40</v>
      </c>
      <c r="C37" s="90"/>
      <c r="D37" s="107">
        <f>投入係数表!AL37</f>
        <v>2.5673940949935817E-4</v>
      </c>
      <c r="E37" s="110">
        <f t="shared" si="9"/>
        <v>2.5673940949935817E-2</v>
      </c>
      <c r="F37" s="85">
        <f>分析係数表!C40</f>
        <v>0.92056168505516545</v>
      </c>
      <c r="G37" s="110">
        <f t="shared" si="0"/>
        <v>2.3634446342879731E-2</v>
      </c>
      <c r="H37" s="110">
        <v>2.5414544626008367E-2</v>
      </c>
      <c r="I37" s="110">
        <f t="shared" si="1"/>
        <v>2.5414544626008367E-2</v>
      </c>
      <c r="J37" s="85">
        <f>分析係数表!G40</f>
        <v>0.55393401015228427</v>
      </c>
      <c r="K37" s="111">
        <f t="shared" si="2"/>
        <v>1.4077980620879001E-2</v>
      </c>
      <c r="L37" s="79"/>
      <c r="M37" s="80"/>
      <c r="N37" s="81">
        <f>分析係数表!H40</f>
        <v>3.1632064203561794E-2</v>
      </c>
      <c r="O37" s="82">
        <f t="shared" si="3"/>
        <v>0.77638397916329593</v>
      </c>
      <c r="P37" s="76">
        <f>分析係数表!C40</f>
        <v>0.92056168505516545</v>
      </c>
      <c r="Q37" s="82">
        <f t="shared" si="4"/>
        <v>0.71470934410839815</v>
      </c>
      <c r="R37" s="83">
        <v>0.71545181346178532</v>
      </c>
      <c r="S37" s="84">
        <f t="shared" si="5"/>
        <v>0.74086635808779366</v>
      </c>
      <c r="T37" s="85">
        <f>分析係数表!F40</f>
        <v>0.75190355329949243</v>
      </c>
      <c r="U37" s="86">
        <f t="shared" si="6"/>
        <v>0.55706004716626623</v>
      </c>
      <c r="V37" s="87">
        <f>分析係数表!D40</f>
        <v>8.6747643219724432E-2</v>
      </c>
      <c r="W37" s="167">
        <f t="shared" si="7"/>
        <v>0</v>
      </c>
      <c r="X37" s="76">
        <f>分析係数表!E40</f>
        <v>5.4296591733139957E-2</v>
      </c>
      <c r="Y37" s="166">
        <f t="shared" si="8"/>
        <v>0</v>
      </c>
    </row>
    <row r="38" spans="1:25" x14ac:dyDescent="0.2">
      <c r="A38" s="6" t="s">
        <v>26</v>
      </c>
      <c r="B38" s="5" t="s">
        <v>276</v>
      </c>
      <c r="C38" s="90"/>
      <c r="D38" s="107">
        <f>投入係数表!AL38</f>
        <v>0</v>
      </c>
      <c r="E38" s="110">
        <f t="shared" si="9"/>
        <v>0</v>
      </c>
      <c r="F38" s="85">
        <f>分析係数表!C41</f>
        <v>0.63177526518242222</v>
      </c>
      <c r="G38" s="110">
        <f t="shared" si="0"/>
        <v>0</v>
      </c>
      <c r="H38" s="110">
        <v>4.4661839349171509E-4</v>
      </c>
      <c r="I38" s="110">
        <f t="shared" si="1"/>
        <v>4.4661839349171509E-4</v>
      </c>
      <c r="J38" s="85">
        <f>分析係数表!G41</f>
        <v>0.4574653574378269</v>
      </c>
      <c r="K38" s="111">
        <f t="shared" si="2"/>
        <v>2.0431244301699546E-4</v>
      </c>
      <c r="L38" s="79"/>
      <c r="M38" s="80"/>
      <c r="N38" s="81">
        <f>分析係数表!H41</f>
        <v>5.3681907855005165E-2</v>
      </c>
      <c r="O38" s="82">
        <f t="shared" si="3"/>
        <v>1.3175799391825131</v>
      </c>
      <c r="P38" s="76">
        <f>分析係数表!C41</f>
        <v>0.63177526518242222</v>
      </c>
      <c r="Q38" s="82">
        <f t="shared" si="4"/>
        <v>0.83241441547607198</v>
      </c>
      <c r="R38" s="83">
        <v>0.84361357184287022</v>
      </c>
      <c r="S38" s="84">
        <f t="shared" si="5"/>
        <v>0.84406019023636192</v>
      </c>
      <c r="T38" s="85">
        <f>分析係数表!F41</f>
        <v>0.56134715976874372</v>
      </c>
      <c r="U38" s="86">
        <f t="shared" si="6"/>
        <v>0.47381079046304725</v>
      </c>
      <c r="V38" s="87">
        <f>分析係数表!D41</f>
        <v>0.18619803615674038</v>
      </c>
      <c r="W38" s="167">
        <f t="shared" si="7"/>
        <v>0</v>
      </c>
      <c r="X38" s="76">
        <f>分析係数表!E41</f>
        <v>0.17261631641736258</v>
      </c>
      <c r="Y38" s="166">
        <f t="shared" si="8"/>
        <v>0</v>
      </c>
    </row>
    <row r="39" spans="1:25" x14ac:dyDescent="0.2">
      <c r="A39" s="6" t="s">
        <v>51</v>
      </c>
      <c r="B39" s="5" t="s">
        <v>367</v>
      </c>
      <c r="C39" s="90"/>
      <c r="D39" s="107">
        <f>投入係数表!AL39</f>
        <v>1.5404364569961489E-3</v>
      </c>
      <c r="E39" s="110">
        <f t="shared" si="9"/>
        <v>0.1540436456996149</v>
      </c>
      <c r="F39" s="85">
        <f>分析係数表!C42</f>
        <v>1</v>
      </c>
      <c r="G39" s="110">
        <f>E39*F39</f>
        <v>0.1540436456996149</v>
      </c>
      <c r="H39" s="110">
        <v>0.16641773550908207</v>
      </c>
      <c r="I39" s="110">
        <f>C39+H39</f>
        <v>0.16641773550908207</v>
      </c>
      <c r="J39" s="85">
        <f>分析係数表!G42</f>
        <v>0.48523748395378691</v>
      </c>
      <c r="K39" s="111">
        <f>I39*J39</f>
        <v>8.0752123263713768E-2</v>
      </c>
      <c r="L39" s="79"/>
      <c r="M39" s="80"/>
      <c r="N39" s="81">
        <f>分析係数表!H42</f>
        <v>1.4319648920322628E-2</v>
      </c>
      <c r="O39" s="82">
        <f t="shared" si="3"/>
        <v>0.35146444877693539</v>
      </c>
      <c r="P39" s="76">
        <f>分析係数表!C42</f>
        <v>1</v>
      </c>
      <c r="Q39" s="82">
        <f>O39*P39</f>
        <v>0.35146444877693539</v>
      </c>
      <c r="R39" s="83">
        <v>0.36629640689565418</v>
      </c>
      <c r="S39" s="84">
        <f>I39+R39</f>
        <v>0.53271414240473625</v>
      </c>
      <c r="T39" s="85">
        <f>分析係数表!F42</f>
        <v>0.55905006418485237</v>
      </c>
      <c r="U39" s="86">
        <f>S39*T39</f>
        <v>0.29781387550354638</v>
      </c>
      <c r="V39" s="87">
        <f>分析係数表!D42</f>
        <v>0.23876765083440307</v>
      </c>
      <c r="W39" s="167">
        <f>ROUND(S39*V39,0)</f>
        <v>0</v>
      </c>
      <c r="X39" s="76">
        <f>分析係数表!E42</f>
        <v>0.20410783055198972</v>
      </c>
      <c r="Y39" s="166">
        <f>ROUND(S39*X39,0)</f>
        <v>0</v>
      </c>
    </row>
    <row r="40" spans="1:25" x14ac:dyDescent="0.2">
      <c r="A40" s="6" t="s">
        <v>194</v>
      </c>
      <c r="B40" s="5" t="s">
        <v>41</v>
      </c>
      <c r="C40" s="75">
        <f>最終需要_まとめ!C41</f>
        <v>100</v>
      </c>
      <c r="D40" s="107">
        <f>投入係数表!AL40</f>
        <v>0.13042362002567395</v>
      </c>
      <c r="E40" s="110">
        <f t="shared" si="9"/>
        <v>13.042362002567396</v>
      </c>
      <c r="F40" s="85">
        <f>分析係数表!C43</f>
        <v>0.2976353666895134</v>
      </c>
      <c r="G40" s="110">
        <f>E40*F40</f>
        <v>3.8818681971315234</v>
      </c>
      <c r="H40" s="110">
        <v>4.1327228616119314</v>
      </c>
      <c r="I40" s="110">
        <f>C40+H40</f>
        <v>104.13272286161194</v>
      </c>
      <c r="J40" s="85">
        <f>分析係数表!G43</f>
        <v>0.36251604621309369</v>
      </c>
      <c r="K40" s="111">
        <f>I40*J40</f>
        <v>37.749782973195394</v>
      </c>
      <c r="L40" s="79"/>
      <c r="M40" s="80"/>
      <c r="N40" s="81">
        <f>分析係数表!H43</f>
        <v>3.8812019379168734E-2</v>
      </c>
      <c r="O40" s="82">
        <f t="shared" si="3"/>
        <v>0.95261029602895708</v>
      </c>
      <c r="P40" s="76">
        <f>分析係数表!C43</f>
        <v>0.2976353666895134</v>
      </c>
      <c r="Q40" s="82">
        <f>O40*P40</f>
        <v>0.28353051477078456</v>
      </c>
      <c r="R40" s="83">
        <v>0.48070220035296934</v>
      </c>
      <c r="S40" s="84">
        <f>I40+R40</f>
        <v>104.6134250619649</v>
      </c>
      <c r="T40" s="85">
        <f>分析係数表!F43</f>
        <v>0.59563543003851094</v>
      </c>
      <c r="U40" s="86">
        <f>S40*T40</f>
        <v>62.311462424585002</v>
      </c>
      <c r="V40" s="87">
        <f>分析係数表!D43</f>
        <v>0.26110397946084724</v>
      </c>
      <c r="W40" s="167">
        <f>ROUND(S40*V40,0)</f>
        <v>27</v>
      </c>
      <c r="X40" s="76">
        <f>分析係数表!E43</f>
        <v>0.20154043645699615</v>
      </c>
      <c r="Y40" s="166">
        <f>ROUND(S40*X40,0)</f>
        <v>21</v>
      </c>
    </row>
    <row r="41" spans="1:25" x14ac:dyDescent="0.2">
      <c r="A41" s="6" t="s">
        <v>340</v>
      </c>
      <c r="B41" s="5" t="s">
        <v>42</v>
      </c>
      <c r="C41" s="90"/>
      <c r="D41" s="107">
        <f>投入係数表!AL41</f>
        <v>5.1347881899871633E-4</v>
      </c>
      <c r="E41" s="110">
        <f t="shared" si="9"/>
        <v>5.1347881899871634E-2</v>
      </c>
      <c r="F41" s="85">
        <f>分析係数表!C44</f>
        <v>0.4644187601490114</v>
      </c>
      <c r="G41" s="110">
        <f>E41*F41</f>
        <v>2.3846919648216249E-2</v>
      </c>
      <c r="H41" s="110">
        <v>2.6465493673133351E-2</v>
      </c>
      <c r="I41" s="110">
        <f>C41+H41</f>
        <v>2.6465493673133351E-2</v>
      </c>
      <c r="J41" s="85">
        <f>分析係数表!G44</f>
        <v>0.2664037682111951</v>
      </c>
      <c r="K41" s="111">
        <f>I41*J41</f>
        <v>7.0505072420922674E-3</v>
      </c>
      <c r="L41" s="79"/>
      <c r="M41" s="80"/>
      <c r="N41" s="81">
        <f>分析係数表!H44</f>
        <v>0.11619448955215868</v>
      </c>
      <c r="O41" s="82">
        <f t="shared" si="3"/>
        <v>2.85190177836055</v>
      </c>
      <c r="P41" s="76">
        <f>分析係数表!C44</f>
        <v>0.4644187601490114</v>
      </c>
      <c r="Q41" s="82">
        <f>O41*P41</f>
        <v>1.3244766879729672</v>
      </c>
      <c r="R41" s="83">
        <v>1.344150237733154</v>
      </c>
      <c r="S41" s="84">
        <f>I41+R41</f>
        <v>1.3706157314062875</v>
      </c>
      <c r="T41" s="85">
        <f>分析係数表!F44</f>
        <v>0.52053894183371674</v>
      </c>
      <c r="U41" s="86">
        <f>S41*T41</f>
        <v>0.71345886248687462</v>
      </c>
      <c r="V41" s="87">
        <f>分析係数表!D44</f>
        <v>0.21141417460839085</v>
      </c>
      <c r="W41" s="167">
        <f>ROUND(S41*V41,0)</f>
        <v>0</v>
      </c>
      <c r="X41" s="76">
        <f>分析係数表!E44</f>
        <v>0.12487676634899771</v>
      </c>
      <c r="Y41" s="166">
        <f>ROUND(S41*X41,0)</f>
        <v>0</v>
      </c>
    </row>
    <row r="42" spans="1:25" x14ac:dyDescent="0.2">
      <c r="A42" s="6" t="s">
        <v>341</v>
      </c>
      <c r="B42" s="5" t="s">
        <v>278</v>
      </c>
      <c r="C42" s="90"/>
      <c r="D42" s="107">
        <f>投入係数表!AL42</f>
        <v>1.0269576379974327E-3</v>
      </c>
      <c r="E42" s="110">
        <f t="shared" si="9"/>
        <v>0.10269576379974327</v>
      </c>
      <c r="F42" s="85">
        <f>分析係数表!C45</f>
        <v>1</v>
      </c>
      <c r="G42" s="110">
        <f>E42*F42</f>
        <v>0.10269576379974327</v>
      </c>
      <c r="H42" s="110">
        <v>0.11231879134783398</v>
      </c>
      <c r="I42" s="110">
        <f>C42+H42</f>
        <v>0.11231879134783398</v>
      </c>
      <c r="J42" s="85">
        <f>分析係数表!G45</f>
        <v>0</v>
      </c>
      <c r="K42" s="111">
        <f>I42*J42</f>
        <v>0</v>
      </c>
      <c r="L42" s="79"/>
      <c r="M42" s="80"/>
      <c r="N42" s="81">
        <f>分析係数表!H45</f>
        <v>0</v>
      </c>
      <c r="O42" s="82">
        <f t="shared" si="3"/>
        <v>0</v>
      </c>
      <c r="P42" s="76">
        <f>分析係数表!C45</f>
        <v>1</v>
      </c>
      <c r="Q42" s="82">
        <f>O42*P42</f>
        <v>0</v>
      </c>
      <c r="R42" s="83">
        <v>1.2321772206060868E-2</v>
      </c>
      <c r="S42" s="84">
        <f>I42+R42</f>
        <v>0.12464056355389486</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107">
        <f>投入係数表!AL43</f>
        <v>4.8780487804878049E-3</v>
      </c>
      <c r="E43" s="110">
        <f t="shared" si="9"/>
        <v>0.48780487804878048</v>
      </c>
      <c r="F43" s="85">
        <f>分析係数表!C46</f>
        <v>0.61950882047734346</v>
      </c>
      <c r="G43" s="110">
        <f>E43*F43</f>
        <v>0.30219942462309435</v>
      </c>
      <c r="H43" s="110">
        <v>0.33553967248777011</v>
      </c>
      <c r="I43" s="110">
        <f>C43+H43</f>
        <v>0.33553967248777011</v>
      </c>
      <c r="J43" s="85">
        <f>分析係数表!G46</f>
        <v>9.4707520891364905E-3</v>
      </c>
      <c r="K43" s="111">
        <f>I43*J43</f>
        <v>3.1778130542017228E-3</v>
      </c>
      <c r="L43" s="79"/>
      <c r="M43" s="80"/>
      <c r="N43" s="81">
        <f>分析係数表!H46</f>
        <v>2.3767664702803538E-2</v>
      </c>
      <c r="O43" s="82">
        <f t="shared" si="3"/>
        <v>0.58335851807305783</v>
      </c>
      <c r="P43" s="76">
        <f>分析係数表!C46</f>
        <v>0.61950882047734346</v>
      </c>
      <c r="Q43" s="82">
        <f>O43*P43</f>
        <v>0.3613957474468511</v>
      </c>
      <c r="R43" s="83">
        <v>0.40664895326080985</v>
      </c>
      <c r="S43" s="84">
        <f>I43+R43</f>
        <v>0.74218862574857991</v>
      </c>
      <c r="T43" s="85">
        <f>分析係数表!F46</f>
        <v>0.31364902506963788</v>
      </c>
      <c r="U43" s="86">
        <f>S43*T43</f>
        <v>0.23278673888381643</v>
      </c>
      <c r="V43" s="87">
        <f>分析係数表!D46</f>
        <v>1.6713091922005571E-3</v>
      </c>
      <c r="W43" s="167">
        <f>ROUND(S43*V43,0)</f>
        <v>0</v>
      </c>
      <c r="X43" s="76">
        <f>分析係数表!E46</f>
        <v>5.5710306406685237E-3</v>
      </c>
      <c r="Y43" s="166">
        <f>ROUND(S43*X43,0)</f>
        <v>0</v>
      </c>
    </row>
    <row r="44" spans="1:25" x14ac:dyDescent="0.2">
      <c r="A44" s="192">
        <v>40</v>
      </c>
      <c r="B44" s="14" t="s">
        <v>150</v>
      </c>
      <c r="C44" s="197">
        <f>SUM(C5:C43)</f>
        <v>100</v>
      </c>
      <c r="D44" s="108">
        <f>投入係数表!AL44</f>
        <v>0.38947368421052631</v>
      </c>
      <c r="E44" s="96">
        <f>SUM(E5:E43)</f>
        <v>38.94736842105263</v>
      </c>
      <c r="F44" s="98">
        <f>分析係数表!C47</f>
        <v>0.46349450395854752</v>
      </c>
      <c r="G44" s="96">
        <f>SUM(G5:G43)</f>
        <v>8.5795379708529946</v>
      </c>
      <c r="H44" s="96">
        <f>SUM(H5:H43)</f>
        <v>9.692334572838627</v>
      </c>
      <c r="I44" s="96">
        <f>SUM(I5:I43)</f>
        <v>109.69233457283863</v>
      </c>
      <c r="J44" s="98">
        <f>分析係数表!G47</f>
        <v>0.28295025107418337</v>
      </c>
      <c r="K44" s="112">
        <f>SUM(K5:K43)</f>
        <v>39.145468105385412</v>
      </c>
      <c r="L44" s="94">
        <f>最終需要_まとめ!$L$33</f>
        <v>0.627</v>
      </c>
      <c r="M44" s="91">
        <f>K44*L44</f>
        <v>24.544208502076653</v>
      </c>
      <c r="N44" s="95">
        <f>分析係数表!H47</f>
        <v>1</v>
      </c>
      <c r="O44" s="96">
        <f>SUM(O5:O43)</f>
        <v>24.54420850207665</v>
      </c>
      <c r="P44" s="92">
        <f>分析係数表!C47</f>
        <v>0.46349450395854752</v>
      </c>
      <c r="Q44" s="96">
        <f>SUM(Q5:Q43)</f>
        <v>10.06939874262673</v>
      </c>
      <c r="R44" s="91">
        <f>SUM(R5:R43)</f>
        <v>11.374535902440488</v>
      </c>
      <c r="S44" s="97">
        <f>SUM(S5:S43)</f>
        <v>121.06687047527913</v>
      </c>
      <c r="T44" s="98">
        <f>分析係数表!F47</f>
        <v>0.52862763369053167</v>
      </c>
      <c r="U44" s="99">
        <f>SUM(U5:U43)</f>
        <v>71.974199728065457</v>
      </c>
      <c r="V44" s="100">
        <f>分析係数表!D47</f>
        <v>0.12002381322151473</v>
      </c>
      <c r="W44" s="164">
        <f>SUM(W5:W43)</f>
        <v>28</v>
      </c>
      <c r="X44" s="92">
        <f>分析係数表!E47</f>
        <v>9.1234404928301496E-2</v>
      </c>
      <c r="Y44" s="165">
        <f>SUM(Y5:Y43)</f>
        <v>21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344</v>
      </c>
      <c r="S2" s="3" t="s">
        <v>152</v>
      </c>
      <c r="U2" s="64" t="s">
        <v>209</v>
      </c>
      <c r="W2" s="3" t="s">
        <v>130</v>
      </c>
      <c r="Y2" s="3" t="s">
        <v>153</v>
      </c>
    </row>
    <row r="3" spans="1:25" ht="44" x14ac:dyDescent="0.2">
      <c r="B3" s="65"/>
      <c r="C3" s="66" t="s">
        <v>227</v>
      </c>
      <c r="D3" s="66" t="s">
        <v>346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投入係数表!AM5</f>
        <v>1.7088399605652317E-2</v>
      </c>
      <c r="E5" s="110">
        <f>$C$41*D5</f>
        <v>1.7088399605652318</v>
      </c>
      <c r="F5" s="85">
        <f>分析係数表!C8</f>
        <v>0.24593128390596741</v>
      </c>
      <c r="G5" s="110">
        <f t="shared" ref="G5:G38" si="0">E5*F5</f>
        <v>0.4202572054916302</v>
      </c>
      <c r="H5" s="110">
        <f t="array" ref="H5:H43">MMULT(逆行列係数!C5:AO43,'37'!G5:G43)</f>
        <v>0.58956149925574786</v>
      </c>
      <c r="I5" s="110">
        <f t="shared" ref="I5:I38" si="1">C5+H5</f>
        <v>0.58956149925574786</v>
      </c>
      <c r="J5" s="85">
        <f>分析係数表!G8</f>
        <v>0.11987270155586988</v>
      </c>
      <c r="K5" s="111">
        <f t="shared" ref="K5:K38" si="2">I5*J5</f>
        <v>7.0672329649115462E-2</v>
      </c>
      <c r="L5" s="79" t="s">
        <v>177</v>
      </c>
      <c r="M5" s="80" t="s">
        <v>177</v>
      </c>
      <c r="N5" s="81">
        <f>分析係数表!H8</f>
        <v>1.2776294069491229E-2</v>
      </c>
      <c r="O5" s="82">
        <f t="shared" ref="O5:O43" si="3">$M$44*N5</f>
        <v>0.24934921148983483</v>
      </c>
      <c r="P5" s="76">
        <f>分析係数表!C8</f>
        <v>0.24593128390596741</v>
      </c>
      <c r="Q5" s="82">
        <f t="shared" ref="Q5:Q38" si="4">O5*P5</f>
        <v>6.1322771722635679E-2</v>
      </c>
      <c r="R5" s="83">
        <f t="array" ref="R5:R43">MMULT(逆行列係数!C5:AO43,'37'!Q5:Q43)</f>
        <v>9.2961067088001573E-2</v>
      </c>
      <c r="S5" s="84">
        <f t="shared" ref="S5:S38" si="5">I5+R5</f>
        <v>0.68252256634374942</v>
      </c>
      <c r="T5" s="85">
        <f>分析係数表!F8</f>
        <v>0.45261669024045259</v>
      </c>
      <c r="U5" s="86">
        <f t="shared" ref="U5:U38" si="6">S5*T5</f>
        <v>0.30892110499292758</v>
      </c>
      <c r="V5" s="87">
        <f>分析係数表!D8</f>
        <v>0.25884016973125884</v>
      </c>
      <c r="W5" s="88">
        <f t="shared" ref="W5:W38" si="7">ROUND(S5*V5,0)</f>
        <v>0</v>
      </c>
      <c r="X5" s="76">
        <f>分析係数表!E8</f>
        <v>0.1623055162659123</v>
      </c>
      <c r="Y5" s="89">
        <f t="shared" ref="Y5:Y38" si="8">ROUND(S5*X5,0)</f>
        <v>0</v>
      </c>
    </row>
    <row r="6" spans="1:25" x14ac:dyDescent="0.2">
      <c r="A6" s="6" t="s">
        <v>219</v>
      </c>
      <c r="B6" s="5" t="s">
        <v>265</v>
      </c>
      <c r="C6" s="90"/>
      <c r="D6" s="107">
        <f>投入係数表!AM6</f>
        <v>9.8586920801840296E-4</v>
      </c>
      <c r="E6" s="110">
        <f t="shared" ref="E6:E43" si="9">$C$41*D6</f>
        <v>9.8586920801840297E-2</v>
      </c>
      <c r="F6" s="85">
        <f>分析係数表!C9</f>
        <v>0.93252427184466025</v>
      </c>
      <c r="G6" s="110">
        <f t="shared" si="0"/>
        <v>9.1934696534143309E-2</v>
      </c>
      <c r="H6" s="110">
        <v>0.1792788316735433</v>
      </c>
      <c r="I6" s="110">
        <f t="shared" si="1"/>
        <v>0.1792788316735433</v>
      </c>
      <c r="J6" s="85">
        <f>分析係数表!G9</f>
        <v>0.24685990338164251</v>
      </c>
      <c r="K6" s="111">
        <f t="shared" si="2"/>
        <v>4.4256755065304652E-2</v>
      </c>
      <c r="L6" s="79"/>
      <c r="M6" s="80"/>
      <c r="N6" s="81">
        <f>分析係数表!H9</f>
        <v>6.7102384818756454E-4</v>
      </c>
      <c r="O6" s="82">
        <f t="shared" si="3"/>
        <v>1.309607203202914E-2</v>
      </c>
      <c r="P6" s="76">
        <f>分析係数表!C9</f>
        <v>0.93252427184466025</v>
      </c>
      <c r="Q6" s="82">
        <f t="shared" si="4"/>
        <v>1.2212405035693194E-2</v>
      </c>
      <c r="R6" s="83">
        <v>2.556298392877962E-2</v>
      </c>
      <c r="S6" s="84">
        <f t="shared" si="5"/>
        <v>0.20484181560232292</v>
      </c>
      <c r="T6" s="85">
        <f>分析係数表!F9</f>
        <v>0.67294685990338166</v>
      </c>
      <c r="U6" s="86">
        <f t="shared" si="6"/>
        <v>0.13784765658649073</v>
      </c>
      <c r="V6" s="87">
        <f>分析係数表!D9</f>
        <v>0.15314009661835748</v>
      </c>
      <c r="W6" s="88">
        <f t="shared" si="7"/>
        <v>0</v>
      </c>
      <c r="X6" s="76">
        <f>分析係数表!E9</f>
        <v>0.11884057971014493</v>
      </c>
      <c r="Y6" s="89">
        <f t="shared" si="8"/>
        <v>0</v>
      </c>
    </row>
    <row r="7" spans="1:25" x14ac:dyDescent="0.2">
      <c r="A7" s="6" t="s">
        <v>220</v>
      </c>
      <c r="B7" s="5" t="s">
        <v>266</v>
      </c>
      <c r="C7" s="90"/>
      <c r="D7" s="107">
        <f>投入係数表!AM7</f>
        <v>3.7243947858472998E-3</v>
      </c>
      <c r="E7" s="110">
        <f t="shared" si="9"/>
        <v>0.37243947858472998</v>
      </c>
      <c r="F7" s="85">
        <f>分析係数表!C10</f>
        <v>7.456140350877194E-2</v>
      </c>
      <c r="G7" s="110">
        <f t="shared" si="0"/>
        <v>2.7769610245352676E-2</v>
      </c>
      <c r="H7" s="110">
        <v>3.658067461954518E-2</v>
      </c>
      <c r="I7" s="110">
        <f t="shared" si="1"/>
        <v>3.658067461954518E-2</v>
      </c>
      <c r="J7" s="85">
        <f>分析係数表!G10</f>
        <v>0.17857142857142858</v>
      </c>
      <c r="K7" s="111">
        <f t="shared" si="2"/>
        <v>6.5322633249187819E-3</v>
      </c>
      <c r="L7" s="79"/>
      <c r="M7" s="80"/>
      <c r="N7" s="81">
        <f>分析係数表!H10</f>
        <v>1.3017862654838752E-3</v>
      </c>
      <c r="O7" s="82">
        <f t="shared" si="3"/>
        <v>2.5406379742136529E-2</v>
      </c>
      <c r="P7" s="76">
        <f>分析係数表!C10</f>
        <v>7.456140350877194E-2</v>
      </c>
      <c r="Q7" s="82">
        <f t="shared" si="4"/>
        <v>1.8943353316505309E-3</v>
      </c>
      <c r="R7" s="83">
        <v>3.6116652160435364E-3</v>
      </c>
      <c r="S7" s="84">
        <f t="shared" si="5"/>
        <v>4.0192339835588717E-2</v>
      </c>
      <c r="T7" s="85">
        <f>分析係数表!F10</f>
        <v>0.52380952380952384</v>
      </c>
      <c r="U7" s="86">
        <f t="shared" si="6"/>
        <v>2.1053130390070281E-2</v>
      </c>
      <c r="V7" s="87">
        <f>分析係数表!D10</f>
        <v>0.10714285714285714</v>
      </c>
      <c r="W7" s="88">
        <f t="shared" si="7"/>
        <v>0</v>
      </c>
      <c r="X7" s="76">
        <f>分析係数表!E10</f>
        <v>0.13095238095238096</v>
      </c>
      <c r="Y7" s="89">
        <f t="shared" si="8"/>
        <v>0</v>
      </c>
    </row>
    <row r="8" spans="1:25" x14ac:dyDescent="0.2">
      <c r="A8" s="6" t="s">
        <v>221</v>
      </c>
      <c r="B8" s="5" t="s">
        <v>27</v>
      </c>
      <c r="C8" s="90"/>
      <c r="D8" s="107">
        <f>投入係数表!AM8</f>
        <v>0</v>
      </c>
      <c r="E8" s="110">
        <f t="shared" si="9"/>
        <v>0</v>
      </c>
      <c r="F8" s="85">
        <f>分析係数表!C11</f>
        <v>4.5351473922902175E-3</v>
      </c>
      <c r="G8" s="110">
        <f t="shared" si="0"/>
        <v>0</v>
      </c>
      <c r="H8" s="110">
        <v>2.1805485490128238E-4</v>
      </c>
      <c r="I8" s="110">
        <f t="shared" si="1"/>
        <v>2.1805485490128238E-4</v>
      </c>
      <c r="J8" s="85">
        <f>分析係数表!G11</f>
        <v>0.75</v>
      </c>
      <c r="K8" s="111">
        <f t="shared" si="2"/>
        <v>1.6354114117596177E-4</v>
      </c>
      <c r="L8" s="79"/>
      <c r="M8" s="80"/>
      <c r="N8" s="81">
        <f>分析係数表!H11</f>
        <v>-2.6840953927502582E-5</v>
      </c>
      <c r="O8" s="82">
        <f t="shared" si="3"/>
        <v>-5.2384288128116561E-4</v>
      </c>
      <c r="P8" s="76">
        <f>分析係数表!C11</f>
        <v>4.5351473922902175E-3</v>
      </c>
      <c r="Q8" s="82">
        <f t="shared" si="4"/>
        <v>-2.3757046770120722E-6</v>
      </c>
      <c r="R8" s="83">
        <v>6.7675065234957374E-5</v>
      </c>
      <c r="S8" s="84">
        <f t="shared" si="5"/>
        <v>2.8572992013623975E-4</v>
      </c>
      <c r="T8" s="85">
        <f>分析係数表!F11</f>
        <v>1</v>
      </c>
      <c r="U8" s="86">
        <f t="shared" si="6"/>
        <v>2.8572992013623975E-4</v>
      </c>
      <c r="V8" s="87">
        <f>分析係数表!D11</f>
        <v>0.25</v>
      </c>
      <c r="W8" s="88">
        <f t="shared" si="7"/>
        <v>0</v>
      </c>
      <c r="X8" s="76">
        <f>分析係数表!E11</f>
        <v>0</v>
      </c>
      <c r="Y8" s="89">
        <f t="shared" si="8"/>
        <v>0</v>
      </c>
    </row>
    <row r="9" spans="1:25" x14ac:dyDescent="0.2">
      <c r="A9" s="6" t="s">
        <v>222</v>
      </c>
      <c r="B9" s="5" t="s">
        <v>190</v>
      </c>
      <c r="C9" s="90"/>
      <c r="D9" s="107">
        <f>投入係数表!AM9</f>
        <v>0.12860116113484499</v>
      </c>
      <c r="E9" s="110">
        <f t="shared" si="9"/>
        <v>12.860116113484498</v>
      </c>
      <c r="F9" s="85">
        <f>分析係数表!C12</f>
        <v>0.20853365384615385</v>
      </c>
      <c r="G9" s="110">
        <f t="shared" si="0"/>
        <v>2.6817670020307216</v>
      </c>
      <c r="H9" s="110">
        <v>2.8498520097554079</v>
      </c>
      <c r="I9" s="110">
        <f t="shared" si="1"/>
        <v>2.8498520097554079</v>
      </c>
      <c r="J9" s="85">
        <f>分析係数表!G12</f>
        <v>0.14315275640685521</v>
      </c>
      <c r="K9" s="111">
        <f t="shared" si="2"/>
        <v>0.40796417054810263</v>
      </c>
      <c r="L9" s="79"/>
      <c r="M9" s="80"/>
      <c r="N9" s="81">
        <f>分析係数表!H12</f>
        <v>9.7526606095580642E-2</v>
      </c>
      <c r="O9" s="82">
        <f t="shared" si="3"/>
        <v>1.9033831091351154</v>
      </c>
      <c r="P9" s="76">
        <f>分析係数表!C12</f>
        <v>0.20853365384615385</v>
      </c>
      <c r="Q9" s="82">
        <f t="shared" si="4"/>
        <v>0.39691943441699823</v>
      </c>
      <c r="R9" s="83">
        <v>0.45093195109180162</v>
      </c>
      <c r="S9" s="84">
        <f t="shared" si="5"/>
        <v>3.3007839608472094</v>
      </c>
      <c r="T9" s="85">
        <f>分析係数表!F12</f>
        <v>0.2958030455775455</v>
      </c>
      <c r="U9" s="86">
        <f t="shared" si="6"/>
        <v>0.97638194841211823</v>
      </c>
      <c r="V9" s="87">
        <f>分析係数表!D12</f>
        <v>0.10691356714596488</v>
      </c>
      <c r="W9" s="88">
        <f t="shared" si="7"/>
        <v>0</v>
      </c>
      <c r="X9" s="76">
        <f>分析係数表!E12</f>
        <v>8.866132540987956E-2</v>
      </c>
      <c r="Y9" s="89">
        <f t="shared" si="8"/>
        <v>0</v>
      </c>
    </row>
    <row r="10" spans="1:25" x14ac:dyDescent="0.2">
      <c r="A10" s="6" t="s">
        <v>223</v>
      </c>
      <c r="B10" s="5" t="s">
        <v>28</v>
      </c>
      <c r="C10" s="90"/>
      <c r="D10" s="107">
        <f>投入係数表!AM10</f>
        <v>3.9434768320736118E-3</v>
      </c>
      <c r="E10" s="110">
        <f t="shared" si="9"/>
        <v>0.39434768320736119</v>
      </c>
      <c r="F10" s="85">
        <f>分析係数表!C13</f>
        <v>0</v>
      </c>
      <c r="G10" s="110">
        <f t="shared" si="0"/>
        <v>0</v>
      </c>
      <c r="H10" s="110">
        <v>0</v>
      </c>
      <c r="I10" s="110">
        <f t="shared" si="1"/>
        <v>0</v>
      </c>
      <c r="J10" s="85">
        <f>分析係数表!G13</f>
        <v>0.24552160168598525</v>
      </c>
      <c r="K10" s="111">
        <f t="shared" si="2"/>
        <v>0</v>
      </c>
      <c r="L10" s="79"/>
      <c r="M10" s="80"/>
      <c r="N10" s="81">
        <f>分析係数表!H13</f>
        <v>1.4802786091017674E-2</v>
      </c>
      <c r="O10" s="82">
        <f t="shared" si="3"/>
        <v>0.28889934902656283</v>
      </c>
      <c r="P10" s="76">
        <f>分析係数表!C13</f>
        <v>0</v>
      </c>
      <c r="Q10" s="82">
        <f t="shared" si="4"/>
        <v>0</v>
      </c>
      <c r="R10" s="83">
        <v>0</v>
      </c>
      <c r="S10" s="84">
        <f t="shared" si="5"/>
        <v>0</v>
      </c>
      <c r="T10" s="85">
        <f>分析係数表!F13</f>
        <v>0.38461538461538464</v>
      </c>
      <c r="U10" s="86">
        <f t="shared" si="6"/>
        <v>0</v>
      </c>
      <c r="V10" s="87">
        <f>分析係数表!D13</f>
        <v>0.16965226554267651</v>
      </c>
      <c r="W10" s="88">
        <f t="shared" si="7"/>
        <v>0</v>
      </c>
      <c r="X10" s="76">
        <f>分析係数表!E13</f>
        <v>0.13909378292939936</v>
      </c>
      <c r="Y10" s="89">
        <f t="shared" si="8"/>
        <v>0</v>
      </c>
    </row>
    <row r="11" spans="1:25" x14ac:dyDescent="0.2">
      <c r="A11" s="6" t="s">
        <v>224</v>
      </c>
      <c r="B11" s="5" t="s">
        <v>267</v>
      </c>
      <c r="C11" s="90"/>
      <c r="D11" s="107">
        <f>投入係数表!AM11</f>
        <v>5.9152152481104173E-3</v>
      </c>
      <c r="E11" s="110">
        <f t="shared" si="9"/>
        <v>0.5915215248110417</v>
      </c>
      <c r="F11" s="85">
        <f>分析係数表!C14</f>
        <v>0.56789069171648165</v>
      </c>
      <c r="G11" s="110">
        <f t="shared" si="0"/>
        <v>0.33591956789013044</v>
      </c>
      <c r="H11" s="110">
        <v>0.51183409711070404</v>
      </c>
      <c r="I11" s="110">
        <f t="shared" si="1"/>
        <v>0.51183409711070404</v>
      </c>
      <c r="J11" s="85">
        <f>分析係数表!G14</f>
        <v>0.17200100806451613</v>
      </c>
      <c r="K11" s="111">
        <f t="shared" si="2"/>
        <v>8.8035980664832536E-2</v>
      </c>
      <c r="L11" s="79"/>
      <c r="M11" s="80"/>
      <c r="N11" s="81">
        <f>分析係数表!H14</f>
        <v>1.2346838806651188E-3</v>
      </c>
      <c r="O11" s="82">
        <f t="shared" si="3"/>
        <v>2.4096772538933619E-2</v>
      </c>
      <c r="P11" s="76">
        <f>分析係数表!C14</f>
        <v>0.56789069171648165</v>
      </c>
      <c r="Q11" s="82">
        <f t="shared" si="4"/>
        <v>1.3684332825269733E-2</v>
      </c>
      <c r="R11" s="83">
        <v>7.1615157943876129E-2</v>
      </c>
      <c r="S11" s="84">
        <f t="shared" si="5"/>
        <v>0.58344925505458023</v>
      </c>
      <c r="T11" s="85">
        <f>分析係数表!F14</f>
        <v>0.39616935483870969</v>
      </c>
      <c r="U11" s="86">
        <f t="shared" si="6"/>
        <v>0.23114471495609881</v>
      </c>
      <c r="V11" s="87">
        <f>分析係数表!D14</f>
        <v>7.7998991935483875E-2</v>
      </c>
      <c r="W11" s="88">
        <f t="shared" si="7"/>
        <v>0</v>
      </c>
      <c r="X11" s="76">
        <f>分析係数表!E14</f>
        <v>6.9052419354838704E-2</v>
      </c>
      <c r="Y11" s="89">
        <f t="shared" si="8"/>
        <v>0</v>
      </c>
    </row>
    <row r="12" spans="1:25" x14ac:dyDescent="0.2">
      <c r="A12" s="6" t="s">
        <v>225</v>
      </c>
      <c r="B12" s="5" t="s">
        <v>29</v>
      </c>
      <c r="C12" s="90"/>
      <c r="D12" s="107">
        <f>投入係数表!AM12</f>
        <v>6.3533793405630406E-3</v>
      </c>
      <c r="E12" s="110">
        <f t="shared" si="9"/>
        <v>0.63533793405630401</v>
      </c>
      <c r="F12" s="85">
        <f>分析係数表!C15</f>
        <v>0</v>
      </c>
      <c r="G12" s="110">
        <f t="shared" si="0"/>
        <v>0</v>
      </c>
      <c r="H12" s="110">
        <v>0</v>
      </c>
      <c r="I12" s="110">
        <f t="shared" si="1"/>
        <v>0</v>
      </c>
      <c r="J12" s="85">
        <f>分析係数表!G15</f>
        <v>9.5499451152579587E-2</v>
      </c>
      <c r="K12" s="111">
        <f t="shared" si="2"/>
        <v>0</v>
      </c>
      <c r="L12" s="79"/>
      <c r="M12" s="80"/>
      <c r="N12" s="81">
        <f>分析係数表!H15</f>
        <v>9.0185605196408686E-3</v>
      </c>
      <c r="O12" s="82">
        <f t="shared" si="3"/>
        <v>0.17601120811047166</v>
      </c>
      <c r="P12" s="76">
        <f>分析係数表!C15</f>
        <v>0</v>
      </c>
      <c r="Q12" s="82">
        <f t="shared" si="4"/>
        <v>0</v>
      </c>
      <c r="R12" s="83">
        <v>0</v>
      </c>
      <c r="S12" s="84">
        <f t="shared" si="5"/>
        <v>0</v>
      </c>
      <c r="T12" s="85">
        <f>分析係数表!F15</f>
        <v>0.30406147091108671</v>
      </c>
      <c r="U12" s="86">
        <f t="shared" si="6"/>
        <v>0</v>
      </c>
      <c r="V12" s="87">
        <f>分析係数表!D15</f>
        <v>4.2810098792535674E-2</v>
      </c>
      <c r="W12" s="88">
        <f t="shared" si="7"/>
        <v>0</v>
      </c>
      <c r="X12" s="76">
        <f>分析係数表!E15</f>
        <v>3.4028540065861687E-2</v>
      </c>
      <c r="Y12" s="89">
        <f t="shared" si="8"/>
        <v>0</v>
      </c>
    </row>
    <row r="13" spans="1:25" x14ac:dyDescent="0.2">
      <c r="A13" s="6" t="s">
        <v>226</v>
      </c>
      <c r="B13" s="5" t="s">
        <v>30</v>
      </c>
      <c r="C13" s="90"/>
      <c r="D13" s="107">
        <f>投入係数表!AM13</f>
        <v>5.2579691094314825E-3</v>
      </c>
      <c r="E13" s="110">
        <f t="shared" si="9"/>
        <v>0.52579691094314829</v>
      </c>
      <c r="F13" s="85">
        <f>分析係数表!C16</f>
        <v>4.7619047619047672E-2</v>
      </c>
      <c r="G13" s="110">
        <f t="shared" si="0"/>
        <v>2.5037948140149945E-2</v>
      </c>
      <c r="H13" s="110">
        <v>3.1193443579939042E-2</v>
      </c>
      <c r="I13" s="110">
        <f t="shared" si="1"/>
        <v>3.1193443579939042E-2</v>
      </c>
      <c r="J13" s="85">
        <f>分析係数表!G16</f>
        <v>3.2520325203252036E-2</v>
      </c>
      <c r="K13" s="111">
        <f t="shared" si="2"/>
        <v>1.0144209294289121E-3</v>
      </c>
      <c r="L13" s="79"/>
      <c r="M13" s="80"/>
      <c r="N13" s="81">
        <f>分析係数表!H16</f>
        <v>1.7741870546079206E-2</v>
      </c>
      <c r="O13" s="82">
        <f t="shared" si="3"/>
        <v>0.34626014452685044</v>
      </c>
      <c r="P13" s="76">
        <f>分析係数表!C16</f>
        <v>4.7619047619047672E-2</v>
      </c>
      <c r="Q13" s="82">
        <f t="shared" si="4"/>
        <v>1.6488578310802419E-2</v>
      </c>
      <c r="R13" s="83">
        <v>1.8649630173113232E-2</v>
      </c>
      <c r="S13" s="84">
        <f t="shared" si="5"/>
        <v>4.9843073753052275E-2</v>
      </c>
      <c r="T13" s="85">
        <f>分析係数表!F16</f>
        <v>0.28455284552845528</v>
      </c>
      <c r="U13" s="86">
        <f t="shared" si="6"/>
        <v>1.4182988466315688E-2</v>
      </c>
      <c r="V13" s="87">
        <f>分析係数表!D16</f>
        <v>8.943089430894309E-2</v>
      </c>
      <c r="W13" s="88">
        <f t="shared" si="7"/>
        <v>0</v>
      </c>
      <c r="X13" s="76">
        <f>分析係数表!E16</f>
        <v>6.5040650406504072E-2</v>
      </c>
      <c r="Y13" s="89">
        <f t="shared" si="8"/>
        <v>0</v>
      </c>
    </row>
    <row r="14" spans="1:25" x14ac:dyDescent="0.2">
      <c r="A14" s="6" t="s">
        <v>2</v>
      </c>
      <c r="B14" s="5" t="s">
        <v>364</v>
      </c>
      <c r="C14" s="90"/>
      <c r="D14" s="107">
        <f>投入係数表!AM14</f>
        <v>3.1766896702815203E-3</v>
      </c>
      <c r="E14" s="110">
        <f t="shared" si="9"/>
        <v>0.31766896702815201</v>
      </c>
      <c r="F14" s="85">
        <f>分析係数表!C17</f>
        <v>0.10486608826857791</v>
      </c>
      <c r="G14" s="110">
        <f t="shared" si="0"/>
        <v>3.3312701936562154E-2</v>
      </c>
      <c r="H14" s="110">
        <v>5.8918739429838926E-2</v>
      </c>
      <c r="I14" s="110">
        <f t="shared" si="1"/>
        <v>5.8918739429838926E-2</v>
      </c>
      <c r="J14" s="85">
        <f>分析係数表!G17</f>
        <v>0.21282973621103118</v>
      </c>
      <c r="K14" s="111">
        <f t="shared" si="2"/>
        <v>1.2539659770739101E-2</v>
      </c>
      <c r="L14" s="79"/>
      <c r="M14" s="80"/>
      <c r="N14" s="81">
        <f>分析係数表!H17</f>
        <v>2.9793458859527868E-3</v>
      </c>
      <c r="O14" s="82">
        <f t="shared" si="3"/>
        <v>5.8146559822209384E-2</v>
      </c>
      <c r="P14" s="76">
        <f>分析係数表!C17</f>
        <v>0.10486608826857791</v>
      </c>
      <c r="Q14" s="82">
        <f t="shared" si="4"/>
        <v>6.0976022748299545E-3</v>
      </c>
      <c r="R14" s="83">
        <v>1.3445553431299164E-2</v>
      </c>
      <c r="S14" s="84">
        <f t="shared" si="5"/>
        <v>7.2364292861138088E-2</v>
      </c>
      <c r="T14" s="85">
        <f>分析係数表!F17</f>
        <v>0.32553956834532372</v>
      </c>
      <c r="U14" s="86">
        <f t="shared" si="6"/>
        <v>2.3557440661629483E-2</v>
      </c>
      <c r="V14" s="87">
        <f>分析係数表!D17</f>
        <v>0.14268585131894485</v>
      </c>
      <c r="W14" s="88">
        <f t="shared" si="7"/>
        <v>0</v>
      </c>
      <c r="X14" s="76">
        <f>分析係数表!E17</f>
        <v>0.13908872901678657</v>
      </c>
      <c r="Y14" s="89">
        <f t="shared" si="8"/>
        <v>0</v>
      </c>
    </row>
    <row r="15" spans="1:25" x14ac:dyDescent="0.2">
      <c r="A15" s="6" t="s">
        <v>3</v>
      </c>
      <c r="B15" s="5" t="s">
        <v>31</v>
      </c>
      <c r="C15" s="90"/>
      <c r="D15" s="107">
        <f>投入係数表!AM15</f>
        <v>1.4240333004710264E-3</v>
      </c>
      <c r="E15" s="110">
        <f t="shared" si="9"/>
        <v>0.14240333004710265</v>
      </c>
      <c r="F15" s="85">
        <f>分析係数表!C18</f>
        <v>0.13600000000000001</v>
      </c>
      <c r="G15" s="110">
        <f t="shared" si="0"/>
        <v>1.9366852886405963E-2</v>
      </c>
      <c r="H15" s="110">
        <v>2.5332667729237375E-2</v>
      </c>
      <c r="I15" s="110">
        <f t="shared" si="1"/>
        <v>2.5332667729237375E-2</v>
      </c>
      <c r="J15" s="85">
        <f>分析係数表!G18</f>
        <v>0.21499013806706113</v>
      </c>
      <c r="K15" s="111">
        <f t="shared" si="2"/>
        <v>5.4462737327157272E-3</v>
      </c>
      <c r="L15" s="79"/>
      <c r="M15" s="80"/>
      <c r="N15" s="81">
        <f>分析係数表!H18</f>
        <v>4.6971669373129519E-4</v>
      </c>
      <c r="O15" s="82">
        <f t="shared" si="3"/>
        <v>9.1672504224203973E-3</v>
      </c>
      <c r="P15" s="76">
        <f>分析係数表!C18</f>
        <v>0.13600000000000001</v>
      </c>
      <c r="Q15" s="82">
        <f t="shared" si="4"/>
        <v>1.2467460574491741E-3</v>
      </c>
      <c r="R15" s="83">
        <v>3.0268684698778869E-3</v>
      </c>
      <c r="S15" s="84">
        <f t="shared" si="5"/>
        <v>2.8359536199115264E-2</v>
      </c>
      <c r="T15" s="85">
        <f>分析係数表!F18</f>
        <v>0.45759368836291914</v>
      </c>
      <c r="U15" s="86">
        <f t="shared" si="6"/>
        <v>1.2977144769614875E-2</v>
      </c>
      <c r="V15" s="87">
        <f>分析係数表!D18</f>
        <v>7.3964497041420121E-2</v>
      </c>
      <c r="W15" s="88">
        <f t="shared" si="7"/>
        <v>0</v>
      </c>
      <c r="X15" s="76">
        <f>分析係数表!E18</f>
        <v>5.0295857988165681E-2</v>
      </c>
      <c r="Y15" s="89">
        <f t="shared" si="8"/>
        <v>0</v>
      </c>
    </row>
    <row r="16" spans="1:25" x14ac:dyDescent="0.2">
      <c r="A16" s="6" t="s">
        <v>4</v>
      </c>
      <c r="B16" s="5" t="s">
        <v>32</v>
      </c>
      <c r="C16" s="90"/>
      <c r="D16" s="107">
        <f>投入係数表!AM16</f>
        <v>0</v>
      </c>
      <c r="E16" s="110">
        <f t="shared" si="9"/>
        <v>0</v>
      </c>
      <c r="F16" s="85">
        <f>分析係数表!C19</f>
        <v>5.7963709677419373E-2</v>
      </c>
      <c r="G16" s="110">
        <f t="shared" si="0"/>
        <v>0</v>
      </c>
      <c r="H16" s="110">
        <v>1.7010680944953016E-3</v>
      </c>
      <c r="I16" s="110">
        <f t="shared" si="1"/>
        <v>1.7010680944953016E-3</v>
      </c>
      <c r="J16" s="85">
        <f>分析係数表!G19</f>
        <v>5.6640625E-2</v>
      </c>
      <c r="K16" s="111">
        <f t="shared" si="2"/>
        <v>9.6349560039772948E-5</v>
      </c>
      <c r="L16" s="79"/>
      <c r="M16" s="80"/>
      <c r="N16" s="81">
        <f>分析係数表!H19</f>
        <v>-1.2078429267376162E-4</v>
      </c>
      <c r="O16" s="82">
        <f t="shared" si="3"/>
        <v>-2.3572929657652451E-3</v>
      </c>
      <c r="P16" s="76">
        <f>分析係数表!C19</f>
        <v>5.7963709677419373E-2</v>
      </c>
      <c r="Q16" s="82">
        <f t="shared" si="4"/>
        <v>-1.3663744509223954E-4</v>
      </c>
      <c r="R16" s="83">
        <v>6.2354001907539134E-4</v>
      </c>
      <c r="S16" s="84">
        <f t="shared" si="5"/>
        <v>2.3246081135706929E-3</v>
      </c>
      <c r="T16" s="85">
        <f>分析係数表!F19</f>
        <v>0.23828125</v>
      </c>
      <c r="U16" s="86">
        <f t="shared" si="6"/>
        <v>5.5391052706176664E-4</v>
      </c>
      <c r="V16" s="87">
        <f>分析係数表!D19</f>
        <v>2.1484375E-2</v>
      </c>
      <c r="W16" s="88">
        <f t="shared" si="7"/>
        <v>0</v>
      </c>
      <c r="X16" s="76">
        <f>分析係数表!E19</f>
        <v>3.90625E-3</v>
      </c>
      <c r="Y16" s="89">
        <f t="shared" si="8"/>
        <v>0</v>
      </c>
    </row>
    <row r="17" spans="1:25" x14ac:dyDescent="0.2">
      <c r="A17" s="6" t="s">
        <v>5</v>
      </c>
      <c r="B17" s="5" t="s">
        <v>33</v>
      </c>
      <c r="C17" s="90"/>
      <c r="D17" s="107">
        <f>投入係数表!AM17</f>
        <v>3.2862306933946765E-4</v>
      </c>
      <c r="E17" s="110">
        <f t="shared" si="9"/>
        <v>3.2862306933946768E-2</v>
      </c>
      <c r="F17" s="85">
        <f>分析係数表!C20</f>
        <v>5.8436815193571912E-2</v>
      </c>
      <c r="G17" s="110">
        <f t="shared" si="0"/>
        <v>1.9203685571334841E-3</v>
      </c>
      <c r="H17" s="110">
        <v>3.5174918337648369E-3</v>
      </c>
      <c r="I17" s="110">
        <f t="shared" si="1"/>
        <v>3.5174918337648369E-3</v>
      </c>
      <c r="J17" s="85">
        <f>分析係数表!G20</f>
        <v>0.10123456790123457</v>
      </c>
      <c r="K17" s="111">
        <f t="shared" si="2"/>
        <v>3.5609176588730448E-4</v>
      </c>
      <c r="L17" s="79"/>
      <c r="M17" s="80"/>
      <c r="N17" s="81">
        <f>分析係数表!H20</f>
        <v>5.905009864050568E-4</v>
      </c>
      <c r="O17" s="82">
        <f t="shared" si="3"/>
        <v>1.1524543388185643E-2</v>
      </c>
      <c r="P17" s="76">
        <f>分析係数表!C20</f>
        <v>5.8436815193571912E-2</v>
      </c>
      <c r="Q17" s="82">
        <f t="shared" si="4"/>
        <v>6.7345761216570552E-4</v>
      </c>
      <c r="R17" s="83">
        <v>1.7008807315234717E-3</v>
      </c>
      <c r="S17" s="84">
        <f t="shared" si="5"/>
        <v>5.2183725652883081E-3</v>
      </c>
      <c r="T17" s="85">
        <f>分析係数表!F20</f>
        <v>0.22469135802469137</v>
      </c>
      <c r="U17" s="86">
        <f t="shared" si="6"/>
        <v>1.1725232183734224E-3</v>
      </c>
      <c r="V17" s="87">
        <f>分析係数表!D20</f>
        <v>8.1481481481481488E-2</v>
      </c>
      <c r="W17" s="88">
        <f t="shared" si="7"/>
        <v>0</v>
      </c>
      <c r="X17" s="76">
        <f>分析係数表!E20</f>
        <v>7.9012345679012344E-2</v>
      </c>
      <c r="Y17" s="89">
        <f t="shared" si="8"/>
        <v>0</v>
      </c>
    </row>
    <row r="18" spans="1:25" x14ac:dyDescent="0.2">
      <c r="A18" s="6" t="s">
        <v>6</v>
      </c>
      <c r="B18" s="5" t="s">
        <v>34</v>
      </c>
      <c r="C18" s="90"/>
      <c r="D18" s="107">
        <f>投入係数表!AM18</f>
        <v>2.1908204622631175E-3</v>
      </c>
      <c r="E18" s="110">
        <f t="shared" si="9"/>
        <v>0.21908204622631175</v>
      </c>
      <c r="F18" s="85">
        <f>分析係数表!C21</f>
        <v>0.13836239575435938</v>
      </c>
      <c r="G18" s="110">
        <f t="shared" si="0"/>
        <v>3.0312716782639804E-2</v>
      </c>
      <c r="H18" s="110">
        <v>4.2329685954519247E-2</v>
      </c>
      <c r="I18" s="110">
        <f t="shared" si="1"/>
        <v>4.2329685954519247E-2</v>
      </c>
      <c r="J18" s="85">
        <f>分析係数表!G21</f>
        <v>0.28436555891238668</v>
      </c>
      <c r="K18" s="111">
        <f t="shared" si="2"/>
        <v>1.203710480504267E-2</v>
      </c>
      <c r="L18" s="79"/>
      <c r="M18" s="80"/>
      <c r="N18" s="81">
        <f>分析係数表!H21</f>
        <v>9.7969481835384425E-4</v>
      </c>
      <c r="O18" s="82">
        <f t="shared" si="3"/>
        <v>1.9120265166762542E-2</v>
      </c>
      <c r="P18" s="76">
        <f>分析係数表!C21</f>
        <v>0.13836239575435938</v>
      </c>
      <c r="Q18" s="82">
        <f t="shared" si="4"/>
        <v>2.6455256959318912E-3</v>
      </c>
      <c r="R18" s="83">
        <v>6.2626888119013497E-3</v>
      </c>
      <c r="S18" s="84">
        <f t="shared" si="5"/>
        <v>4.8592374766420594E-2</v>
      </c>
      <c r="T18" s="85">
        <f>分析係数表!F21</f>
        <v>0.42484894259818728</v>
      </c>
      <c r="U18" s="86">
        <f t="shared" si="6"/>
        <v>2.0644419037848628E-2</v>
      </c>
      <c r="V18" s="87">
        <f>分析係数表!D21</f>
        <v>8.0060422960725075E-2</v>
      </c>
      <c r="W18" s="88">
        <f t="shared" si="7"/>
        <v>0</v>
      </c>
      <c r="X18" s="76">
        <f>分析係数表!E21</f>
        <v>6.9108761329305129E-2</v>
      </c>
      <c r="Y18" s="89">
        <f t="shared" si="8"/>
        <v>0</v>
      </c>
    </row>
    <row r="19" spans="1:25" x14ac:dyDescent="0.2">
      <c r="A19" s="6" t="s">
        <v>7</v>
      </c>
      <c r="B19" s="5" t="s">
        <v>268</v>
      </c>
      <c r="C19" s="90"/>
      <c r="D19" s="107">
        <f>投入係数表!AM19</f>
        <v>0</v>
      </c>
      <c r="E19" s="110">
        <f t="shared" si="9"/>
        <v>0</v>
      </c>
      <c r="F19" s="85">
        <f>分析係数表!C22</f>
        <v>4.2718446601941795E-2</v>
      </c>
      <c r="G19" s="110">
        <f t="shared" si="0"/>
        <v>0</v>
      </c>
      <c r="H19" s="110">
        <v>1.4353707093070769E-3</v>
      </c>
      <c r="I19" s="110">
        <f t="shared" si="1"/>
        <v>1.4353707093070769E-3</v>
      </c>
      <c r="J19" s="85">
        <f>分析係数表!G22</f>
        <v>0.195578231292517</v>
      </c>
      <c r="K19" s="111">
        <f t="shared" si="2"/>
        <v>2.8072726457536366E-4</v>
      </c>
      <c r="L19" s="79"/>
      <c r="M19" s="80"/>
      <c r="N19" s="81">
        <f>分析係数表!H22</f>
        <v>4.0261430891253877E-5</v>
      </c>
      <c r="O19" s="82">
        <f t="shared" si="3"/>
        <v>7.8576432192174848E-4</v>
      </c>
      <c r="P19" s="76">
        <f>分析係数表!C22</f>
        <v>4.2718446601941795E-2</v>
      </c>
      <c r="Q19" s="82">
        <f t="shared" si="4"/>
        <v>3.3566631227725217E-5</v>
      </c>
      <c r="R19" s="83">
        <v>4.5946403334451728E-4</v>
      </c>
      <c r="S19" s="84">
        <f t="shared" si="5"/>
        <v>1.8948347426515941E-3</v>
      </c>
      <c r="T19" s="85">
        <f>分析係数表!F22</f>
        <v>0.41411564625850339</v>
      </c>
      <c r="U19" s="86">
        <f t="shared" si="6"/>
        <v>7.8468071400622985E-4</v>
      </c>
      <c r="V19" s="87">
        <f>分析係数表!D22</f>
        <v>4.1666666666666664E-2</v>
      </c>
      <c r="W19" s="88">
        <f t="shared" si="7"/>
        <v>0</v>
      </c>
      <c r="X19" s="76">
        <f>分析係数表!E22</f>
        <v>3.5714285714285712E-2</v>
      </c>
      <c r="Y19" s="89">
        <f t="shared" si="8"/>
        <v>0</v>
      </c>
    </row>
    <row r="20" spans="1:25" x14ac:dyDescent="0.2">
      <c r="A20" s="6" t="s">
        <v>8</v>
      </c>
      <c r="B20" s="5" t="s">
        <v>269</v>
      </c>
      <c r="C20" s="90"/>
      <c r="D20" s="107">
        <f>投入係数表!AM20</f>
        <v>0</v>
      </c>
      <c r="E20" s="110">
        <f t="shared" si="9"/>
        <v>0</v>
      </c>
      <c r="F20" s="85">
        <f>分析係数表!C23</f>
        <v>0</v>
      </c>
      <c r="G20" s="110">
        <f t="shared" si="0"/>
        <v>0</v>
      </c>
      <c r="H20" s="110">
        <v>0</v>
      </c>
      <c r="I20" s="110">
        <f t="shared" si="1"/>
        <v>0</v>
      </c>
      <c r="J20" s="85">
        <f>分析係数表!G23</f>
        <v>0.21392190152801357</v>
      </c>
      <c r="K20" s="111">
        <f t="shared" si="2"/>
        <v>0</v>
      </c>
      <c r="L20" s="79"/>
      <c r="M20" s="80"/>
      <c r="N20" s="81">
        <f>分析係数表!H23</f>
        <v>2.6840953927502582E-5</v>
      </c>
      <c r="O20" s="82">
        <f t="shared" si="3"/>
        <v>5.2384288128116561E-4</v>
      </c>
      <c r="P20" s="76">
        <f>分析係数表!C23</f>
        <v>0</v>
      </c>
      <c r="Q20" s="82">
        <f t="shared" si="4"/>
        <v>0</v>
      </c>
      <c r="R20" s="83">
        <v>0</v>
      </c>
      <c r="S20" s="84">
        <f t="shared" si="5"/>
        <v>0</v>
      </c>
      <c r="T20" s="85">
        <f>分析係数表!F23</f>
        <v>0.43803056027164688</v>
      </c>
      <c r="U20" s="86">
        <f t="shared" si="6"/>
        <v>0</v>
      </c>
      <c r="V20" s="87">
        <f>分析係数表!D23</f>
        <v>9.3378607809847206E-2</v>
      </c>
      <c r="W20" s="88">
        <f t="shared" si="7"/>
        <v>0</v>
      </c>
      <c r="X20" s="76">
        <f>分析係数表!E23</f>
        <v>9.3378607809847206E-2</v>
      </c>
      <c r="Y20" s="89">
        <f t="shared" si="8"/>
        <v>0</v>
      </c>
    </row>
    <row r="21" spans="1:25" x14ac:dyDescent="0.2">
      <c r="A21" s="6" t="s">
        <v>9</v>
      </c>
      <c r="B21" s="5" t="s">
        <v>270</v>
      </c>
      <c r="C21" s="90"/>
      <c r="D21" s="107">
        <f>投入係数表!AM21</f>
        <v>8.7632818490524704E-4</v>
      </c>
      <c r="E21" s="110">
        <f t="shared" si="9"/>
        <v>8.7632818490524705E-2</v>
      </c>
      <c r="F21" s="85">
        <f>分析係数表!C24</f>
        <v>0.46503178928247046</v>
      </c>
      <c r="G21" s="110">
        <f t="shared" si="0"/>
        <v>4.0752046382514666E-2</v>
      </c>
      <c r="H21" s="110">
        <v>5.1923594176214498E-2</v>
      </c>
      <c r="I21" s="110">
        <f t="shared" si="1"/>
        <v>5.1923594176214498E-2</v>
      </c>
      <c r="J21" s="85">
        <f>分析係数表!G24</f>
        <v>0.20803782505910165</v>
      </c>
      <c r="K21" s="111">
        <f t="shared" si="2"/>
        <v>1.0802071601671102E-2</v>
      </c>
      <c r="L21" s="79"/>
      <c r="M21" s="80"/>
      <c r="N21" s="81">
        <f>分析係数表!H24</f>
        <v>3.7577335498503619E-4</v>
      </c>
      <c r="O21" s="82">
        <f t="shared" si="3"/>
        <v>7.3338003379363192E-3</v>
      </c>
      <c r="P21" s="76">
        <f>分析係数表!C24</f>
        <v>0.46503178928247046</v>
      </c>
      <c r="Q21" s="82">
        <f t="shared" si="4"/>
        <v>3.4104502933909129E-3</v>
      </c>
      <c r="R21" s="83">
        <v>1.1534743754305646E-2</v>
      </c>
      <c r="S21" s="84">
        <f t="shared" si="5"/>
        <v>6.3458337930520137E-2</v>
      </c>
      <c r="T21" s="85">
        <f>分析係数表!F24</f>
        <v>0.39125295508274233</v>
      </c>
      <c r="U21" s="86">
        <f t="shared" si="6"/>
        <v>2.4828262239955278E-2</v>
      </c>
      <c r="V21" s="87">
        <f>分析係数表!D24</f>
        <v>8.1560283687943269E-2</v>
      </c>
      <c r="W21" s="88">
        <f t="shared" si="7"/>
        <v>0</v>
      </c>
      <c r="X21" s="76">
        <f>分析係数表!E24</f>
        <v>8.0378250591016553E-2</v>
      </c>
      <c r="Y21" s="89">
        <f t="shared" si="8"/>
        <v>0</v>
      </c>
    </row>
    <row r="22" spans="1:25" x14ac:dyDescent="0.2">
      <c r="A22" s="6" t="s">
        <v>10</v>
      </c>
      <c r="B22" s="5" t="s">
        <v>271</v>
      </c>
      <c r="C22" s="90"/>
      <c r="D22" s="107">
        <f>投入係数表!AM22</f>
        <v>0</v>
      </c>
      <c r="E22" s="110">
        <f t="shared" si="9"/>
        <v>0</v>
      </c>
      <c r="F22" s="85">
        <f>分析係数表!C25</f>
        <v>9.2250922509224953E-3</v>
      </c>
      <c r="G22" s="110">
        <f t="shared" si="0"/>
        <v>0</v>
      </c>
      <c r="H22" s="110">
        <v>4.2760147932525831E-4</v>
      </c>
      <c r="I22" s="110">
        <f t="shared" si="1"/>
        <v>4.2760147932525831E-4</v>
      </c>
      <c r="J22" s="85">
        <f>分析係数表!G25</f>
        <v>0.19617224880382775</v>
      </c>
      <c r="K22" s="111">
        <f t="shared" si="2"/>
        <v>8.3883543791079382E-5</v>
      </c>
      <c r="L22" s="79"/>
      <c r="M22" s="80"/>
      <c r="N22" s="81">
        <f>分析係数表!H25</f>
        <v>5.5023955551380293E-4</v>
      </c>
      <c r="O22" s="82">
        <f t="shared" si="3"/>
        <v>1.0738779066263894E-2</v>
      </c>
      <c r="P22" s="76">
        <f>分析係数表!C25</f>
        <v>9.2250922509224953E-3</v>
      </c>
      <c r="Q22" s="82">
        <f t="shared" si="4"/>
        <v>9.9066227548559764E-5</v>
      </c>
      <c r="R22" s="83">
        <v>4.2536145417774643E-4</v>
      </c>
      <c r="S22" s="84">
        <f t="shared" si="5"/>
        <v>8.5296293350300479E-4</v>
      </c>
      <c r="T22" s="85">
        <f>分析係数表!F25</f>
        <v>0.34928229665071769</v>
      </c>
      <c r="U22" s="86">
        <f t="shared" si="6"/>
        <v>2.979248523718629E-4</v>
      </c>
      <c r="V22" s="87">
        <f>分析係数表!D25</f>
        <v>6.2200956937799042E-2</v>
      </c>
      <c r="W22" s="88">
        <f t="shared" si="7"/>
        <v>0</v>
      </c>
      <c r="X22" s="76">
        <f>分析係数表!E25</f>
        <v>3.8277511961722487E-2</v>
      </c>
      <c r="Y22" s="89">
        <f t="shared" si="8"/>
        <v>0</v>
      </c>
    </row>
    <row r="23" spans="1:25" x14ac:dyDescent="0.2">
      <c r="A23" s="6" t="s">
        <v>11</v>
      </c>
      <c r="B23" s="5" t="s">
        <v>35</v>
      </c>
      <c r="C23" s="90"/>
      <c r="D23" s="107">
        <f>投入係数表!AM23</f>
        <v>1.0954102311315588E-4</v>
      </c>
      <c r="E23" s="110">
        <f t="shared" si="9"/>
        <v>1.0954102311315588E-2</v>
      </c>
      <c r="F23" s="85">
        <f>分析係数表!C26</f>
        <v>0.48980322003577814</v>
      </c>
      <c r="G23" s="110">
        <f t="shared" si="0"/>
        <v>5.3653545846837347E-3</v>
      </c>
      <c r="H23" s="110">
        <v>1.673174061277893E-2</v>
      </c>
      <c r="I23" s="110">
        <f t="shared" si="1"/>
        <v>1.673174061277893E-2</v>
      </c>
      <c r="J23" s="85">
        <f>分析係数表!G26</f>
        <v>0.19635890767230169</v>
      </c>
      <c r="K23" s="111">
        <f t="shared" si="2"/>
        <v>3.2854263101815585E-3</v>
      </c>
      <c r="L23" s="79"/>
      <c r="M23" s="80"/>
      <c r="N23" s="81">
        <f>分析係数表!H26</f>
        <v>1.1729496866318629E-2</v>
      </c>
      <c r="O23" s="82">
        <f t="shared" si="3"/>
        <v>0.22891933911986936</v>
      </c>
      <c r="P23" s="76">
        <f>分析係数表!C26</f>
        <v>0.48980322003577814</v>
      </c>
      <c r="Q23" s="82">
        <f t="shared" si="4"/>
        <v>0.11212542942937428</v>
      </c>
      <c r="R23" s="83">
        <v>0.123027192967592</v>
      </c>
      <c r="S23" s="84">
        <f t="shared" si="5"/>
        <v>0.13975893358037092</v>
      </c>
      <c r="T23" s="85">
        <f>分析係数表!F26</f>
        <v>0.33511053315994799</v>
      </c>
      <c r="U23" s="86">
        <f t="shared" si="6"/>
        <v>4.6834690745983856E-2</v>
      </c>
      <c r="V23" s="87">
        <f>分析係数表!D26</f>
        <v>7.3862158647594281E-2</v>
      </c>
      <c r="W23" s="88">
        <f t="shared" si="7"/>
        <v>0</v>
      </c>
      <c r="X23" s="76">
        <f>分析係数表!E26</f>
        <v>7.8673602080624183E-2</v>
      </c>
      <c r="Y23" s="89">
        <f t="shared" si="8"/>
        <v>0</v>
      </c>
    </row>
    <row r="24" spans="1:25" x14ac:dyDescent="0.2">
      <c r="A24" s="6" t="s">
        <v>12</v>
      </c>
      <c r="B24" s="5" t="s">
        <v>365</v>
      </c>
      <c r="C24" s="90"/>
      <c r="D24" s="107">
        <f>投入係数表!AM24</f>
        <v>1.0954102311315588E-4</v>
      </c>
      <c r="E24" s="110">
        <f t="shared" si="9"/>
        <v>1.0954102311315588E-2</v>
      </c>
      <c r="F24" s="85">
        <f>分析係数表!C27</f>
        <v>1.6403046280023426E-2</v>
      </c>
      <c r="G24" s="110">
        <f t="shared" si="0"/>
        <v>1.7968064716862117E-4</v>
      </c>
      <c r="H24" s="110">
        <v>2.3222940016645648E-4</v>
      </c>
      <c r="I24" s="110">
        <f t="shared" si="1"/>
        <v>2.3222940016645648E-4</v>
      </c>
      <c r="J24" s="85">
        <f>分析係数表!G27</f>
        <v>0.18421052631578946</v>
      </c>
      <c r="K24" s="111">
        <f t="shared" si="2"/>
        <v>4.2779100030663032E-5</v>
      </c>
      <c r="L24" s="79"/>
      <c r="M24" s="80"/>
      <c r="N24" s="81">
        <f>分析係数表!H27</f>
        <v>1.1420825896152349E-2</v>
      </c>
      <c r="O24" s="82">
        <f t="shared" si="3"/>
        <v>0.22289514598513596</v>
      </c>
      <c r="P24" s="76">
        <f>分析係数表!C27</f>
        <v>1.6403046280023426E-2</v>
      </c>
      <c r="Q24" s="82">
        <f t="shared" si="4"/>
        <v>3.6561593951867626E-3</v>
      </c>
      <c r="R24" s="83">
        <v>3.6844034739010223E-3</v>
      </c>
      <c r="S24" s="84">
        <f t="shared" si="5"/>
        <v>3.9166328740674787E-3</v>
      </c>
      <c r="T24" s="85">
        <f>分析係数表!F27</f>
        <v>0.35526315789473684</v>
      </c>
      <c r="U24" s="86">
        <f t="shared" si="6"/>
        <v>1.3914353631555515E-3</v>
      </c>
      <c r="V24" s="87">
        <f>分析係数表!D27</f>
        <v>0</v>
      </c>
      <c r="W24" s="88">
        <f t="shared" si="7"/>
        <v>0</v>
      </c>
      <c r="X24" s="76">
        <f>分析係数表!E27</f>
        <v>0</v>
      </c>
      <c r="Y24" s="89">
        <f t="shared" si="8"/>
        <v>0</v>
      </c>
    </row>
    <row r="25" spans="1:25" x14ac:dyDescent="0.2">
      <c r="A25" s="6" t="s">
        <v>13</v>
      </c>
      <c r="B25" s="5" t="s">
        <v>191</v>
      </c>
      <c r="C25" s="90"/>
      <c r="D25" s="107">
        <f>投入係数表!AM25</f>
        <v>0</v>
      </c>
      <c r="E25" s="110">
        <f t="shared" si="9"/>
        <v>0</v>
      </c>
      <c r="F25" s="85">
        <f>分析係数表!C28</f>
        <v>5.7942340305257245E-2</v>
      </c>
      <c r="G25" s="110">
        <f t="shared" si="0"/>
        <v>0</v>
      </c>
      <c r="H25" s="110">
        <v>4.2650637738481326E-3</v>
      </c>
      <c r="I25" s="110">
        <f t="shared" si="1"/>
        <v>4.2650637738481326E-3</v>
      </c>
      <c r="J25" s="85">
        <f>分析係数表!G28</f>
        <v>0.12508686587908269</v>
      </c>
      <c r="K25" s="111">
        <f t="shared" si="2"/>
        <v>5.3350346024507562E-4</v>
      </c>
      <c r="L25" s="79"/>
      <c r="M25" s="80"/>
      <c r="N25" s="81">
        <f>分析係数表!H28</f>
        <v>2.2586662729993424E-2</v>
      </c>
      <c r="O25" s="82">
        <f t="shared" si="3"/>
        <v>0.44081378459810083</v>
      </c>
      <c r="P25" s="76">
        <f>分析係数表!C28</f>
        <v>5.7942340305257245E-2</v>
      </c>
      <c r="Q25" s="82">
        <f t="shared" si="4"/>
        <v>2.5541782318431523E-2</v>
      </c>
      <c r="R25" s="83">
        <v>2.7550300874494418E-2</v>
      </c>
      <c r="S25" s="84">
        <f t="shared" si="5"/>
        <v>3.1815364648342552E-2</v>
      </c>
      <c r="T25" s="85">
        <f>分析係数表!F28</f>
        <v>0.21334259902710215</v>
      </c>
      <c r="U25" s="86">
        <f t="shared" si="6"/>
        <v>6.7875725830723859E-3</v>
      </c>
      <c r="V25" s="87">
        <f>分析係数表!D28</f>
        <v>0.12091730368311328</v>
      </c>
      <c r="W25" s="88">
        <f t="shared" si="7"/>
        <v>0</v>
      </c>
      <c r="X25" s="76">
        <f>分析係数表!E28</f>
        <v>0.12161223071577484</v>
      </c>
      <c r="Y25" s="89">
        <f t="shared" si="8"/>
        <v>0</v>
      </c>
    </row>
    <row r="26" spans="1:25" x14ac:dyDescent="0.2">
      <c r="A26" s="6" t="s">
        <v>14</v>
      </c>
      <c r="B26" s="5" t="s">
        <v>50</v>
      </c>
      <c r="C26" s="90"/>
      <c r="D26" s="107">
        <f>投入係数表!AM26</f>
        <v>6.5724613867893522E-3</v>
      </c>
      <c r="E26" s="110">
        <f t="shared" si="9"/>
        <v>0.65724613867893522</v>
      </c>
      <c r="F26" s="85">
        <f>分析係数表!C29</f>
        <v>0.49478563151796062</v>
      </c>
      <c r="G26" s="110">
        <f t="shared" si="0"/>
        <v>0.32519594578899808</v>
      </c>
      <c r="H26" s="110">
        <v>0.41735555066313279</v>
      </c>
      <c r="I26" s="110">
        <f t="shared" si="1"/>
        <v>0.41735555066313279</v>
      </c>
      <c r="J26" s="85">
        <f>分析係数表!G29</f>
        <v>0.24894917844860528</v>
      </c>
      <c r="K26" s="111">
        <f t="shared" si="2"/>
        <v>0.10390032145855217</v>
      </c>
      <c r="L26" s="79"/>
      <c r="M26" s="80"/>
      <c r="N26" s="81">
        <f>分析係数表!H29</f>
        <v>1.0347187739052245E-2</v>
      </c>
      <c r="O26" s="82">
        <f t="shared" si="3"/>
        <v>0.20194143073388934</v>
      </c>
      <c r="P26" s="76">
        <f>分析係数表!C29</f>
        <v>0.49478563151796062</v>
      </c>
      <c r="Q26" s="82">
        <f t="shared" si="4"/>
        <v>9.9917718335307937E-2</v>
      </c>
      <c r="R26" s="83">
        <v>0.14472599956836349</v>
      </c>
      <c r="S26" s="84">
        <f t="shared" si="5"/>
        <v>0.56208155023149631</v>
      </c>
      <c r="T26" s="85">
        <f>分析係数表!F29</f>
        <v>0.37141765380206343</v>
      </c>
      <c r="U26" s="86">
        <f t="shared" si="6"/>
        <v>0.20876701063240902</v>
      </c>
      <c r="V26" s="87">
        <f>分析係数表!D29</f>
        <v>7.241115781429118E-2</v>
      </c>
      <c r="W26" s="88">
        <f t="shared" si="7"/>
        <v>0</v>
      </c>
      <c r="X26" s="76">
        <f>分析係数表!E29</f>
        <v>5.0630492930836837E-2</v>
      </c>
      <c r="Y26" s="89">
        <f t="shared" si="8"/>
        <v>0</v>
      </c>
    </row>
    <row r="27" spans="1:25" x14ac:dyDescent="0.2">
      <c r="A27" s="6" t="s">
        <v>15</v>
      </c>
      <c r="B27" s="5" t="s">
        <v>36</v>
      </c>
      <c r="C27" s="90"/>
      <c r="D27" s="107">
        <f>投入係数表!AM27</f>
        <v>2.3003614853762734E-3</v>
      </c>
      <c r="E27" s="110">
        <f t="shared" si="9"/>
        <v>0.23003614853762733</v>
      </c>
      <c r="F27" s="85">
        <f>分析係数表!C30</f>
        <v>1</v>
      </c>
      <c r="G27" s="110">
        <f t="shared" si="0"/>
        <v>0.23003614853762733</v>
      </c>
      <c r="H27" s="110">
        <v>0.29601321282108889</v>
      </c>
      <c r="I27" s="110">
        <f t="shared" si="1"/>
        <v>0.29601321282108889</v>
      </c>
      <c r="J27" s="85">
        <f>分析係数表!G30</f>
        <v>0.34459690081234212</v>
      </c>
      <c r="K27" s="111">
        <f t="shared" si="2"/>
        <v>0.10200523573765148</v>
      </c>
      <c r="L27" s="79"/>
      <c r="M27" s="80"/>
      <c r="N27" s="81">
        <f>分析係数表!H30</f>
        <v>0</v>
      </c>
      <c r="O27" s="82">
        <f t="shared" si="3"/>
        <v>0</v>
      </c>
      <c r="P27" s="76">
        <f>分析係数表!C30</f>
        <v>1</v>
      </c>
      <c r="Q27" s="82">
        <f t="shared" si="4"/>
        <v>0</v>
      </c>
      <c r="R27" s="83">
        <v>3.9640868742383165E-2</v>
      </c>
      <c r="S27" s="84">
        <f t="shared" si="5"/>
        <v>0.33565408156347204</v>
      </c>
      <c r="T27" s="85">
        <f>分析係数表!F30</f>
        <v>0.44091746876919924</v>
      </c>
      <c r="U27" s="86">
        <f t="shared" si="6"/>
        <v>0.14799574802501644</v>
      </c>
      <c r="V27" s="87">
        <f>分析係数表!D30</f>
        <v>0.12847293330602771</v>
      </c>
      <c r="W27" s="88">
        <f t="shared" si="7"/>
        <v>0</v>
      </c>
      <c r="X27" s="76">
        <f>分析係数表!E30</f>
        <v>7.0107174551163901E-2</v>
      </c>
      <c r="Y27" s="89">
        <f t="shared" si="8"/>
        <v>0</v>
      </c>
    </row>
    <row r="28" spans="1:25" x14ac:dyDescent="0.2">
      <c r="A28" s="6" t="s">
        <v>16</v>
      </c>
      <c r="B28" s="5" t="s">
        <v>192</v>
      </c>
      <c r="C28" s="90"/>
      <c r="D28" s="107">
        <f>投入係数表!AM28</f>
        <v>3.8229817066491402E-2</v>
      </c>
      <c r="E28" s="110">
        <f t="shared" si="9"/>
        <v>3.8229817066491401</v>
      </c>
      <c r="F28" s="85">
        <f>分析係数表!C31</f>
        <v>1.9207967749584998E-2</v>
      </c>
      <c r="G28" s="110">
        <f t="shared" si="0"/>
        <v>7.3431709328570099E-2</v>
      </c>
      <c r="H28" s="110">
        <v>8.0769951434301698E-2</v>
      </c>
      <c r="I28" s="110">
        <f t="shared" si="1"/>
        <v>8.0769951434301698E-2</v>
      </c>
      <c r="J28" s="85">
        <f>分析係数表!G31</f>
        <v>6.1728395061728392E-2</v>
      </c>
      <c r="K28" s="111">
        <f t="shared" si="2"/>
        <v>4.9857994712531909E-3</v>
      </c>
      <c r="L28" s="79"/>
      <c r="M28" s="80"/>
      <c r="N28" s="81">
        <f>分析係数表!H31</f>
        <v>2.4076335672969816E-2</v>
      </c>
      <c r="O28" s="82">
        <f t="shared" si="3"/>
        <v>0.46988706450920553</v>
      </c>
      <c r="P28" s="76">
        <f>分析係数表!C31</f>
        <v>1.9207967749584998E-2</v>
      </c>
      <c r="Q28" s="82">
        <f t="shared" si="4"/>
        <v>9.0255755810399844E-3</v>
      </c>
      <c r="R28" s="83">
        <v>1.1704743418984878E-2</v>
      </c>
      <c r="S28" s="84">
        <f t="shared" si="5"/>
        <v>9.2474694853286576E-2</v>
      </c>
      <c r="T28" s="85">
        <f>分析係数表!F31</f>
        <v>0.33333333333333331</v>
      </c>
      <c r="U28" s="86">
        <f t="shared" si="6"/>
        <v>3.0824898284428859E-2</v>
      </c>
      <c r="V28" s="87">
        <f>分析係数表!D31</f>
        <v>0.20987654320987653</v>
      </c>
      <c r="W28" s="88">
        <f t="shared" si="7"/>
        <v>0</v>
      </c>
      <c r="X28" s="76">
        <f>分析係数表!E31</f>
        <v>0.18518518518518517</v>
      </c>
      <c r="Y28" s="89">
        <f t="shared" si="8"/>
        <v>0</v>
      </c>
    </row>
    <row r="29" spans="1:25" x14ac:dyDescent="0.2">
      <c r="A29" s="6" t="s">
        <v>17</v>
      </c>
      <c r="B29" s="5" t="s">
        <v>272</v>
      </c>
      <c r="C29" s="90"/>
      <c r="D29" s="107">
        <f>投入係数表!AM29</f>
        <v>9.0919049183919385E-3</v>
      </c>
      <c r="E29" s="110">
        <f t="shared" si="9"/>
        <v>0.90919049183919387</v>
      </c>
      <c r="F29" s="85">
        <f>分析係数表!C32</f>
        <v>1</v>
      </c>
      <c r="G29" s="110">
        <f t="shared" si="0"/>
        <v>0.90919049183919387</v>
      </c>
      <c r="H29" s="110">
        <v>1.0485110400662565</v>
      </c>
      <c r="I29" s="110">
        <f t="shared" si="1"/>
        <v>1.0485110400662565</v>
      </c>
      <c r="J29" s="85">
        <f>分析係数表!G32</f>
        <v>0.14010507880910683</v>
      </c>
      <c r="K29" s="111">
        <f t="shared" si="2"/>
        <v>0.14690172190070144</v>
      </c>
      <c r="L29" s="79"/>
      <c r="M29" s="80"/>
      <c r="N29" s="81">
        <f>分析係数表!H32</f>
        <v>7.0054889750781743E-3</v>
      </c>
      <c r="O29" s="82">
        <f t="shared" si="3"/>
        <v>0.13672299201438423</v>
      </c>
      <c r="P29" s="76">
        <f>分析係数表!C32</f>
        <v>1</v>
      </c>
      <c r="Q29" s="82">
        <f t="shared" si="4"/>
        <v>0.13672299201438423</v>
      </c>
      <c r="R29" s="83">
        <v>0.18070789055227834</v>
      </c>
      <c r="S29" s="84">
        <f t="shared" si="5"/>
        <v>1.2292189306185348</v>
      </c>
      <c r="T29" s="85">
        <f>分析係数表!F32</f>
        <v>0.48248686514886163</v>
      </c>
      <c r="U29" s="86">
        <f t="shared" si="6"/>
        <v>0.59308198841577286</v>
      </c>
      <c r="V29" s="87">
        <f>分析係数表!D32</f>
        <v>1.5761821366024518E-2</v>
      </c>
      <c r="W29" s="88">
        <f t="shared" si="7"/>
        <v>0</v>
      </c>
      <c r="X29" s="76">
        <f>分析係数表!E32</f>
        <v>2.1891418563922942E-2</v>
      </c>
      <c r="Y29" s="89">
        <f t="shared" si="8"/>
        <v>0</v>
      </c>
    </row>
    <row r="30" spans="1:25" x14ac:dyDescent="0.2">
      <c r="A30" s="6" t="s">
        <v>18</v>
      </c>
      <c r="B30" s="5" t="s">
        <v>273</v>
      </c>
      <c r="C30" s="90"/>
      <c r="D30" s="107">
        <f>投入係数表!AM30</f>
        <v>1.9060138021689123E-2</v>
      </c>
      <c r="E30" s="110">
        <f t="shared" si="9"/>
        <v>1.9060138021689124</v>
      </c>
      <c r="F30" s="85">
        <f>分析係数表!C33</f>
        <v>0.97338792221084958</v>
      </c>
      <c r="G30" s="110">
        <f t="shared" si="0"/>
        <v>1.8552908145983988</v>
      </c>
      <c r="H30" s="110">
        <v>1.8915332749020208</v>
      </c>
      <c r="I30" s="110">
        <f t="shared" si="1"/>
        <v>1.8915332749020208</v>
      </c>
      <c r="J30" s="85">
        <f>分析係数表!G33</f>
        <v>0.50577124868835255</v>
      </c>
      <c r="K30" s="111">
        <f t="shared" si="2"/>
        <v>0.95668314638276386</v>
      </c>
      <c r="L30" s="79"/>
      <c r="M30" s="80"/>
      <c r="N30" s="81">
        <f>分析係数表!H33</f>
        <v>1.0199562492450981E-3</v>
      </c>
      <c r="O30" s="82">
        <f t="shared" si="3"/>
        <v>1.9906029488684293E-2</v>
      </c>
      <c r="P30" s="76">
        <f>分析係数表!C33</f>
        <v>0.97338792221084958</v>
      </c>
      <c r="Q30" s="82">
        <f t="shared" si="4"/>
        <v>1.9376288683458306E-2</v>
      </c>
      <c r="R30" s="83">
        <v>5.8025899399384052E-2</v>
      </c>
      <c r="S30" s="84">
        <f t="shared" si="5"/>
        <v>1.9495591743014049</v>
      </c>
      <c r="T30" s="85">
        <f>分析係数表!F33</f>
        <v>0.64428121720881426</v>
      </c>
      <c r="U30" s="86">
        <f t="shared" si="6"/>
        <v>1.2560643578395201</v>
      </c>
      <c r="V30" s="87">
        <f>分析係数表!D33</f>
        <v>6.2959076600209857E-2</v>
      </c>
      <c r="W30" s="88">
        <f t="shared" si="7"/>
        <v>0</v>
      </c>
      <c r="X30" s="76">
        <f>分析係数表!E33</f>
        <v>4.7219307450157399E-2</v>
      </c>
      <c r="Y30" s="89">
        <f t="shared" si="8"/>
        <v>0</v>
      </c>
    </row>
    <row r="31" spans="1:25" x14ac:dyDescent="0.2">
      <c r="A31" s="6" t="s">
        <v>19</v>
      </c>
      <c r="B31" s="5" t="s">
        <v>274</v>
      </c>
      <c r="C31" s="90"/>
      <c r="D31" s="107">
        <f>投入係数表!AM31</f>
        <v>7.7116880271661734E-2</v>
      </c>
      <c r="E31" s="110">
        <f t="shared" si="9"/>
        <v>7.711688027166173</v>
      </c>
      <c r="F31" s="85">
        <f>分析係数表!C34</f>
        <v>0.27354580534514794</v>
      </c>
      <c r="G31" s="110">
        <f t="shared" si="0"/>
        <v>2.1094999119617057</v>
      </c>
      <c r="H31" s="110">
        <v>2.2851089164136216</v>
      </c>
      <c r="I31" s="110">
        <f t="shared" si="1"/>
        <v>2.2851089164136216</v>
      </c>
      <c r="J31" s="85">
        <f>分析係数表!G34</f>
        <v>0.42476937758456157</v>
      </c>
      <c r="K31" s="111">
        <f t="shared" si="2"/>
        <v>0.97064429213794601</v>
      </c>
      <c r="L31" s="79"/>
      <c r="M31" s="80"/>
      <c r="N31" s="81">
        <f>分析係数表!H34</f>
        <v>0.17207735562921905</v>
      </c>
      <c r="O31" s="82">
        <f t="shared" si="3"/>
        <v>3.3583567118935527</v>
      </c>
      <c r="P31" s="76">
        <f>分析係数表!C34</f>
        <v>0.27354580534514794</v>
      </c>
      <c r="Q31" s="82">
        <f t="shared" si="4"/>
        <v>0.91866439139120482</v>
      </c>
      <c r="R31" s="83">
        <v>0.99510646659767688</v>
      </c>
      <c r="S31" s="84">
        <f t="shared" si="5"/>
        <v>3.2802153830112983</v>
      </c>
      <c r="T31" s="85">
        <f>分析係数表!F34</f>
        <v>0.70045594316615423</v>
      </c>
      <c r="U31" s="86">
        <f t="shared" si="6"/>
        <v>2.2976463598953067</v>
      </c>
      <c r="V31" s="87">
        <f>分析係数表!D34</f>
        <v>0.30431555508429647</v>
      </c>
      <c r="W31" s="88">
        <f t="shared" si="7"/>
        <v>1</v>
      </c>
      <c r="X31" s="76">
        <f>分析係数表!E34</f>
        <v>0.19870639380765559</v>
      </c>
      <c r="Y31" s="89">
        <f t="shared" si="8"/>
        <v>1</v>
      </c>
    </row>
    <row r="32" spans="1:25" x14ac:dyDescent="0.2">
      <c r="A32" s="6" t="s">
        <v>20</v>
      </c>
      <c r="B32" s="5" t="s">
        <v>37</v>
      </c>
      <c r="C32" s="90"/>
      <c r="D32" s="107">
        <f>投入係数表!AM32</f>
        <v>7.229707525468288E-3</v>
      </c>
      <c r="E32" s="110">
        <f t="shared" si="9"/>
        <v>0.72297075254682874</v>
      </c>
      <c r="F32" s="85">
        <f>分析係数表!C35</f>
        <v>0.43910510987556262</v>
      </c>
      <c r="G32" s="110">
        <f t="shared" si="0"/>
        <v>0.31746015173389341</v>
      </c>
      <c r="H32" s="110">
        <v>0.44367167098751353</v>
      </c>
      <c r="I32" s="110">
        <f t="shared" si="1"/>
        <v>0.44367167098751353</v>
      </c>
      <c r="J32" s="85">
        <f>分析係数表!G35</f>
        <v>0.31421305453517945</v>
      </c>
      <c r="K32" s="111">
        <f t="shared" si="2"/>
        <v>0.13940743095171379</v>
      </c>
      <c r="L32" s="79"/>
      <c r="M32" s="80"/>
      <c r="N32" s="81">
        <f>分析係数表!H35</f>
        <v>6.5760337122381329E-2</v>
      </c>
      <c r="O32" s="82">
        <f t="shared" si="3"/>
        <v>1.2834150591388558</v>
      </c>
      <c r="P32" s="76">
        <f>分析係数表!C35</f>
        <v>0.43910510987556262</v>
      </c>
      <c r="Q32" s="82">
        <f t="shared" si="4"/>
        <v>0.56355411055911897</v>
      </c>
      <c r="R32" s="83">
        <v>0.6889386354726742</v>
      </c>
      <c r="S32" s="84">
        <f t="shared" si="5"/>
        <v>1.1326103064601878</v>
      </c>
      <c r="T32" s="85">
        <f>分析係数表!F35</f>
        <v>0.64651031364792311</v>
      </c>
      <c r="U32" s="86">
        <f t="shared" si="6"/>
        <v>0.73224424447044634</v>
      </c>
      <c r="V32" s="87">
        <f>分析係数表!D35</f>
        <v>9.7202599604408024E-2</v>
      </c>
      <c r="W32" s="88">
        <f t="shared" si="7"/>
        <v>0</v>
      </c>
      <c r="X32" s="76">
        <f>分析係数表!E35</f>
        <v>8.3356880474710376E-2</v>
      </c>
      <c r="Y32" s="89">
        <f t="shared" si="8"/>
        <v>0</v>
      </c>
    </row>
    <row r="33" spans="1:25" x14ac:dyDescent="0.2">
      <c r="A33" s="6" t="s">
        <v>21</v>
      </c>
      <c r="B33" s="5" t="s">
        <v>38</v>
      </c>
      <c r="C33" s="90"/>
      <c r="D33" s="107">
        <f>投入係数表!AM33</f>
        <v>1.0296856172636652E-2</v>
      </c>
      <c r="E33" s="110">
        <f t="shared" si="9"/>
        <v>1.0296856172636653</v>
      </c>
      <c r="F33" s="85">
        <f>分析係数表!C36</f>
        <v>0.81669408606805782</v>
      </c>
      <c r="G33" s="110">
        <f t="shared" si="0"/>
        <v>0.84093815412857309</v>
      </c>
      <c r="H33" s="110">
        <v>0.95710443011390245</v>
      </c>
      <c r="I33" s="110">
        <f t="shared" si="1"/>
        <v>0.95710443011390245</v>
      </c>
      <c r="J33" s="85">
        <f>分析係数表!G36</f>
        <v>6.9340477503742809E-2</v>
      </c>
      <c r="K33" s="111">
        <f t="shared" si="2"/>
        <v>6.6366078205045628E-2</v>
      </c>
      <c r="L33" s="79"/>
      <c r="M33" s="80"/>
      <c r="N33" s="81">
        <f>分析係数表!H36</f>
        <v>0.13486237300873674</v>
      </c>
      <c r="O33" s="82">
        <f t="shared" si="3"/>
        <v>2.632048556997217</v>
      </c>
      <c r="P33" s="76">
        <f>分析係数表!C36</f>
        <v>0.81669408606805782</v>
      </c>
      <c r="Q33" s="82">
        <f t="shared" si="4"/>
        <v>2.1495784907435924</v>
      </c>
      <c r="R33" s="83">
        <v>2.2596670170406412</v>
      </c>
      <c r="S33" s="84">
        <f t="shared" si="5"/>
        <v>3.2167714471545437</v>
      </c>
      <c r="T33" s="85">
        <f>分析係数表!F36</f>
        <v>0.82767315420376641</v>
      </c>
      <c r="U33" s="86">
        <f t="shared" si="6"/>
        <v>2.6624353700190153</v>
      </c>
      <c r="V33" s="87">
        <f>分析係数表!D36</f>
        <v>6.0672917815774961E-3</v>
      </c>
      <c r="W33" s="88">
        <f t="shared" si="7"/>
        <v>0</v>
      </c>
      <c r="X33" s="76">
        <f>分析係数表!E36</f>
        <v>1.3395319517768497E-3</v>
      </c>
      <c r="Y33" s="89">
        <f t="shared" si="8"/>
        <v>0</v>
      </c>
    </row>
    <row r="34" spans="1:25" x14ac:dyDescent="0.2">
      <c r="A34" s="6" t="s">
        <v>22</v>
      </c>
      <c r="B34" s="5" t="s">
        <v>377</v>
      </c>
      <c r="C34" s="90"/>
      <c r="D34" s="107">
        <f>投入係数表!AM34</f>
        <v>2.6399386570270567E-2</v>
      </c>
      <c r="E34" s="110">
        <f t="shared" si="9"/>
        <v>2.6399386570270567</v>
      </c>
      <c r="F34" s="85">
        <f>分析係数表!C37</f>
        <v>0.27674240490171054</v>
      </c>
      <c r="G34" s="110">
        <f t="shared" si="0"/>
        <v>0.73058297273865969</v>
      </c>
      <c r="H34" s="110">
        <v>0.86103902148264655</v>
      </c>
      <c r="I34" s="110">
        <f t="shared" si="1"/>
        <v>0.86103902148264655</v>
      </c>
      <c r="J34" s="85">
        <f>分析係数表!G37</f>
        <v>0.51230251230251234</v>
      </c>
      <c r="K34" s="111">
        <f t="shared" si="2"/>
        <v>0.44111245389605674</v>
      </c>
      <c r="L34" s="79"/>
      <c r="M34" s="80"/>
      <c r="N34" s="81">
        <f>分析係数表!H37</f>
        <v>5.0756243876907386E-2</v>
      </c>
      <c r="O34" s="82">
        <f t="shared" si="3"/>
        <v>0.99058688850268417</v>
      </c>
      <c r="P34" s="76">
        <f>分析係数表!C37</f>
        <v>0.27674240490171054</v>
      </c>
      <c r="Q34" s="82">
        <f t="shared" si="4"/>
        <v>0.2741373977883354</v>
      </c>
      <c r="R34" s="83">
        <v>0.32700160327686528</v>
      </c>
      <c r="S34" s="84">
        <f t="shared" si="5"/>
        <v>1.1880406247595119</v>
      </c>
      <c r="T34" s="85">
        <f>分析係数表!F37</f>
        <v>0.72623672623672619</v>
      </c>
      <c r="U34" s="86">
        <f t="shared" si="6"/>
        <v>0.8627987339615828</v>
      </c>
      <c r="V34" s="87">
        <f>分析係数表!D37</f>
        <v>0.14037814037814036</v>
      </c>
      <c r="W34" s="88">
        <f t="shared" si="7"/>
        <v>0</v>
      </c>
      <c r="X34" s="76">
        <f>分析係数表!E37</f>
        <v>0.12535612535612536</v>
      </c>
      <c r="Y34" s="89">
        <f t="shared" si="8"/>
        <v>0</v>
      </c>
    </row>
    <row r="35" spans="1:25" x14ac:dyDescent="0.2">
      <c r="A35" s="6" t="s">
        <v>23</v>
      </c>
      <c r="B35" s="5" t="s">
        <v>193</v>
      </c>
      <c r="C35" s="90"/>
      <c r="D35" s="107">
        <f>投入係数表!AM35</f>
        <v>2.1689122576404863E-2</v>
      </c>
      <c r="E35" s="110">
        <f t="shared" si="9"/>
        <v>2.1689122576404865</v>
      </c>
      <c r="F35" s="85">
        <f>分析係数表!C38</f>
        <v>2.6054411976392688E-2</v>
      </c>
      <c r="G35" s="110">
        <f t="shared" si="0"/>
        <v>5.6509733501213195E-2</v>
      </c>
      <c r="H35" s="110">
        <v>6.4636391663204354E-2</v>
      </c>
      <c r="I35" s="110">
        <f t="shared" si="1"/>
        <v>6.4636391663204354E-2</v>
      </c>
      <c r="J35" s="85">
        <f>分析係数表!G38</f>
        <v>0.25641025641025639</v>
      </c>
      <c r="K35" s="111">
        <f t="shared" si="2"/>
        <v>1.6573433759795985E-2</v>
      </c>
      <c r="L35" s="79"/>
      <c r="M35" s="80"/>
      <c r="N35" s="81">
        <f>分析係数表!H38</f>
        <v>4.4945177351603076E-2</v>
      </c>
      <c r="O35" s="82">
        <f t="shared" si="3"/>
        <v>0.87717490470531179</v>
      </c>
      <c r="P35" s="76">
        <f>分析係数表!C38</f>
        <v>2.6054411976392688E-2</v>
      </c>
      <c r="Q35" s="82">
        <f t="shared" si="4"/>
        <v>2.285427634254519E-2</v>
      </c>
      <c r="R35" s="83">
        <v>2.8130908609136959E-2</v>
      </c>
      <c r="S35" s="84">
        <f t="shared" si="5"/>
        <v>9.2767300272341313E-2</v>
      </c>
      <c r="T35" s="85">
        <f>分析係数表!F38</f>
        <v>0.57264957264957261</v>
      </c>
      <c r="U35" s="86">
        <f t="shared" si="6"/>
        <v>5.3123154856810836E-2</v>
      </c>
      <c r="V35" s="87">
        <f>分析係数表!D38</f>
        <v>9.4017094017094016E-2</v>
      </c>
      <c r="W35" s="88">
        <f t="shared" si="7"/>
        <v>0</v>
      </c>
      <c r="X35" s="76">
        <f>分析係数表!E38</f>
        <v>6.4102564102564097E-2</v>
      </c>
      <c r="Y35" s="89">
        <f t="shared" si="8"/>
        <v>0</v>
      </c>
    </row>
    <row r="36" spans="1:25" x14ac:dyDescent="0.2">
      <c r="A36" s="6" t="s">
        <v>24</v>
      </c>
      <c r="B36" s="5" t="s">
        <v>39</v>
      </c>
      <c r="C36" s="90"/>
      <c r="D36" s="107">
        <f>投入係数表!AM36</f>
        <v>0</v>
      </c>
      <c r="E36" s="110">
        <f t="shared" si="9"/>
        <v>0</v>
      </c>
      <c r="F36" s="85">
        <f>分析係数表!C39</f>
        <v>1</v>
      </c>
      <c r="G36" s="110">
        <f t="shared" si="0"/>
        <v>0</v>
      </c>
      <c r="H36" s="110">
        <v>6.8197076735962245E-2</v>
      </c>
      <c r="I36" s="110">
        <f t="shared" si="1"/>
        <v>6.8197076735962245E-2</v>
      </c>
      <c r="J36" s="85">
        <f>分析係数表!G39</f>
        <v>0.35423311765241955</v>
      </c>
      <c r="K36" s="111">
        <f t="shared" si="2"/>
        <v>2.41576631069612E-2</v>
      </c>
      <c r="L36" s="79"/>
      <c r="M36" s="80"/>
      <c r="N36" s="81">
        <f>分析係数表!H39</f>
        <v>4.0664045200166418E-3</v>
      </c>
      <c r="O36" s="82">
        <f t="shared" si="3"/>
        <v>7.9362196514096595E-2</v>
      </c>
      <c r="P36" s="76">
        <f>分析係数表!C39</f>
        <v>1</v>
      </c>
      <c r="Q36" s="82">
        <f t="shared" si="4"/>
        <v>7.9362196514096595E-2</v>
      </c>
      <c r="R36" s="83">
        <v>0.14060967180298448</v>
      </c>
      <c r="S36" s="84">
        <f t="shared" si="5"/>
        <v>0.20880674853894671</v>
      </c>
      <c r="T36" s="85">
        <f>分析係数表!F39</f>
        <v>0.70491205686685499</v>
      </c>
      <c r="U36" s="86">
        <f t="shared" si="6"/>
        <v>0.14719039460026909</v>
      </c>
      <c r="V36" s="87">
        <f>分析係数表!D39</f>
        <v>5.4588535496217991E-2</v>
      </c>
      <c r="W36" s="88">
        <f t="shared" si="7"/>
        <v>0</v>
      </c>
      <c r="X36" s="76">
        <f>分析係数表!E39</f>
        <v>6.4886539688325889E-2</v>
      </c>
      <c r="Y36" s="89">
        <f t="shared" si="8"/>
        <v>0</v>
      </c>
    </row>
    <row r="37" spans="1:25" x14ac:dyDescent="0.2">
      <c r="A37" s="6" t="s">
        <v>25</v>
      </c>
      <c r="B37" s="5" t="s">
        <v>40</v>
      </c>
      <c r="C37" s="90"/>
      <c r="D37" s="107">
        <f>投入係数表!AM37</f>
        <v>0</v>
      </c>
      <c r="E37" s="110">
        <f t="shared" si="9"/>
        <v>0</v>
      </c>
      <c r="F37" s="85">
        <f>分析係数表!C40</f>
        <v>0.92056168505516545</v>
      </c>
      <c r="G37" s="110">
        <f t="shared" si="0"/>
        <v>0</v>
      </c>
      <c r="H37" s="110">
        <v>1.0414350021634177E-3</v>
      </c>
      <c r="I37" s="110">
        <f t="shared" si="1"/>
        <v>1.0414350021634177E-3</v>
      </c>
      <c r="J37" s="85">
        <f>分析係数表!G40</f>
        <v>0.55393401015228427</v>
      </c>
      <c r="K37" s="111">
        <f t="shared" si="2"/>
        <v>5.7688626706133483E-4</v>
      </c>
      <c r="L37" s="79"/>
      <c r="M37" s="80"/>
      <c r="N37" s="81">
        <f>分析係数表!H40</f>
        <v>3.1632064203561794E-2</v>
      </c>
      <c r="O37" s="82">
        <f t="shared" si="3"/>
        <v>0.61734883558985365</v>
      </c>
      <c r="P37" s="76">
        <f>分析係数表!C40</f>
        <v>0.92056168505516545</v>
      </c>
      <c r="Q37" s="82">
        <f t="shared" si="4"/>
        <v>0.56830768435743995</v>
      </c>
      <c r="R37" s="83">
        <v>0.56889806566756029</v>
      </c>
      <c r="S37" s="84">
        <f t="shared" si="5"/>
        <v>0.56993950066972376</v>
      </c>
      <c r="T37" s="85">
        <f>分析係数表!F40</f>
        <v>0.75190355329949243</v>
      </c>
      <c r="U37" s="86">
        <f t="shared" si="6"/>
        <v>0.42853953571930375</v>
      </c>
      <c r="V37" s="87">
        <f>分析係数表!D40</f>
        <v>8.6747643219724432E-2</v>
      </c>
      <c r="W37" s="88">
        <f t="shared" si="7"/>
        <v>0</v>
      </c>
      <c r="X37" s="76">
        <f>分析係数表!E40</f>
        <v>5.4296591733139957E-2</v>
      </c>
      <c r="Y37" s="89">
        <f t="shared" si="8"/>
        <v>0</v>
      </c>
    </row>
    <row r="38" spans="1:25" x14ac:dyDescent="0.2">
      <c r="A38" s="6" t="s">
        <v>26</v>
      </c>
      <c r="B38" s="5" t="s">
        <v>276</v>
      </c>
      <c r="C38" s="90"/>
      <c r="D38" s="107">
        <f>投入係数表!AM38</f>
        <v>0</v>
      </c>
      <c r="E38" s="110">
        <f t="shared" si="9"/>
        <v>0</v>
      </c>
      <c r="F38" s="85">
        <f>分析係数表!C41</f>
        <v>0.63177526518242222</v>
      </c>
      <c r="G38" s="110">
        <f t="shared" si="0"/>
        <v>0</v>
      </c>
      <c r="H38" s="110">
        <v>9.5480371617879807E-4</v>
      </c>
      <c r="I38" s="110">
        <f t="shared" si="1"/>
        <v>9.5480371617879807E-4</v>
      </c>
      <c r="J38" s="85">
        <f>分析係数表!G41</f>
        <v>0.4574653574378269</v>
      </c>
      <c r="K38" s="111">
        <f t="shared" si="2"/>
        <v>4.3678962330469929E-4</v>
      </c>
      <c r="L38" s="79"/>
      <c r="M38" s="80"/>
      <c r="N38" s="81">
        <f>分析係数表!H41</f>
        <v>5.3681907855005165E-2</v>
      </c>
      <c r="O38" s="82">
        <f t="shared" si="3"/>
        <v>1.0476857625623313</v>
      </c>
      <c r="P38" s="76">
        <f>分析係数表!C41</f>
        <v>0.63177526518242222</v>
      </c>
      <c r="Q38" s="82">
        <f t="shared" si="4"/>
        <v>0.66190195047066502</v>
      </c>
      <c r="R38" s="83">
        <v>0.6708070622815534</v>
      </c>
      <c r="S38" s="84">
        <f t="shared" si="5"/>
        <v>0.67176186599773224</v>
      </c>
      <c r="T38" s="85">
        <f>分析係数表!F41</f>
        <v>0.56134715976874372</v>
      </c>
      <c r="U38" s="86">
        <f t="shared" si="6"/>
        <v>0.3770916155187784</v>
      </c>
      <c r="V38" s="87">
        <f>分析係数表!D41</f>
        <v>0.18619803615674038</v>
      </c>
      <c r="W38" s="88">
        <f t="shared" si="7"/>
        <v>0</v>
      </c>
      <c r="X38" s="76">
        <f>分析係数表!E41</f>
        <v>0.17261631641736258</v>
      </c>
      <c r="Y38" s="89">
        <f t="shared" si="8"/>
        <v>0</v>
      </c>
    </row>
    <row r="39" spans="1:25" x14ac:dyDescent="0.2">
      <c r="A39" s="6" t="s">
        <v>51</v>
      </c>
      <c r="B39" s="5" t="s">
        <v>367</v>
      </c>
      <c r="C39" s="90"/>
      <c r="D39" s="107">
        <f>投入係数表!AM39</f>
        <v>2.9576076240552087E-3</v>
      </c>
      <c r="E39" s="110">
        <f t="shared" si="9"/>
        <v>0.29576076240552085</v>
      </c>
      <c r="F39" s="85">
        <f>分析係数表!C42</f>
        <v>1</v>
      </c>
      <c r="G39" s="110">
        <f>E39*F39</f>
        <v>0.29576076240552085</v>
      </c>
      <c r="H39" s="110">
        <v>0.32096695581402962</v>
      </c>
      <c r="I39" s="110">
        <f>C39+H39</f>
        <v>0.32096695581402962</v>
      </c>
      <c r="J39" s="85">
        <f>分析係数表!G42</f>
        <v>0.48523748395378691</v>
      </c>
      <c r="K39" s="111">
        <f>I39*J39</f>
        <v>0.15574519807150602</v>
      </c>
      <c r="L39" s="79"/>
      <c r="M39" s="80"/>
      <c r="N39" s="81">
        <f>分析係数表!H42</f>
        <v>1.4319648920322628E-2</v>
      </c>
      <c r="O39" s="82">
        <f t="shared" si="3"/>
        <v>0.27947017716350187</v>
      </c>
      <c r="P39" s="76">
        <f>分析係数表!C42</f>
        <v>1</v>
      </c>
      <c r="Q39" s="82">
        <f>O39*P39</f>
        <v>0.27947017716350187</v>
      </c>
      <c r="R39" s="83">
        <v>0.29126394457737403</v>
      </c>
      <c r="S39" s="84">
        <f>I39+R39</f>
        <v>0.61223090039140371</v>
      </c>
      <c r="T39" s="85">
        <f>分析係数表!F42</f>
        <v>0.55905006418485237</v>
      </c>
      <c r="U39" s="86">
        <f>S39*T39</f>
        <v>0.3422677241597642</v>
      </c>
      <c r="V39" s="87">
        <f>分析係数表!D42</f>
        <v>0.23876765083440307</v>
      </c>
      <c r="W39" s="88">
        <f>ROUND(S39*V39,0)</f>
        <v>0</v>
      </c>
      <c r="X39" s="76">
        <f>分析係数表!E42</f>
        <v>0.20410783055198972</v>
      </c>
      <c r="Y39" s="89">
        <f>ROUND(S39*X39,0)</f>
        <v>0</v>
      </c>
    </row>
    <row r="40" spans="1:25" x14ac:dyDescent="0.2">
      <c r="A40" s="6" t="s">
        <v>194</v>
      </c>
      <c r="B40" s="5" t="s">
        <v>41</v>
      </c>
      <c r="C40" s="90"/>
      <c r="D40" s="107">
        <f>投入係数表!AM40</f>
        <v>3.3519553072625698E-2</v>
      </c>
      <c r="E40" s="110">
        <f t="shared" si="9"/>
        <v>3.3519553072625698</v>
      </c>
      <c r="F40" s="85">
        <f>分析係数表!C43</f>
        <v>0.2976353666895134</v>
      </c>
      <c r="G40" s="110">
        <f>E40*F40</f>
        <v>0.99766044700395551</v>
      </c>
      <c r="H40" s="110">
        <v>1.2926162354216897</v>
      </c>
      <c r="I40" s="110">
        <f>C40+H40</f>
        <v>1.2926162354216897</v>
      </c>
      <c r="J40" s="85">
        <f>分析係数表!G43</f>
        <v>0.36251604621309369</v>
      </c>
      <c r="K40" s="111">
        <f>I40*J40</f>
        <v>0.46859412693592445</v>
      </c>
      <c r="L40" s="79"/>
      <c r="M40" s="80"/>
      <c r="N40" s="81">
        <f>分析係数表!H43</f>
        <v>3.8812019379168734E-2</v>
      </c>
      <c r="O40" s="82">
        <f t="shared" si="3"/>
        <v>0.75747680633256542</v>
      </c>
      <c r="P40" s="76">
        <f>分析係数表!C43</f>
        <v>0.2976353666895134</v>
      </c>
      <c r="Q40" s="82">
        <f>O40*P40</f>
        <v>0.22545188701159463</v>
      </c>
      <c r="R40" s="83">
        <v>0.38223475962654907</v>
      </c>
      <c r="S40" s="84">
        <f>I40+R40</f>
        <v>1.6748509950482386</v>
      </c>
      <c r="T40" s="85">
        <f>分析係数表!F43</f>
        <v>0.59563543003851094</v>
      </c>
      <c r="U40" s="86">
        <f>S40*T40</f>
        <v>0.99760059268598555</v>
      </c>
      <c r="V40" s="87">
        <f>分析係数表!D43</f>
        <v>0.26110397946084724</v>
      </c>
      <c r="W40" s="88">
        <f>ROUND(S40*V40,0)</f>
        <v>0</v>
      </c>
      <c r="X40" s="76">
        <f>分析係数表!E43</f>
        <v>0.20154043645699615</v>
      </c>
      <c r="Y40" s="89">
        <f>ROUND(S40*X40,0)</f>
        <v>0</v>
      </c>
    </row>
    <row r="41" spans="1:25" x14ac:dyDescent="0.2">
      <c r="A41" s="6" t="s">
        <v>340</v>
      </c>
      <c r="B41" s="5" t="s">
        <v>42</v>
      </c>
      <c r="C41" s="201">
        <f>最終需要_まとめ!C42</f>
        <v>100</v>
      </c>
      <c r="D41" s="107">
        <f>投入係数表!AM41</f>
        <v>1.7636104721218095E-2</v>
      </c>
      <c r="E41" s="110">
        <f t="shared" si="9"/>
        <v>1.7636104721218095</v>
      </c>
      <c r="F41" s="85">
        <f>分析係数表!C44</f>
        <v>0.4644187601490114</v>
      </c>
      <c r="G41" s="110">
        <f>E41*F41</f>
        <v>0.81905378884862345</v>
      </c>
      <c r="H41" s="110">
        <v>0.82903142896160265</v>
      </c>
      <c r="I41" s="110">
        <f>C41+H41</f>
        <v>100.8290314289616</v>
      </c>
      <c r="J41" s="85">
        <f>分析係数表!G44</f>
        <v>0.2664037682111951</v>
      </c>
      <c r="K41" s="111">
        <f>I41*J41</f>
        <v>26.861233917760391</v>
      </c>
      <c r="L41" s="79"/>
      <c r="M41" s="80"/>
      <c r="N41" s="81">
        <f>分析係数表!H44</f>
        <v>0.11619448955215868</v>
      </c>
      <c r="O41" s="82">
        <f t="shared" si="3"/>
        <v>2.2677158330661658</v>
      </c>
      <c r="P41" s="76">
        <f>分析係数表!C44</f>
        <v>0.4644187601490114</v>
      </c>
      <c r="Q41" s="82">
        <f>O41*P41</f>
        <v>1.0531697755628713</v>
      </c>
      <c r="R41" s="83">
        <v>1.0688133789374017</v>
      </c>
      <c r="S41" s="84">
        <f>I41+R41</f>
        <v>101.89784480789901</v>
      </c>
      <c r="T41" s="85">
        <f>分析係数表!F44</f>
        <v>0.52053894183371674</v>
      </c>
      <c r="U41" s="86">
        <f>S41*T41</f>
        <v>53.041796311440038</v>
      </c>
      <c r="V41" s="87">
        <f>分析係数表!D44</f>
        <v>0.21141417460839085</v>
      </c>
      <c r="W41" s="88">
        <f>ROUND(S41*V41,0)</f>
        <v>22</v>
      </c>
      <c r="X41" s="76">
        <f>分析係数表!E44</f>
        <v>0.12487676634899771</v>
      </c>
      <c r="Y41" s="89">
        <f>ROUND(S41*X41,0)</f>
        <v>13</v>
      </c>
    </row>
    <row r="42" spans="1:25" x14ac:dyDescent="0.2">
      <c r="A42" s="6" t="s">
        <v>341</v>
      </c>
      <c r="B42" s="5" t="s">
        <v>278</v>
      </c>
      <c r="C42" s="90"/>
      <c r="D42" s="107">
        <f>投入係数表!AM42</f>
        <v>1.0954102311315588E-3</v>
      </c>
      <c r="E42" s="110">
        <f t="shared" si="9"/>
        <v>0.10954102311315587</v>
      </c>
      <c r="F42" s="85">
        <f>分析係数表!C45</f>
        <v>1</v>
      </c>
      <c r="G42" s="110">
        <f>E42*F42</f>
        <v>0.10954102311315587</v>
      </c>
      <c r="H42" s="110">
        <v>0.12610544034960966</v>
      </c>
      <c r="I42" s="110">
        <f>C42+H42</f>
        <v>0.12610544034960966</v>
      </c>
      <c r="J42" s="85">
        <f>分析係数表!G45</f>
        <v>0</v>
      </c>
      <c r="K42" s="111">
        <f>I42*J42</f>
        <v>0</v>
      </c>
      <c r="L42" s="79"/>
      <c r="M42" s="80"/>
      <c r="N42" s="81">
        <f>分析係数表!H45</f>
        <v>0</v>
      </c>
      <c r="O42" s="82">
        <f t="shared" si="3"/>
        <v>0</v>
      </c>
      <c r="P42" s="76">
        <f>分析係数表!C45</f>
        <v>1</v>
      </c>
      <c r="Q42" s="82">
        <f>O42*P42</f>
        <v>0</v>
      </c>
      <c r="R42" s="83">
        <v>9.7977700828048159E-3</v>
      </c>
      <c r="S42" s="84">
        <f>I42+R42</f>
        <v>0.13590321043241449</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107">
        <f>投入係数表!AM43</f>
        <v>4.3816409245262351E-3</v>
      </c>
      <c r="E43" s="110">
        <f t="shared" si="9"/>
        <v>0.4381640924526235</v>
      </c>
      <c r="F43" s="85">
        <f>分析係数表!C46</f>
        <v>0.61950882047734346</v>
      </c>
      <c r="G43" s="110">
        <f>E43*F43</f>
        <v>0.27144652009085046</v>
      </c>
      <c r="H43" s="110">
        <v>0.36004044923838885</v>
      </c>
      <c r="I43" s="110">
        <f>C43+H43</f>
        <v>0.36004044923838885</v>
      </c>
      <c r="J43" s="85">
        <f>分析係数表!G46</f>
        <v>9.4707520891364905E-3</v>
      </c>
      <c r="K43" s="111">
        <f>I43*J43</f>
        <v>3.4098538367981117E-3</v>
      </c>
      <c r="L43" s="79"/>
      <c r="M43" s="80"/>
      <c r="N43" s="81">
        <f>分析係数表!H46</f>
        <v>2.3767664702803538E-2</v>
      </c>
      <c r="O43" s="82">
        <f t="shared" si="3"/>
        <v>0.46386287137447219</v>
      </c>
      <c r="P43" s="76">
        <f>分析係数表!C46</f>
        <v>0.61950882047734346</v>
      </c>
      <c r="Q43" s="82">
        <f>O43*P43</f>
        <v>0.28736714030843297</v>
      </c>
      <c r="R43" s="83">
        <v>0.32335064159868748</v>
      </c>
      <c r="S43" s="84">
        <f>I43+R43</f>
        <v>0.68339109083707639</v>
      </c>
      <c r="T43" s="85">
        <f>分析係数表!F46</f>
        <v>0.31364902506963788</v>
      </c>
      <c r="U43" s="86">
        <f>S43*T43</f>
        <v>0.21434494938232534</v>
      </c>
      <c r="V43" s="87">
        <f>分析係数表!D46</f>
        <v>1.6713091922005571E-3</v>
      </c>
      <c r="W43" s="88">
        <f>ROUND(S43*V43,0)</f>
        <v>0</v>
      </c>
      <c r="X43" s="76">
        <f>分析係数表!E46</f>
        <v>5.5710306406685237E-3</v>
      </c>
      <c r="Y43" s="89">
        <f>ROUND(S43*X43,0)</f>
        <v>0</v>
      </c>
    </row>
    <row r="44" spans="1:25" x14ac:dyDescent="0.2">
      <c r="A44" s="192">
        <v>40</v>
      </c>
      <c r="B44" s="14" t="s">
        <v>150</v>
      </c>
      <c r="C44" s="197">
        <f>SUM(C5:C43)</f>
        <v>100</v>
      </c>
      <c r="D44" s="108">
        <f>投入係数表!AM44</f>
        <v>0.45766239456676527</v>
      </c>
      <c r="E44" s="96">
        <f>SUM(E5:E43)</f>
        <v>45.766239456676537</v>
      </c>
      <c r="F44" s="98">
        <f>分析係数表!C47</f>
        <v>0.46349450395854752</v>
      </c>
      <c r="G44" s="96">
        <f>SUM(G5:G43)</f>
        <v>13.655494327728178</v>
      </c>
      <c r="H44" s="96">
        <f>SUM(H5:H43)</f>
        <v>15.750031149830599</v>
      </c>
      <c r="I44" s="96">
        <f>SUM(I5:I43)</f>
        <v>115.75003114983059</v>
      </c>
      <c r="J44" s="98">
        <f>分析係数表!G47</f>
        <v>0.28295025107418337</v>
      </c>
      <c r="K44" s="112">
        <f>SUM(K5:K43)</f>
        <v>31.126877681741224</v>
      </c>
      <c r="L44" s="94">
        <f>最終需要_まとめ!$L$33</f>
        <v>0.627</v>
      </c>
      <c r="M44" s="91">
        <f>K44*L44</f>
        <v>19.516552306451747</v>
      </c>
      <c r="N44" s="95">
        <f>分析係数表!H47</f>
        <v>1</v>
      </c>
      <c r="O44" s="96">
        <f>SUM(O5:O43)</f>
        <v>19.51655230645175</v>
      </c>
      <c r="P44" s="92">
        <f>分析係数表!C47</f>
        <v>0.46349450395854752</v>
      </c>
      <c r="Q44" s="96">
        <f>SUM(Q5:Q43)</f>
        <v>8.0067746832564062</v>
      </c>
      <c r="R44" s="91">
        <f>SUM(R5:R43)</f>
        <v>9.0445664557816468</v>
      </c>
      <c r="S44" s="97">
        <f>SUM(S5:S43)</f>
        <v>124.79459760561225</v>
      </c>
      <c r="T44" s="98">
        <f>分析係数表!F47</f>
        <v>0.52862763369053167</v>
      </c>
      <c r="U44" s="99">
        <f>SUM(U5:U43)</f>
        <v>66.223460268343999</v>
      </c>
      <c r="V44" s="100">
        <f>分析係数表!D47</f>
        <v>0.12002381322151473</v>
      </c>
      <c r="W44" s="101">
        <f>SUM(W5:W43)</f>
        <v>23</v>
      </c>
      <c r="X44" s="92">
        <f>分析係数表!E47</f>
        <v>9.1234404928301496E-2</v>
      </c>
      <c r="Y44" s="102">
        <f>SUM(Y5:Y43)</f>
        <v>14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282</v>
      </c>
      <c r="S2" s="3" t="s">
        <v>152</v>
      </c>
      <c r="U2" s="64" t="s">
        <v>209</v>
      </c>
      <c r="W2" s="3" t="s">
        <v>130</v>
      </c>
      <c r="Y2" s="3" t="s">
        <v>153</v>
      </c>
    </row>
    <row r="3" spans="1:25" ht="44" x14ac:dyDescent="0.2">
      <c r="B3" s="65"/>
      <c r="C3" s="66" t="s">
        <v>227</v>
      </c>
      <c r="D3" s="66" t="s">
        <v>318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投入係数表!AN5</f>
        <v>0</v>
      </c>
      <c r="E5" s="110">
        <f>$C$42*D5</f>
        <v>0</v>
      </c>
      <c r="F5" s="85">
        <f>分析係数表!C8</f>
        <v>0.24593128390596741</v>
      </c>
      <c r="G5" s="110">
        <f t="shared" ref="G5:G38" si="0">E5*F5</f>
        <v>0</v>
      </c>
      <c r="H5" s="110">
        <f t="array" ref="H5:H43">MMULT(逆行列係数!C5:AO43,'38'!G5:G43)</f>
        <v>2.9887013878089456E-2</v>
      </c>
      <c r="I5" s="110">
        <f t="shared" ref="I5:I38" si="1">C5+H5</f>
        <v>2.9887013878089456E-2</v>
      </c>
      <c r="J5" s="85">
        <f>分析係数表!G8</f>
        <v>0.11987270155586988</v>
      </c>
      <c r="K5" s="111">
        <f t="shared" ref="K5:K38" si="2">I5*J5</f>
        <v>3.5826370950043586E-3</v>
      </c>
      <c r="L5" s="79" t="s">
        <v>177</v>
      </c>
      <c r="M5" s="80" t="s">
        <v>177</v>
      </c>
      <c r="N5" s="81">
        <f>分析係数表!H8</f>
        <v>1.2776294069491229E-2</v>
      </c>
      <c r="O5" s="82">
        <f t="shared" ref="O5:O43" si="3">$M$44*N5</f>
        <v>9.2720109237740239E-2</v>
      </c>
      <c r="P5" s="76">
        <f>分析係数表!C8</f>
        <v>0.24593128390596741</v>
      </c>
      <c r="Q5" s="82">
        <f t="shared" ref="Q5:Q38" si="4">O5*P5</f>
        <v>2.2802775508739007E-2</v>
      </c>
      <c r="R5" s="83">
        <f t="array" ref="R5:R43">MMULT(逆行列係数!C5:AO43,'38'!Q5:Q43)</f>
        <v>3.4567425514428721E-2</v>
      </c>
      <c r="S5" s="84">
        <f t="shared" ref="S5:S38" si="5">I5+R5</f>
        <v>6.4454439392518173E-2</v>
      </c>
      <c r="T5" s="85">
        <f>分析係数表!F8</f>
        <v>0.45261669024045259</v>
      </c>
      <c r="U5" s="86">
        <f t="shared" ref="U5:U38" si="6">S5*T5</f>
        <v>2.9173155029145421E-2</v>
      </c>
      <c r="V5" s="87">
        <f>分析係数表!D8</f>
        <v>0.25884016973125884</v>
      </c>
      <c r="W5" s="88">
        <f t="shared" ref="W5:W38" si="7">ROUND(S5*V5,0)</f>
        <v>0</v>
      </c>
      <c r="X5" s="76">
        <f>分析係数表!E8</f>
        <v>0.1623055162659123</v>
      </c>
      <c r="Y5" s="89">
        <f t="shared" ref="Y5:Y38" si="8">ROUND(S5*X5,0)</f>
        <v>0</v>
      </c>
    </row>
    <row r="6" spans="1:25" x14ac:dyDescent="0.2">
      <c r="A6" s="6" t="s">
        <v>219</v>
      </c>
      <c r="B6" s="5" t="s">
        <v>265</v>
      </c>
      <c r="C6" s="90"/>
      <c r="D6" s="107">
        <f>投入係数表!AN6</f>
        <v>0</v>
      </c>
      <c r="E6" s="110">
        <f t="shared" ref="E6:E43" si="9">$C$42*D6</f>
        <v>0</v>
      </c>
      <c r="F6" s="85">
        <f>分析係数表!C9</f>
        <v>0.93252427184466025</v>
      </c>
      <c r="G6" s="110">
        <f t="shared" si="0"/>
        <v>0</v>
      </c>
      <c r="H6" s="110">
        <v>1.8181311094136887</v>
      </c>
      <c r="I6" s="110">
        <f t="shared" si="1"/>
        <v>1.8181311094136887</v>
      </c>
      <c r="J6" s="85">
        <f>分析係数表!G9</f>
        <v>0.24685990338164251</v>
      </c>
      <c r="K6" s="111">
        <f t="shared" si="2"/>
        <v>0.44882367000502171</v>
      </c>
      <c r="L6" s="79"/>
      <c r="M6" s="80"/>
      <c r="N6" s="81">
        <f>分析係数表!H9</f>
        <v>6.7102384818756454E-4</v>
      </c>
      <c r="O6" s="82">
        <f t="shared" si="3"/>
        <v>4.8697536364359362E-3</v>
      </c>
      <c r="P6" s="76">
        <f>分析係数表!C9</f>
        <v>0.93252427184466025</v>
      </c>
      <c r="Q6" s="82">
        <f t="shared" si="4"/>
        <v>4.5411634638803074E-3</v>
      </c>
      <c r="R6" s="83">
        <v>9.5055550733741511E-3</v>
      </c>
      <c r="S6" s="84">
        <f t="shared" si="5"/>
        <v>1.827636664487063</v>
      </c>
      <c r="T6" s="85">
        <f>分析係数表!F9</f>
        <v>0.67294685990338166</v>
      </c>
      <c r="U6" s="86">
        <f t="shared" si="6"/>
        <v>1.2299023544108594</v>
      </c>
      <c r="V6" s="87">
        <f>分析係数表!D9</f>
        <v>0.15314009661835748</v>
      </c>
      <c r="W6" s="88">
        <f t="shared" si="7"/>
        <v>0</v>
      </c>
      <c r="X6" s="76">
        <f>分析係数表!E9</f>
        <v>0.11884057971014493</v>
      </c>
      <c r="Y6" s="89">
        <f t="shared" si="8"/>
        <v>0</v>
      </c>
    </row>
    <row r="7" spans="1:25" x14ac:dyDescent="0.2">
      <c r="A7" s="6" t="s">
        <v>220</v>
      </c>
      <c r="B7" s="5" t="s">
        <v>266</v>
      </c>
      <c r="C7" s="90"/>
      <c r="D7" s="107">
        <f>投入係数表!AN7</f>
        <v>0</v>
      </c>
      <c r="E7" s="110">
        <f t="shared" si="9"/>
        <v>0</v>
      </c>
      <c r="F7" s="85">
        <f>分析係数表!C10</f>
        <v>7.456140350877194E-2</v>
      </c>
      <c r="G7" s="110">
        <f t="shared" si="0"/>
        <v>0</v>
      </c>
      <c r="H7" s="110">
        <v>6.7080695845936162E-3</v>
      </c>
      <c r="I7" s="110">
        <f t="shared" si="1"/>
        <v>6.7080695845936162E-3</v>
      </c>
      <c r="J7" s="85">
        <f>分析係数表!G10</f>
        <v>0.17857142857142858</v>
      </c>
      <c r="K7" s="111">
        <f t="shared" si="2"/>
        <v>1.1978695686774316E-3</v>
      </c>
      <c r="L7" s="79"/>
      <c r="M7" s="80"/>
      <c r="N7" s="81">
        <f>分析係数表!H10</f>
        <v>1.3017862654838752E-3</v>
      </c>
      <c r="O7" s="82">
        <f t="shared" si="3"/>
        <v>9.4473220546857171E-3</v>
      </c>
      <c r="P7" s="76">
        <f>分析係数表!C10</f>
        <v>7.456140350877194E-2</v>
      </c>
      <c r="Q7" s="82">
        <f t="shared" si="4"/>
        <v>7.0440559179674211E-4</v>
      </c>
      <c r="R7" s="83">
        <v>1.3429919884681697E-3</v>
      </c>
      <c r="S7" s="84">
        <f t="shared" si="5"/>
        <v>8.0510615730617855E-3</v>
      </c>
      <c r="T7" s="85">
        <f>分析係数表!F10</f>
        <v>0.52380952380952384</v>
      </c>
      <c r="U7" s="86">
        <f t="shared" si="6"/>
        <v>4.2172227287466495E-3</v>
      </c>
      <c r="V7" s="87">
        <f>分析係数表!D10</f>
        <v>0.10714285714285714</v>
      </c>
      <c r="W7" s="88">
        <f t="shared" si="7"/>
        <v>0</v>
      </c>
      <c r="X7" s="76">
        <f>分析係数表!E10</f>
        <v>0.13095238095238096</v>
      </c>
      <c r="Y7" s="89">
        <f t="shared" si="8"/>
        <v>0</v>
      </c>
    </row>
    <row r="8" spans="1:25" x14ac:dyDescent="0.2">
      <c r="A8" s="6" t="s">
        <v>221</v>
      </c>
      <c r="B8" s="5" t="s">
        <v>27</v>
      </c>
      <c r="C8" s="90"/>
      <c r="D8" s="107">
        <f>投入係数表!AN8</f>
        <v>0</v>
      </c>
      <c r="E8" s="110">
        <f t="shared" si="9"/>
        <v>0</v>
      </c>
      <c r="F8" s="85">
        <f>分析係数表!C11</f>
        <v>4.5351473922902175E-3</v>
      </c>
      <c r="G8" s="110">
        <f t="shared" si="0"/>
        <v>0</v>
      </c>
      <c r="H8" s="110">
        <v>1.6926141349297015E-4</v>
      </c>
      <c r="I8" s="110">
        <f t="shared" si="1"/>
        <v>1.6926141349297015E-4</v>
      </c>
      <c r="J8" s="85">
        <f>分析係数表!G11</f>
        <v>0.75</v>
      </c>
      <c r="K8" s="111">
        <f t="shared" si="2"/>
        <v>1.2694606011972762E-4</v>
      </c>
      <c r="L8" s="79"/>
      <c r="M8" s="80"/>
      <c r="N8" s="81">
        <f>分析係数表!H11</f>
        <v>-2.6840953927502582E-5</v>
      </c>
      <c r="O8" s="82">
        <f t="shared" si="3"/>
        <v>-1.9479014545743746E-4</v>
      </c>
      <c r="P8" s="76">
        <f>分析係数表!C11</f>
        <v>4.5351473922902175E-3</v>
      </c>
      <c r="Q8" s="82">
        <f t="shared" si="4"/>
        <v>-8.8340202021512964E-7</v>
      </c>
      <c r="R8" s="83">
        <v>2.5164865787082115E-5</v>
      </c>
      <c r="S8" s="84">
        <f t="shared" si="5"/>
        <v>1.9442627928005225E-4</v>
      </c>
      <c r="T8" s="85">
        <f>分析係数表!F11</f>
        <v>1</v>
      </c>
      <c r="U8" s="86">
        <f t="shared" si="6"/>
        <v>1.9442627928005225E-4</v>
      </c>
      <c r="V8" s="87">
        <f>分析係数表!D11</f>
        <v>0.25</v>
      </c>
      <c r="W8" s="88">
        <f t="shared" si="7"/>
        <v>0</v>
      </c>
      <c r="X8" s="76">
        <f>分析係数表!E11</f>
        <v>0</v>
      </c>
      <c r="Y8" s="89">
        <f t="shared" si="8"/>
        <v>0</v>
      </c>
    </row>
    <row r="9" spans="1:25" x14ac:dyDescent="0.2">
      <c r="A9" s="6" t="s">
        <v>222</v>
      </c>
      <c r="B9" s="5" t="s">
        <v>190</v>
      </c>
      <c r="C9" s="90"/>
      <c r="D9" s="107">
        <f>投入係数表!AN9</f>
        <v>0</v>
      </c>
      <c r="E9" s="110">
        <f t="shared" si="9"/>
        <v>0</v>
      </c>
      <c r="F9" s="85">
        <f>分析係数表!C12</f>
        <v>0.20853365384615385</v>
      </c>
      <c r="G9" s="110">
        <f t="shared" si="0"/>
        <v>0</v>
      </c>
      <c r="H9" s="110">
        <v>7.2322510174383611E-2</v>
      </c>
      <c r="I9" s="110">
        <f t="shared" si="1"/>
        <v>7.2322510174383611E-2</v>
      </c>
      <c r="J9" s="85">
        <f>分析係数表!G12</f>
        <v>0.14315275640685521</v>
      </c>
      <c r="K9" s="111">
        <f t="shared" si="2"/>
        <v>1.0353166681725845E-2</v>
      </c>
      <c r="L9" s="79"/>
      <c r="M9" s="80"/>
      <c r="N9" s="81">
        <f>分析係数表!H12</f>
        <v>9.7526606095580642E-2</v>
      </c>
      <c r="O9" s="82">
        <f t="shared" si="3"/>
        <v>0.70776999351959913</v>
      </c>
      <c r="P9" s="76">
        <f>分析係数表!C12</f>
        <v>0.20853365384615385</v>
      </c>
      <c r="Q9" s="82">
        <f t="shared" si="4"/>
        <v>0.14759386283131065</v>
      </c>
      <c r="R9" s="83">
        <v>0.16767833158246695</v>
      </c>
      <c r="S9" s="84">
        <f t="shared" si="5"/>
        <v>0.24000084175685055</v>
      </c>
      <c r="T9" s="85">
        <f>分析係数表!F12</f>
        <v>0.2958030455775455</v>
      </c>
      <c r="U9" s="86">
        <f t="shared" si="6"/>
        <v>7.0992979932850947E-2</v>
      </c>
      <c r="V9" s="87">
        <f>分析係数表!D12</f>
        <v>0.10691356714596488</v>
      </c>
      <c r="W9" s="88">
        <f t="shared" si="7"/>
        <v>0</v>
      </c>
      <c r="X9" s="76">
        <f>分析係数表!E12</f>
        <v>8.866132540987956E-2</v>
      </c>
      <c r="Y9" s="89">
        <f t="shared" si="8"/>
        <v>0</v>
      </c>
    </row>
    <row r="10" spans="1:25" x14ac:dyDescent="0.2">
      <c r="A10" s="6" t="s">
        <v>223</v>
      </c>
      <c r="B10" s="5" t="s">
        <v>28</v>
      </c>
      <c r="C10" s="90"/>
      <c r="D10" s="107">
        <f>投入係数表!AN10</f>
        <v>0.11764705882352941</v>
      </c>
      <c r="E10" s="110">
        <f t="shared" si="9"/>
        <v>11.76470588235294</v>
      </c>
      <c r="F10" s="85">
        <f>分析係数表!C13</f>
        <v>0</v>
      </c>
      <c r="G10" s="110">
        <f t="shared" si="0"/>
        <v>0</v>
      </c>
      <c r="H10" s="110">
        <v>0</v>
      </c>
      <c r="I10" s="110">
        <f t="shared" si="1"/>
        <v>0</v>
      </c>
      <c r="J10" s="85">
        <f>分析係数表!G13</f>
        <v>0.24552160168598525</v>
      </c>
      <c r="K10" s="111">
        <f t="shared" si="2"/>
        <v>0</v>
      </c>
      <c r="L10" s="79"/>
      <c r="M10" s="80"/>
      <c r="N10" s="81">
        <f>分析係数表!H13</f>
        <v>1.4802786091017674E-2</v>
      </c>
      <c r="O10" s="82">
        <f t="shared" si="3"/>
        <v>0.10742676521977676</v>
      </c>
      <c r="P10" s="76">
        <f>分析係数表!C13</f>
        <v>0</v>
      </c>
      <c r="Q10" s="82">
        <f t="shared" si="4"/>
        <v>0</v>
      </c>
      <c r="R10" s="83">
        <v>0</v>
      </c>
      <c r="S10" s="84">
        <f t="shared" si="5"/>
        <v>0</v>
      </c>
      <c r="T10" s="85">
        <f>分析係数表!F13</f>
        <v>0.38461538461538464</v>
      </c>
      <c r="U10" s="86">
        <f t="shared" si="6"/>
        <v>0</v>
      </c>
      <c r="V10" s="87">
        <f>分析係数表!D13</f>
        <v>0.16965226554267651</v>
      </c>
      <c r="W10" s="88">
        <f t="shared" si="7"/>
        <v>0</v>
      </c>
      <c r="X10" s="76">
        <f>分析係数表!E13</f>
        <v>0.13909378292939936</v>
      </c>
      <c r="Y10" s="89">
        <f t="shared" si="8"/>
        <v>0</v>
      </c>
    </row>
    <row r="11" spans="1:25" x14ac:dyDescent="0.2">
      <c r="A11" s="6" t="s">
        <v>224</v>
      </c>
      <c r="B11" s="5" t="s">
        <v>267</v>
      </c>
      <c r="C11" s="90"/>
      <c r="D11" s="107">
        <f>投入係数表!AN11</f>
        <v>0.19607843137254902</v>
      </c>
      <c r="E11" s="110">
        <f t="shared" si="9"/>
        <v>19.607843137254903</v>
      </c>
      <c r="F11" s="85">
        <f>分析係数表!C14</f>
        <v>0.56789069171648165</v>
      </c>
      <c r="G11" s="110">
        <f t="shared" si="0"/>
        <v>11.135111602283954</v>
      </c>
      <c r="H11" s="110">
        <v>12.910640222258385</v>
      </c>
      <c r="I11" s="110">
        <f t="shared" si="1"/>
        <v>12.910640222258385</v>
      </c>
      <c r="J11" s="85">
        <f>分析係数表!G14</f>
        <v>0.17200100806451613</v>
      </c>
      <c r="K11" s="111">
        <f t="shared" si="2"/>
        <v>2.2206431329867309</v>
      </c>
      <c r="L11" s="79"/>
      <c r="M11" s="80"/>
      <c r="N11" s="81">
        <f>分析係数表!H14</f>
        <v>1.2346838806651188E-3</v>
      </c>
      <c r="O11" s="82">
        <f t="shared" si="3"/>
        <v>8.9603466910421238E-3</v>
      </c>
      <c r="P11" s="76">
        <f>分析係数表!C14</f>
        <v>0.56789069171648165</v>
      </c>
      <c r="Q11" s="82">
        <f t="shared" si="4"/>
        <v>5.0884974803953988E-3</v>
      </c>
      <c r="R11" s="83">
        <v>2.6629983018434014E-2</v>
      </c>
      <c r="S11" s="84">
        <f t="shared" si="5"/>
        <v>12.937270205276819</v>
      </c>
      <c r="T11" s="85">
        <f>分析係数表!F14</f>
        <v>0.39616935483870969</v>
      </c>
      <c r="U11" s="86">
        <f t="shared" si="6"/>
        <v>5.1253499905985791</v>
      </c>
      <c r="V11" s="87">
        <f>分析係数表!D14</f>
        <v>7.7998991935483875E-2</v>
      </c>
      <c r="W11" s="88">
        <f t="shared" si="7"/>
        <v>1</v>
      </c>
      <c r="X11" s="76">
        <f>分析係数表!E14</f>
        <v>6.9052419354838704E-2</v>
      </c>
      <c r="Y11" s="89">
        <f t="shared" si="8"/>
        <v>1</v>
      </c>
    </row>
    <row r="12" spans="1:25" x14ac:dyDescent="0.2">
      <c r="A12" s="6" t="s">
        <v>225</v>
      </c>
      <c r="B12" s="5" t="s">
        <v>29</v>
      </c>
      <c r="C12" s="90"/>
      <c r="D12" s="107">
        <f>投入係数表!AN12</f>
        <v>0</v>
      </c>
      <c r="E12" s="110">
        <f t="shared" si="9"/>
        <v>0</v>
      </c>
      <c r="F12" s="85">
        <f>分析係数表!C15</f>
        <v>0</v>
      </c>
      <c r="G12" s="110">
        <f t="shared" si="0"/>
        <v>0</v>
      </c>
      <c r="H12" s="110">
        <v>0</v>
      </c>
      <c r="I12" s="110">
        <f t="shared" si="1"/>
        <v>0</v>
      </c>
      <c r="J12" s="85">
        <f>分析係数表!G15</f>
        <v>9.5499451152579587E-2</v>
      </c>
      <c r="K12" s="111">
        <f t="shared" si="2"/>
        <v>0</v>
      </c>
      <c r="L12" s="79"/>
      <c r="M12" s="80"/>
      <c r="N12" s="81">
        <f>分析係数表!H15</f>
        <v>9.0185605196408686E-3</v>
      </c>
      <c r="O12" s="82">
        <f t="shared" si="3"/>
        <v>6.5449488873698988E-2</v>
      </c>
      <c r="P12" s="76">
        <f>分析係数表!C15</f>
        <v>0</v>
      </c>
      <c r="Q12" s="82">
        <f t="shared" si="4"/>
        <v>0</v>
      </c>
      <c r="R12" s="83">
        <v>0</v>
      </c>
      <c r="S12" s="84">
        <f t="shared" si="5"/>
        <v>0</v>
      </c>
      <c r="T12" s="85">
        <f>分析係数表!F15</f>
        <v>0.30406147091108671</v>
      </c>
      <c r="U12" s="86">
        <f t="shared" si="6"/>
        <v>0</v>
      </c>
      <c r="V12" s="87">
        <f>分析係数表!D15</f>
        <v>4.2810098792535674E-2</v>
      </c>
      <c r="W12" s="88">
        <f t="shared" si="7"/>
        <v>0</v>
      </c>
      <c r="X12" s="76">
        <f>分析係数表!E15</f>
        <v>3.4028540065861687E-2</v>
      </c>
      <c r="Y12" s="89">
        <f t="shared" si="8"/>
        <v>0</v>
      </c>
    </row>
    <row r="13" spans="1:25" x14ac:dyDescent="0.2">
      <c r="A13" s="6" t="s">
        <v>226</v>
      </c>
      <c r="B13" s="5" t="s">
        <v>30</v>
      </c>
      <c r="C13" s="90"/>
      <c r="D13" s="107">
        <f>投入係数表!AN13</f>
        <v>0</v>
      </c>
      <c r="E13" s="110">
        <f t="shared" si="9"/>
        <v>0</v>
      </c>
      <c r="F13" s="85">
        <f>分析係数表!C16</f>
        <v>4.7619047619047672E-2</v>
      </c>
      <c r="G13" s="110">
        <f t="shared" si="0"/>
        <v>0</v>
      </c>
      <c r="H13" s="110">
        <v>1.3050604383826788E-2</v>
      </c>
      <c r="I13" s="110">
        <f t="shared" si="1"/>
        <v>1.3050604383826788E-2</v>
      </c>
      <c r="J13" s="85">
        <f>分析係数表!G16</f>
        <v>3.2520325203252036E-2</v>
      </c>
      <c r="K13" s="111">
        <f t="shared" si="2"/>
        <v>4.2440989866103382E-4</v>
      </c>
      <c r="L13" s="79"/>
      <c r="M13" s="80"/>
      <c r="N13" s="81">
        <f>分析係数表!H16</f>
        <v>1.7741870546079206E-2</v>
      </c>
      <c r="O13" s="82">
        <f t="shared" si="3"/>
        <v>0.12875628614736614</v>
      </c>
      <c r="P13" s="76">
        <f>分析係数表!C16</f>
        <v>4.7619047619047672E-2</v>
      </c>
      <c r="Q13" s="82">
        <f t="shared" si="4"/>
        <v>6.1312517213031568E-3</v>
      </c>
      <c r="R13" s="83">
        <v>6.934835432455373E-3</v>
      </c>
      <c r="S13" s="84">
        <f t="shared" si="5"/>
        <v>1.9985439816282161E-2</v>
      </c>
      <c r="T13" s="85">
        <f>分析係数表!F16</f>
        <v>0.28455284552845528</v>
      </c>
      <c r="U13" s="86">
        <f t="shared" si="6"/>
        <v>5.6869137688607772E-3</v>
      </c>
      <c r="V13" s="87">
        <f>分析係数表!D16</f>
        <v>8.943089430894309E-2</v>
      </c>
      <c r="W13" s="88">
        <f t="shared" si="7"/>
        <v>0</v>
      </c>
      <c r="X13" s="76">
        <f>分析係数表!E16</f>
        <v>6.5040650406504072E-2</v>
      </c>
      <c r="Y13" s="89">
        <f t="shared" si="8"/>
        <v>0</v>
      </c>
    </row>
    <row r="14" spans="1:25" x14ac:dyDescent="0.2">
      <c r="A14" s="6" t="s">
        <v>2</v>
      </c>
      <c r="B14" s="5" t="s">
        <v>364</v>
      </c>
      <c r="C14" s="90"/>
      <c r="D14" s="107">
        <f>投入係数表!AN14</f>
        <v>5.2287581699346407E-2</v>
      </c>
      <c r="E14" s="110">
        <f t="shared" si="9"/>
        <v>5.2287581699346406</v>
      </c>
      <c r="F14" s="85">
        <f>分析係数表!C17</f>
        <v>0.10486608826857791</v>
      </c>
      <c r="G14" s="110">
        <f t="shared" si="0"/>
        <v>0.54831941578341392</v>
      </c>
      <c r="H14" s="110">
        <v>0.69524139947680408</v>
      </c>
      <c r="I14" s="110">
        <f t="shared" si="1"/>
        <v>0.69524139947680408</v>
      </c>
      <c r="J14" s="85">
        <f>分析係数表!G17</f>
        <v>0.21282973621103118</v>
      </c>
      <c r="K14" s="111">
        <f t="shared" si="2"/>
        <v>0.14796804365363636</v>
      </c>
      <c r="L14" s="79"/>
      <c r="M14" s="80"/>
      <c r="N14" s="81">
        <f>分析係数表!H17</f>
        <v>2.9793458859527868E-3</v>
      </c>
      <c r="O14" s="82">
        <f t="shared" si="3"/>
        <v>2.1621706145775559E-2</v>
      </c>
      <c r="P14" s="76">
        <f>分析係数表!C17</f>
        <v>0.10486608826857791</v>
      </c>
      <c r="Q14" s="82">
        <f t="shared" si="4"/>
        <v>2.2673837452001533E-3</v>
      </c>
      <c r="R14" s="83">
        <v>4.9997077410559804E-3</v>
      </c>
      <c r="S14" s="84">
        <f t="shared" si="5"/>
        <v>0.70024110721786004</v>
      </c>
      <c r="T14" s="85">
        <f>分析係数表!F17</f>
        <v>0.32553956834532372</v>
      </c>
      <c r="U14" s="86">
        <f t="shared" si="6"/>
        <v>0.22795618778135371</v>
      </c>
      <c r="V14" s="87">
        <f>分析係数表!D17</f>
        <v>0.14268585131894485</v>
      </c>
      <c r="W14" s="88">
        <f t="shared" si="7"/>
        <v>0</v>
      </c>
      <c r="X14" s="76">
        <f>分析係数表!E17</f>
        <v>0.13908872901678657</v>
      </c>
      <c r="Y14" s="89">
        <f t="shared" si="8"/>
        <v>0</v>
      </c>
    </row>
    <row r="15" spans="1:25" x14ac:dyDescent="0.2">
      <c r="A15" s="6" t="s">
        <v>3</v>
      </c>
      <c r="B15" s="5" t="s">
        <v>31</v>
      </c>
      <c r="C15" s="90"/>
      <c r="D15" s="107">
        <f>投入係数表!AN15</f>
        <v>6.5359477124183009E-3</v>
      </c>
      <c r="E15" s="110">
        <f t="shared" si="9"/>
        <v>0.65359477124183007</v>
      </c>
      <c r="F15" s="85">
        <f>分析係数表!C18</f>
        <v>0.13600000000000001</v>
      </c>
      <c r="G15" s="110">
        <f t="shared" si="0"/>
        <v>8.8888888888888892E-2</v>
      </c>
      <c r="H15" s="110">
        <v>0.11155207298589198</v>
      </c>
      <c r="I15" s="110">
        <f t="shared" si="1"/>
        <v>0.11155207298589198</v>
      </c>
      <c r="J15" s="85">
        <f>分析係数表!G18</f>
        <v>0.21499013806706113</v>
      </c>
      <c r="K15" s="111">
        <f t="shared" si="2"/>
        <v>2.3982595572903796E-2</v>
      </c>
      <c r="L15" s="79"/>
      <c r="M15" s="80"/>
      <c r="N15" s="81">
        <f>分析係数表!H18</f>
        <v>4.6971669373129519E-4</v>
      </c>
      <c r="O15" s="82">
        <f t="shared" si="3"/>
        <v>3.4088275455051555E-3</v>
      </c>
      <c r="P15" s="76">
        <f>分析係数表!C18</f>
        <v>0.13600000000000001</v>
      </c>
      <c r="Q15" s="82">
        <f t="shared" si="4"/>
        <v>4.6360054618870119E-4</v>
      </c>
      <c r="R15" s="83">
        <v>1.1255362449252848E-3</v>
      </c>
      <c r="S15" s="84">
        <f t="shared" si="5"/>
        <v>0.11267760923081727</v>
      </c>
      <c r="T15" s="85">
        <f>分析係数表!F18</f>
        <v>0.45759368836291914</v>
      </c>
      <c r="U15" s="86">
        <f t="shared" si="6"/>
        <v>5.1560562803845376E-2</v>
      </c>
      <c r="V15" s="87">
        <f>分析係数表!D18</f>
        <v>7.3964497041420121E-2</v>
      </c>
      <c r="W15" s="88">
        <f t="shared" si="7"/>
        <v>0</v>
      </c>
      <c r="X15" s="76">
        <f>分析係数表!E18</f>
        <v>5.0295857988165681E-2</v>
      </c>
      <c r="Y15" s="89">
        <f t="shared" si="8"/>
        <v>0</v>
      </c>
    </row>
    <row r="16" spans="1:25" x14ac:dyDescent="0.2">
      <c r="A16" s="6" t="s">
        <v>4</v>
      </c>
      <c r="B16" s="5" t="s">
        <v>32</v>
      </c>
      <c r="C16" s="90"/>
      <c r="D16" s="107">
        <f>投入係数表!AN16</f>
        <v>0</v>
      </c>
      <c r="E16" s="110">
        <f t="shared" si="9"/>
        <v>0</v>
      </c>
      <c r="F16" s="85">
        <f>分析係数表!C19</f>
        <v>5.7963709677419373E-2</v>
      </c>
      <c r="G16" s="110">
        <f t="shared" si="0"/>
        <v>0</v>
      </c>
      <c r="H16" s="110">
        <v>1.3606586998823283E-2</v>
      </c>
      <c r="I16" s="110">
        <f t="shared" si="1"/>
        <v>1.3606586998823283E-2</v>
      </c>
      <c r="J16" s="85">
        <f>分析係数表!G19</f>
        <v>5.6640625E-2</v>
      </c>
      <c r="K16" s="111">
        <f t="shared" si="2"/>
        <v>7.7068559173022505E-4</v>
      </c>
      <c r="L16" s="79"/>
      <c r="M16" s="80"/>
      <c r="N16" s="81">
        <f>分析係数表!H19</f>
        <v>-1.2078429267376162E-4</v>
      </c>
      <c r="O16" s="82">
        <f t="shared" si="3"/>
        <v>-8.7655565455846862E-4</v>
      </c>
      <c r="P16" s="76">
        <f>分析係数表!C19</f>
        <v>5.7963709677419373E-2</v>
      </c>
      <c r="Q16" s="82">
        <f t="shared" si="4"/>
        <v>-5.0808417476927382E-5</v>
      </c>
      <c r="R16" s="83">
        <v>2.3186236819172716E-4</v>
      </c>
      <c r="S16" s="84">
        <f t="shared" si="5"/>
        <v>1.383844936701501E-2</v>
      </c>
      <c r="T16" s="85">
        <f>分析係数表!F19</f>
        <v>0.23828125</v>
      </c>
      <c r="U16" s="86">
        <f t="shared" si="6"/>
        <v>3.2974430132340451E-3</v>
      </c>
      <c r="V16" s="87">
        <f>分析係数表!D19</f>
        <v>2.1484375E-2</v>
      </c>
      <c r="W16" s="88">
        <f t="shared" si="7"/>
        <v>0</v>
      </c>
      <c r="X16" s="76">
        <f>分析係数表!E19</f>
        <v>3.90625E-3</v>
      </c>
      <c r="Y16" s="89">
        <f t="shared" si="8"/>
        <v>0</v>
      </c>
    </row>
    <row r="17" spans="1:25" x14ac:dyDescent="0.2">
      <c r="A17" s="6" t="s">
        <v>5</v>
      </c>
      <c r="B17" s="5" t="s">
        <v>33</v>
      </c>
      <c r="C17" s="90"/>
      <c r="D17" s="107">
        <f>投入係数表!AN17</f>
        <v>0</v>
      </c>
      <c r="E17" s="110">
        <f t="shared" si="9"/>
        <v>0</v>
      </c>
      <c r="F17" s="85">
        <f>分析係数表!C20</f>
        <v>5.8436815193571912E-2</v>
      </c>
      <c r="G17" s="110">
        <f t="shared" si="0"/>
        <v>0</v>
      </c>
      <c r="H17" s="110">
        <v>1.9177777946122777E-2</v>
      </c>
      <c r="I17" s="110">
        <f t="shared" si="1"/>
        <v>1.9177777946122777E-2</v>
      </c>
      <c r="J17" s="85">
        <f>分析係数表!G20</f>
        <v>0.10123456790123457</v>
      </c>
      <c r="K17" s="111">
        <f t="shared" si="2"/>
        <v>1.9414540636815652E-3</v>
      </c>
      <c r="L17" s="79"/>
      <c r="M17" s="80"/>
      <c r="N17" s="81">
        <f>分析係数表!H20</f>
        <v>5.905009864050568E-4</v>
      </c>
      <c r="O17" s="82">
        <f t="shared" si="3"/>
        <v>4.2853832000636239E-3</v>
      </c>
      <c r="P17" s="76">
        <f>分析係数表!C20</f>
        <v>5.8436815193571912E-2</v>
      </c>
      <c r="Q17" s="82">
        <f t="shared" si="4"/>
        <v>2.5042414609575579E-4</v>
      </c>
      <c r="R17" s="83">
        <v>6.3246980523799627E-4</v>
      </c>
      <c r="S17" s="84">
        <f t="shared" si="5"/>
        <v>1.9810247751360775E-2</v>
      </c>
      <c r="T17" s="85">
        <f>分析係数表!F20</f>
        <v>0.22469135802469137</v>
      </c>
      <c r="U17" s="86">
        <f t="shared" si="6"/>
        <v>4.451191470058841E-3</v>
      </c>
      <c r="V17" s="87">
        <f>分析係数表!D20</f>
        <v>8.1481481481481488E-2</v>
      </c>
      <c r="W17" s="88">
        <f t="shared" si="7"/>
        <v>0</v>
      </c>
      <c r="X17" s="76">
        <f>分析係数表!E20</f>
        <v>7.9012345679012344E-2</v>
      </c>
      <c r="Y17" s="89">
        <f t="shared" si="8"/>
        <v>0</v>
      </c>
    </row>
    <row r="18" spans="1:25" x14ac:dyDescent="0.2">
      <c r="A18" s="6" t="s">
        <v>6</v>
      </c>
      <c r="B18" s="5" t="s">
        <v>34</v>
      </c>
      <c r="C18" s="90"/>
      <c r="D18" s="107">
        <f>投入係数表!AN18</f>
        <v>0</v>
      </c>
      <c r="E18" s="110">
        <f t="shared" si="9"/>
        <v>0</v>
      </c>
      <c r="F18" s="85">
        <f>分析係数表!C21</f>
        <v>0.13836239575435938</v>
      </c>
      <c r="G18" s="110">
        <f t="shared" si="0"/>
        <v>0</v>
      </c>
      <c r="H18" s="110">
        <v>7.6939482096386194E-2</v>
      </c>
      <c r="I18" s="110">
        <f t="shared" si="1"/>
        <v>7.6939482096386194E-2</v>
      </c>
      <c r="J18" s="85">
        <f>分析係数表!G21</f>
        <v>0.28436555891238668</v>
      </c>
      <c r="K18" s="111">
        <f t="shared" si="2"/>
        <v>2.1878938828768429E-2</v>
      </c>
      <c r="L18" s="79"/>
      <c r="M18" s="80"/>
      <c r="N18" s="81">
        <f>分析係数表!H21</f>
        <v>9.7969481835384425E-4</v>
      </c>
      <c r="O18" s="82">
        <f t="shared" si="3"/>
        <v>7.1098403091964671E-3</v>
      </c>
      <c r="P18" s="76">
        <f>分析係数表!C21</f>
        <v>0.13836239575435938</v>
      </c>
      <c r="Q18" s="82">
        <f t="shared" si="4"/>
        <v>9.8373453861133847E-4</v>
      </c>
      <c r="R18" s="83">
        <v>2.3287709124564008E-3</v>
      </c>
      <c r="S18" s="84">
        <f t="shared" si="5"/>
        <v>7.926825300884259E-2</v>
      </c>
      <c r="T18" s="85">
        <f>分析係数表!F21</f>
        <v>0.42484894259818728</v>
      </c>
      <c r="U18" s="86">
        <f t="shared" si="6"/>
        <v>3.3677033472412354E-2</v>
      </c>
      <c r="V18" s="87">
        <f>分析係数表!D21</f>
        <v>8.0060422960725075E-2</v>
      </c>
      <c r="W18" s="88">
        <f t="shared" si="7"/>
        <v>0</v>
      </c>
      <c r="X18" s="76">
        <f>分析係数表!E21</f>
        <v>6.9108761329305129E-2</v>
      </c>
      <c r="Y18" s="89">
        <f t="shared" si="8"/>
        <v>0</v>
      </c>
    </row>
    <row r="19" spans="1:25" x14ac:dyDescent="0.2">
      <c r="A19" s="6" t="s">
        <v>7</v>
      </c>
      <c r="B19" s="5" t="s">
        <v>268</v>
      </c>
      <c r="C19" s="90"/>
      <c r="D19" s="107">
        <f>投入係数表!AN19</f>
        <v>0</v>
      </c>
      <c r="E19" s="110">
        <f t="shared" si="9"/>
        <v>0</v>
      </c>
      <c r="F19" s="85">
        <f>分析係数表!C22</f>
        <v>4.2718446601941795E-2</v>
      </c>
      <c r="G19" s="110">
        <f t="shared" si="0"/>
        <v>0</v>
      </c>
      <c r="H19" s="110">
        <v>2.4022118210651347E-3</v>
      </c>
      <c r="I19" s="110">
        <f t="shared" si="1"/>
        <v>2.4022118210651347E-3</v>
      </c>
      <c r="J19" s="85">
        <f>分析係数表!G22</f>
        <v>0.195578231292517</v>
      </c>
      <c r="K19" s="111">
        <f t="shared" si="2"/>
        <v>4.6982033915389537E-4</v>
      </c>
      <c r="L19" s="79"/>
      <c r="M19" s="80"/>
      <c r="N19" s="81">
        <f>分析係数表!H22</f>
        <v>4.0261430891253877E-5</v>
      </c>
      <c r="O19" s="82">
        <f t="shared" si="3"/>
        <v>2.9218521818615624E-4</v>
      </c>
      <c r="P19" s="76">
        <f>分析係数表!C22</f>
        <v>4.2718446601941795E-2</v>
      </c>
      <c r="Q19" s="82">
        <f t="shared" si="4"/>
        <v>1.2481698640962027E-5</v>
      </c>
      <c r="R19" s="83">
        <v>1.7085097285039175E-4</v>
      </c>
      <c r="S19" s="84">
        <f t="shared" si="5"/>
        <v>2.5730627939155263E-3</v>
      </c>
      <c r="T19" s="85">
        <f>分析係数表!F22</f>
        <v>0.41411564625850339</v>
      </c>
      <c r="U19" s="86">
        <f t="shared" si="6"/>
        <v>1.0655455617660384E-3</v>
      </c>
      <c r="V19" s="87">
        <f>分析係数表!D22</f>
        <v>4.1666666666666664E-2</v>
      </c>
      <c r="W19" s="88">
        <f t="shared" si="7"/>
        <v>0</v>
      </c>
      <c r="X19" s="76">
        <f>分析係数表!E22</f>
        <v>3.5714285714285712E-2</v>
      </c>
      <c r="Y19" s="89">
        <f t="shared" si="8"/>
        <v>0</v>
      </c>
    </row>
    <row r="20" spans="1:25" x14ac:dyDescent="0.2">
      <c r="A20" s="6" t="s">
        <v>8</v>
      </c>
      <c r="B20" s="5" t="s">
        <v>269</v>
      </c>
      <c r="C20" s="90"/>
      <c r="D20" s="107">
        <f>投入係数表!AN20</f>
        <v>0</v>
      </c>
      <c r="E20" s="110">
        <f t="shared" si="9"/>
        <v>0</v>
      </c>
      <c r="F20" s="85">
        <f>分析係数表!C23</f>
        <v>0</v>
      </c>
      <c r="G20" s="110">
        <f t="shared" si="0"/>
        <v>0</v>
      </c>
      <c r="H20" s="110">
        <v>0</v>
      </c>
      <c r="I20" s="110">
        <f t="shared" si="1"/>
        <v>0</v>
      </c>
      <c r="J20" s="85">
        <f>分析係数表!G23</f>
        <v>0.21392190152801357</v>
      </c>
      <c r="K20" s="111">
        <f t="shared" si="2"/>
        <v>0</v>
      </c>
      <c r="L20" s="79"/>
      <c r="M20" s="80"/>
      <c r="N20" s="81">
        <f>分析係数表!H23</f>
        <v>2.6840953927502582E-5</v>
      </c>
      <c r="O20" s="82">
        <f t="shared" si="3"/>
        <v>1.9479014545743746E-4</v>
      </c>
      <c r="P20" s="76">
        <f>分析係数表!C23</f>
        <v>0</v>
      </c>
      <c r="Q20" s="82">
        <f t="shared" si="4"/>
        <v>0</v>
      </c>
      <c r="R20" s="83">
        <v>0</v>
      </c>
      <c r="S20" s="84">
        <f t="shared" si="5"/>
        <v>0</v>
      </c>
      <c r="T20" s="85">
        <f>分析係数表!F23</f>
        <v>0.43803056027164688</v>
      </c>
      <c r="U20" s="86">
        <f t="shared" si="6"/>
        <v>0</v>
      </c>
      <c r="V20" s="87">
        <f>分析係数表!D23</f>
        <v>9.3378607809847206E-2</v>
      </c>
      <c r="W20" s="88">
        <f t="shared" si="7"/>
        <v>0</v>
      </c>
      <c r="X20" s="76">
        <f>分析係数表!E23</f>
        <v>9.3378607809847206E-2</v>
      </c>
      <c r="Y20" s="89">
        <f t="shared" si="8"/>
        <v>0</v>
      </c>
    </row>
    <row r="21" spans="1:25" x14ac:dyDescent="0.2">
      <c r="A21" s="6" t="s">
        <v>9</v>
      </c>
      <c r="B21" s="5" t="s">
        <v>270</v>
      </c>
      <c r="C21" s="90"/>
      <c r="D21" s="107">
        <f>投入係数表!AN21</f>
        <v>3.2679738562091505E-2</v>
      </c>
      <c r="E21" s="110">
        <f t="shared" si="9"/>
        <v>3.2679738562091507</v>
      </c>
      <c r="F21" s="85">
        <f>分析係数表!C24</f>
        <v>0.46503178928247046</v>
      </c>
      <c r="G21" s="110">
        <f t="shared" si="0"/>
        <v>1.5197117296812761</v>
      </c>
      <c r="H21" s="110">
        <v>1.5933223877512073</v>
      </c>
      <c r="I21" s="110">
        <f t="shared" si="1"/>
        <v>1.5933223877512073</v>
      </c>
      <c r="J21" s="85">
        <f>分析係数表!G24</f>
        <v>0.20803782505910165</v>
      </c>
      <c r="K21" s="111">
        <f t="shared" si="2"/>
        <v>0.33147132416573577</v>
      </c>
      <c r="L21" s="79"/>
      <c r="M21" s="80"/>
      <c r="N21" s="81">
        <f>分析係数表!H24</f>
        <v>3.7577335498503619E-4</v>
      </c>
      <c r="O21" s="82">
        <f t="shared" si="3"/>
        <v>2.7270620364041247E-3</v>
      </c>
      <c r="P21" s="76">
        <f>分析係数表!C24</f>
        <v>0.46503178928247046</v>
      </c>
      <c r="Q21" s="82">
        <f t="shared" si="4"/>
        <v>1.2681705382733078E-3</v>
      </c>
      <c r="R21" s="83">
        <v>4.2891761900444641E-3</v>
      </c>
      <c r="S21" s="84">
        <f t="shared" si="5"/>
        <v>1.5976115639412518</v>
      </c>
      <c r="T21" s="85">
        <f>分析係数表!F24</f>
        <v>0.39125295508274233</v>
      </c>
      <c r="U21" s="86">
        <f t="shared" si="6"/>
        <v>0.62507024546637635</v>
      </c>
      <c r="V21" s="87">
        <f>分析係数表!D24</f>
        <v>8.1560283687943269E-2</v>
      </c>
      <c r="W21" s="88">
        <f t="shared" si="7"/>
        <v>0</v>
      </c>
      <c r="X21" s="76">
        <f>分析係数表!E24</f>
        <v>8.0378250591016553E-2</v>
      </c>
      <c r="Y21" s="89">
        <f t="shared" si="8"/>
        <v>0</v>
      </c>
    </row>
    <row r="22" spans="1:25" x14ac:dyDescent="0.2">
      <c r="A22" s="6" t="s">
        <v>10</v>
      </c>
      <c r="B22" s="5" t="s">
        <v>271</v>
      </c>
      <c r="C22" s="90"/>
      <c r="D22" s="107">
        <f>投入係数表!AN22</f>
        <v>6.5359477124183009E-3</v>
      </c>
      <c r="E22" s="110">
        <f t="shared" si="9"/>
        <v>0.65359477124183007</v>
      </c>
      <c r="F22" s="85">
        <f>分析係数表!C25</f>
        <v>9.2250922509224953E-3</v>
      </c>
      <c r="G22" s="110">
        <f t="shared" si="0"/>
        <v>6.0294720594264673E-3</v>
      </c>
      <c r="H22" s="110">
        <v>9.3989030431408833E-3</v>
      </c>
      <c r="I22" s="110">
        <f t="shared" si="1"/>
        <v>9.3989030431408833E-3</v>
      </c>
      <c r="J22" s="85">
        <f>分析係数表!G25</f>
        <v>0.19617224880382775</v>
      </c>
      <c r="K22" s="111">
        <f t="shared" si="2"/>
        <v>1.8438039462620871E-3</v>
      </c>
      <c r="L22" s="79"/>
      <c r="M22" s="80"/>
      <c r="N22" s="81">
        <f>分析係数表!H25</f>
        <v>5.5023955551380293E-4</v>
      </c>
      <c r="O22" s="82">
        <f t="shared" si="3"/>
        <v>3.9931979818774678E-3</v>
      </c>
      <c r="P22" s="76">
        <f>分析係数表!C25</f>
        <v>9.2250922509224953E-3</v>
      </c>
      <c r="Q22" s="82">
        <f t="shared" si="4"/>
        <v>3.6837619759017178E-5</v>
      </c>
      <c r="R22" s="83">
        <v>1.5816998281742119E-4</v>
      </c>
      <c r="S22" s="84">
        <f t="shared" si="5"/>
        <v>9.5570730259583042E-3</v>
      </c>
      <c r="T22" s="85">
        <f>分析係数表!F25</f>
        <v>0.34928229665071769</v>
      </c>
      <c r="U22" s="86">
        <f t="shared" si="6"/>
        <v>3.3381164157653405E-3</v>
      </c>
      <c r="V22" s="87">
        <f>分析係数表!D25</f>
        <v>6.2200956937799042E-2</v>
      </c>
      <c r="W22" s="88">
        <f t="shared" si="7"/>
        <v>0</v>
      </c>
      <c r="X22" s="76">
        <f>分析係数表!E25</f>
        <v>3.8277511961722487E-2</v>
      </c>
      <c r="Y22" s="89">
        <f t="shared" si="8"/>
        <v>0</v>
      </c>
    </row>
    <row r="23" spans="1:25" x14ac:dyDescent="0.2">
      <c r="A23" s="6" t="s">
        <v>11</v>
      </c>
      <c r="B23" s="5" t="s">
        <v>35</v>
      </c>
      <c r="C23" s="90"/>
      <c r="D23" s="107">
        <f>投入係数表!AN23</f>
        <v>0</v>
      </c>
      <c r="E23" s="110">
        <f t="shared" si="9"/>
        <v>0</v>
      </c>
      <c r="F23" s="85">
        <f>分析係数表!C26</f>
        <v>0.48980322003577814</v>
      </c>
      <c r="G23" s="110">
        <f t="shared" si="0"/>
        <v>0</v>
      </c>
      <c r="H23" s="110">
        <v>3.4857930317840596E-2</v>
      </c>
      <c r="I23" s="110">
        <f t="shared" si="1"/>
        <v>3.4857930317840596E-2</v>
      </c>
      <c r="J23" s="85">
        <f>分析係数表!G26</f>
        <v>0.19635890767230169</v>
      </c>
      <c r="K23" s="111">
        <f t="shared" si="2"/>
        <v>6.8446651209283877E-3</v>
      </c>
      <c r="L23" s="79"/>
      <c r="M23" s="80"/>
      <c r="N23" s="81">
        <f>分析係数表!H26</f>
        <v>1.1729496866318629E-2</v>
      </c>
      <c r="O23" s="82">
        <f t="shared" si="3"/>
        <v>8.5123293564900171E-2</v>
      </c>
      <c r="P23" s="76">
        <f>分析係数表!C26</f>
        <v>0.48980322003577814</v>
      </c>
      <c r="Q23" s="82">
        <f t="shared" si="4"/>
        <v>4.1693663288138935E-2</v>
      </c>
      <c r="R23" s="83">
        <v>4.5747466787689067E-2</v>
      </c>
      <c r="S23" s="84">
        <f t="shared" si="5"/>
        <v>8.0605397105529664E-2</v>
      </c>
      <c r="T23" s="85">
        <f>分析係数表!F26</f>
        <v>0.33511053315994799</v>
      </c>
      <c r="U23" s="86">
        <f t="shared" si="6"/>
        <v>2.7011717599603375E-2</v>
      </c>
      <c r="V23" s="87">
        <f>分析係数表!D26</f>
        <v>7.3862158647594281E-2</v>
      </c>
      <c r="W23" s="88">
        <f t="shared" si="7"/>
        <v>0</v>
      </c>
      <c r="X23" s="76">
        <f>分析係数表!E26</f>
        <v>7.8673602080624183E-2</v>
      </c>
      <c r="Y23" s="89">
        <f t="shared" si="8"/>
        <v>0</v>
      </c>
    </row>
    <row r="24" spans="1:25" x14ac:dyDescent="0.2">
      <c r="A24" s="6" t="s">
        <v>12</v>
      </c>
      <c r="B24" s="5" t="s">
        <v>365</v>
      </c>
      <c r="C24" s="90"/>
      <c r="D24" s="107">
        <f>投入係数表!AN24</f>
        <v>0</v>
      </c>
      <c r="E24" s="110">
        <f t="shared" si="9"/>
        <v>0</v>
      </c>
      <c r="F24" s="85">
        <f>分析係数表!C27</f>
        <v>1.6403046280023426E-2</v>
      </c>
      <c r="G24" s="110">
        <f t="shared" si="0"/>
        <v>0</v>
      </c>
      <c r="H24" s="110">
        <v>5.3714741242332496E-5</v>
      </c>
      <c r="I24" s="110">
        <f t="shared" si="1"/>
        <v>5.3714741242332496E-5</v>
      </c>
      <c r="J24" s="85">
        <f>分析係数表!G27</f>
        <v>0.18421052631578946</v>
      </c>
      <c r="K24" s="111">
        <f t="shared" si="2"/>
        <v>9.894820755166512E-6</v>
      </c>
      <c r="L24" s="79"/>
      <c r="M24" s="80"/>
      <c r="N24" s="81">
        <f>分析係数表!H27</f>
        <v>1.1420825896152349E-2</v>
      </c>
      <c r="O24" s="82">
        <f t="shared" si="3"/>
        <v>8.2883206892139641E-2</v>
      </c>
      <c r="P24" s="76">
        <f>分析係数表!C27</f>
        <v>1.6403046280023426E-2</v>
      </c>
      <c r="Q24" s="82">
        <f t="shared" si="4"/>
        <v>1.359537078488523E-3</v>
      </c>
      <c r="R24" s="83">
        <v>1.3700395944101034E-3</v>
      </c>
      <c r="S24" s="84">
        <f t="shared" si="5"/>
        <v>1.4237543356524359E-3</v>
      </c>
      <c r="T24" s="85">
        <f>分析係数表!F27</f>
        <v>0.35526315789473684</v>
      </c>
      <c r="U24" s="86">
        <f t="shared" si="6"/>
        <v>5.0580746135020754E-4</v>
      </c>
      <c r="V24" s="87">
        <f>分析係数表!D27</f>
        <v>0</v>
      </c>
      <c r="W24" s="88">
        <f t="shared" si="7"/>
        <v>0</v>
      </c>
      <c r="X24" s="76">
        <f>分析係数表!E27</f>
        <v>0</v>
      </c>
      <c r="Y24" s="89">
        <f t="shared" si="8"/>
        <v>0</v>
      </c>
    </row>
    <row r="25" spans="1:25" x14ac:dyDescent="0.2">
      <c r="A25" s="6" t="s">
        <v>13</v>
      </c>
      <c r="B25" s="5" t="s">
        <v>191</v>
      </c>
      <c r="C25" s="90"/>
      <c r="D25" s="107">
        <f>投入係数表!AN25</f>
        <v>0</v>
      </c>
      <c r="E25" s="110">
        <f t="shared" si="9"/>
        <v>0</v>
      </c>
      <c r="F25" s="85">
        <f>分析係数表!C28</f>
        <v>5.7942340305257245E-2</v>
      </c>
      <c r="G25" s="110">
        <f t="shared" si="0"/>
        <v>0</v>
      </c>
      <c r="H25" s="110">
        <v>2.2074981392176058E-3</v>
      </c>
      <c r="I25" s="110">
        <f t="shared" si="1"/>
        <v>2.2074981392176058E-3</v>
      </c>
      <c r="J25" s="85">
        <f>分析係数表!G28</f>
        <v>0.12508686587908269</v>
      </c>
      <c r="K25" s="111">
        <f t="shared" si="2"/>
        <v>2.7612902366863727E-4</v>
      </c>
      <c r="L25" s="79"/>
      <c r="M25" s="80"/>
      <c r="N25" s="81">
        <f>分析係数表!H28</f>
        <v>2.2586662729993424E-2</v>
      </c>
      <c r="O25" s="82">
        <f t="shared" si="3"/>
        <v>0.16391590740243364</v>
      </c>
      <c r="P25" s="76">
        <f>分析係数表!C28</f>
        <v>5.7942340305257245E-2</v>
      </c>
      <c r="Q25" s="82">
        <f t="shared" si="4"/>
        <v>9.4976712881568448E-3</v>
      </c>
      <c r="R25" s="83">
        <v>1.02445357310459E-2</v>
      </c>
      <c r="S25" s="84">
        <f t="shared" si="5"/>
        <v>1.2452033870263505E-2</v>
      </c>
      <c r="T25" s="85">
        <f>分析係数表!F28</f>
        <v>0.21334259902710215</v>
      </c>
      <c r="U25" s="86">
        <f t="shared" si="6"/>
        <v>2.6565492690555216E-3</v>
      </c>
      <c r="V25" s="87">
        <f>分析係数表!D28</f>
        <v>0.12091730368311328</v>
      </c>
      <c r="W25" s="88">
        <f t="shared" si="7"/>
        <v>0</v>
      </c>
      <c r="X25" s="76">
        <f>分析係数表!E28</f>
        <v>0.12161223071577484</v>
      </c>
      <c r="Y25" s="89">
        <f t="shared" si="8"/>
        <v>0</v>
      </c>
    </row>
    <row r="26" spans="1:25" x14ac:dyDescent="0.2">
      <c r="A26" s="6" t="s">
        <v>14</v>
      </c>
      <c r="B26" s="5" t="s">
        <v>50</v>
      </c>
      <c r="C26" s="90"/>
      <c r="D26" s="107">
        <f>投入係数表!AN26</f>
        <v>0.22222222222222221</v>
      </c>
      <c r="E26" s="110">
        <f t="shared" si="9"/>
        <v>22.222222222222221</v>
      </c>
      <c r="F26" s="85">
        <f>分析係数表!C29</f>
        <v>0.49478563151796062</v>
      </c>
      <c r="G26" s="110">
        <f t="shared" si="0"/>
        <v>10.99523625595468</v>
      </c>
      <c r="H26" s="110">
        <v>11.651744139623986</v>
      </c>
      <c r="I26" s="110">
        <f t="shared" si="1"/>
        <v>11.651744139623986</v>
      </c>
      <c r="J26" s="85">
        <f>分析係数表!G29</f>
        <v>0.24894917844860528</v>
      </c>
      <c r="K26" s="111">
        <f t="shared" si="2"/>
        <v>2.9006921310527427</v>
      </c>
      <c r="L26" s="79"/>
      <c r="M26" s="80"/>
      <c r="N26" s="81">
        <f>分析係数表!H29</f>
        <v>1.0347187739052245E-2</v>
      </c>
      <c r="O26" s="82">
        <f t="shared" si="3"/>
        <v>7.5091601073842135E-2</v>
      </c>
      <c r="P26" s="76">
        <f>分析係数表!C29</f>
        <v>0.49478563151796062</v>
      </c>
      <c r="Q26" s="82">
        <f t="shared" si="4"/>
        <v>3.7154245259015749E-2</v>
      </c>
      <c r="R26" s="83">
        <v>5.381613364382689E-2</v>
      </c>
      <c r="S26" s="84">
        <f t="shared" si="5"/>
        <v>11.705560273267812</v>
      </c>
      <c r="T26" s="85">
        <f>分析係数表!F29</f>
        <v>0.37141765380206343</v>
      </c>
      <c r="U26" s="86">
        <f t="shared" si="6"/>
        <v>4.3476517331357716</v>
      </c>
      <c r="V26" s="87">
        <f>分析係数表!D29</f>
        <v>7.241115781429118E-2</v>
      </c>
      <c r="W26" s="88">
        <f t="shared" si="7"/>
        <v>1</v>
      </c>
      <c r="X26" s="76">
        <f>分析係数表!E29</f>
        <v>5.0630492930836837E-2</v>
      </c>
      <c r="Y26" s="89">
        <f t="shared" si="8"/>
        <v>1</v>
      </c>
    </row>
    <row r="27" spans="1:25" x14ac:dyDescent="0.2">
      <c r="A27" s="6" t="s">
        <v>15</v>
      </c>
      <c r="B27" s="5" t="s">
        <v>36</v>
      </c>
      <c r="C27" s="90"/>
      <c r="D27" s="107">
        <f>投入係数表!AN27</f>
        <v>0</v>
      </c>
      <c r="E27" s="110">
        <f t="shared" si="9"/>
        <v>0</v>
      </c>
      <c r="F27" s="85">
        <f>分析係数表!C30</f>
        <v>1</v>
      </c>
      <c r="G27" s="110">
        <f t="shared" si="0"/>
        <v>0</v>
      </c>
      <c r="H27" s="110">
        <v>7.3338887832362351E-2</v>
      </c>
      <c r="I27" s="110">
        <f t="shared" si="1"/>
        <v>7.3338887832362351E-2</v>
      </c>
      <c r="J27" s="85">
        <f>分析係数表!G30</f>
        <v>0.34459690081234212</v>
      </c>
      <c r="K27" s="111">
        <f t="shared" si="2"/>
        <v>2.5272353456056055E-2</v>
      </c>
      <c r="L27" s="79"/>
      <c r="M27" s="80"/>
      <c r="N27" s="81">
        <f>分析係数表!H30</f>
        <v>0</v>
      </c>
      <c r="O27" s="82">
        <f t="shared" si="3"/>
        <v>0</v>
      </c>
      <c r="P27" s="76">
        <f>分析係数表!C30</f>
        <v>1</v>
      </c>
      <c r="Q27" s="82">
        <f t="shared" si="4"/>
        <v>0</v>
      </c>
      <c r="R27" s="83">
        <v>1.4740394237110023E-2</v>
      </c>
      <c r="S27" s="84">
        <f t="shared" si="5"/>
        <v>8.8079282069472381E-2</v>
      </c>
      <c r="T27" s="85">
        <f>分析係数表!F30</f>
        <v>0.44091746876919924</v>
      </c>
      <c r="U27" s="86">
        <f t="shared" si="6"/>
        <v>3.8835694101080079E-2</v>
      </c>
      <c r="V27" s="87">
        <f>分析係数表!D30</f>
        <v>0.12847293330602771</v>
      </c>
      <c r="W27" s="88">
        <f t="shared" si="7"/>
        <v>0</v>
      </c>
      <c r="X27" s="76">
        <f>分析係数表!E30</f>
        <v>7.0107174551163901E-2</v>
      </c>
      <c r="Y27" s="89">
        <f t="shared" si="8"/>
        <v>0</v>
      </c>
    </row>
    <row r="28" spans="1:25" x14ac:dyDescent="0.2">
      <c r="A28" s="6" t="s">
        <v>16</v>
      </c>
      <c r="B28" s="5" t="s">
        <v>192</v>
      </c>
      <c r="C28" s="90"/>
      <c r="D28" s="107">
        <f>投入係数表!AN28</f>
        <v>0</v>
      </c>
      <c r="E28" s="110">
        <f t="shared" si="9"/>
        <v>0</v>
      </c>
      <c r="F28" s="85">
        <f>分析係数表!C31</f>
        <v>1.9207967749584998E-2</v>
      </c>
      <c r="G28" s="110">
        <f t="shared" si="0"/>
        <v>0</v>
      </c>
      <c r="H28" s="110">
        <v>1.3313573489851025E-2</v>
      </c>
      <c r="I28" s="110">
        <f t="shared" si="1"/>
        <v>1.3313573489851025E-2</v>
      </c>
      <c r="J28" s="85">
        <f>分析係数表!G31</f>
        <v>6.1728395061728392E-2</v>
      </c>
      <c r="K28" s="111">
        <f t="shared" si="2"/>
        <v>8.2182552406487807E-4</v>
      </c>
      <c r="L28" s="79"/>
      <c r="M28" s="80"/>
      <c r="N28" s="81">
        <f>分析係数表!H31</f>
        <v>2.4076335672969816E-2</v>
      </c>
      <c r="O28" s="82">
        <f t="shared" si="3"/>
        <v>0.1747267604753214</v>
      </c>
      <c r="P28" s="76">
        <f>分析係数表!C31</f>
        <v>1.9207967749584998E-2</v>
      </c>
      <c r="Q28" s="82">
        <f t="shared" si="4"/>
        <v>3.356145980199436E-3</v>
      </c>
      <c r="R28" s="83">
        <v>4.3523902960176056E-3</v>
      </c>
      <c r="S28" s="84">
        <f t="shared" si="5"/>
        <v>1.766596378586863E-2</v>
      </c>
      <c r="T28" s="85">
        <f>分析係数表!F31</f>
        <v>0.33333333333333331</v>
      </c>
      <c r="U28" s="86">
        <f t="shared" si="6"/>
        <v>5.8886545952895435E-3</v>
      </c>
      <c r="V28" s="87">
        <f>分析係数表!D31</f>
        <v>0.20987654320987653</v>
      </c>
      <c r="W28" s="88">
        <f t="shared" si="7"/>
        <v>0</v>
      </c>
      <c r="X28" s="76">
        <f>分析係数表!E31</f>
        <v>0.18518518518518517</v>
      </c>
      <c r="Y28" s="89">
        <f t="shared" si="8"/>
        <v>0</v>
      </c>
    </row>
    <row r="29" spans="1:25" x14ac:dyDescent="0.2">
      <c r="A29" s="6" t="s">
        <v>17</v>
      </c>
      <c r="B29" s="5" t="s">
        <v>272</v>
      </c>
      <c r="C29" s="90"/>
      <c r="D29" s="107">
        <f>投入係数表!AN29</f>
        <v>0</v>
      </c>
      <c r="E29" s="110">
        <f t="shared" si="9"/>
        <v>0</v>
      </c>
      <c r="F29" s="85">
        <f>分析係数表!C32</f>
        <v>1</v>
      </c>
      <c r="G29" s="110">
        <f t="shared" si="0"/>
        <v>0</v>
      </c>
      <c r="H29" s="110">
        <v>5.1166514731534551E-2</v>
      </c>
      <c r="I29" s="110">
        <f t="shared" si="1"/>
        <v>5.1166514731534551E-2</v>
      </c>
      <c r="J29" s="85">
        <f>分析係数表!G32</f>
        <v>0.14010507880910683</v>
      </c>
      <c r="K29" s="111">
        <f t="shared" si="2"/>
        <v>7.1686885788489743E-3</v>
      </c>
      <c r="L29" s="79"/>
      <c r="M29" s="80"/>
      <c r="N29" s="81">
        <f>分析係数表!H32</f>
        <v>7.0054889750781743E-3</v>
      </c>
      <c r="O29" s="82">
        <f t="shared" si="3"/>
        <v>5.084022796439118E-2</v>
      </c>
      <c r="P29" s="76">
        <f>分析係数表!C32</f>
        <v>1</v>
      </c>
      <c r="Q29" s="82">
        <f t="shared" si="4"/>
        <v>5.084022796439118E-2</v>
      </c>
      <c r="R29" s="83">
        <v>6.7195942798527419E-2</v>
      </c>
      <c r="S29" s="84">
        <f t="shared" si="5"/>
        <v>0.11836245753006197</v>
      </c>
      <c r="T29" s="85">
        <f>分析係数表!F32</f>
        <v>0.48248686514886163</v>
      </c>
      <c r="U29" s="86">
        <f t="shared" si="6"/>
        <v>5.7108331084994871E-2</v>
      </c>
      <c r="V29" s="87">
        <f>分析係数表!D32</f>
        <v>1.5761821366024518E-2</v>
      </c>
      <c r="W29" s="88">
        <f t="shared" si="7"/>
        <v>0</v>
      </c>
      <c r="X29" s="76">
        <f>分析係数表!E32</f>
        <v>2.1891418563922942E-2</v>
      </c>
      <c r="Y29" s="89">
        <f t="shared" si="8"/>
        <v>0</v>
      </c>
    </row>
    <row r="30" spans="1:25" x14ac:dyDescent="0.2">
      <c r="A30" s="6" t="s">
        <v>18</v>
      </c>
      <c r="B30" s="5" t="s">
        <v>273</v>
      </c>
      <c r="C30" s="90"/>
      <c r="D30" s="107">
        <f>投入係数表!AN30</f>
        <v>0</v>
      </c>
      <c r="E30" s="110">
        <f t="shared" si="9"/>
        <v>0</v>
      </c>
      <c r="F30" s="85">
        <f>分析係数表!C33</f>
        <v>0.97338792221084958</v>
      </c>
      <c r="G30" s="110">
        <f t="shared" si="0"/>
        <v>0</v>
      </c>
      <c r="H30" s="110">
        <v>3.2970424930871427E-2</v>
      </c>
      <c r="I30" s="110">
        <f t="shared" si="1"/>
        <v>3.2970424930871427E-2</v>
      </c>
      <c r="J30" s="85">
        <f>分析係数表!G33</f>
        <v>0.50577124868835255</v>
      </c>
      <c r="K30" s="111">
        <f t="shared" si="2"/>
        <v>1.6675492987072431E-2</v>
      </c>
      <c r="L30" s="79"/>
      <c r="M30" s="80"/>
      <c r="N30" s="81">
        <f>分析係数表!H33</f>
        <v>1.0199562492450981E-3</v>
      </c>
      <c r="O30" s="82">
        <f t="shared" si="3"/>
        <v>7.4020255273826233E-3</v>
      </c>
      <c r="P30" s="76">
        <f>分析係数表!C33</f>
        <v>0.97338792221084958</v>
      </c>
      <c r="Q30" s="82">
        <f t="shared" si="4"/>
        <v>7.2050422482506397E-3</v>
      </c>
      <c r="R30" s="83">
        <v>2.1576838758715487E-2</v>
      </c>
      <c r="S30" s="84">
        <f t="shared" si="5"/>
        <v>5.4547263689586914E-2</v>
      </c>
      <c r="T30" s="85">
        <f>分析係数表!F33</f>
        <v>0.64428121720881426</v>
      </c>
      <c r="U30" s="86">
        <f t="shared" si="6"/>
        <v>3.5143777445337213E-2</v>
      </c>
      <c r="V30" s="87">
        <f>分析係数表!D33</f>
        <v>6.2959076600209857E-2</v>
      </c>
      <c r="W30" s="88">
        <f t="shared" si="7"/>
        <v>0</v>
      </c>
      <c r="X30" s="76">
        <f>分析係数表!E33</f>
        <v>4.7219307450157399E-2</v>
      </c>
      <c r="Y30" s="89">
        <f t="shared" si="8"/>
        <v>0</v>
      </c>
    </row>
    <row r="31" spans="1:25" x14ac:dyDescent="0.2">
      <c r="A31" s="6" t="s">
        <v>19</v>
      </c>
      <c r="B31" s="5" t="s">
        <v>274</v>
      </c>
      <c r="C31" s="90"/>
      <c r="D31" s="107">
        <f>投入係数表!AN31</f>
        <v>0.25490196078431371</v>
      </c>
      <c r="E31" s="110">
        <f t="shared" si="9"/>
        <v>25.490196078431371</v>
      </c>
      <c r="F31" s="85">
        <f>分析係数表!C34</f>
        <v>0.27354580534514794</v>
      </c>
      <c r="G31" s="110">
        <f t="shared" si="0"/>
        <v>6.972736214680241</v>
      </c>
      <c r="H31" s="110">
        <v>7.575737488468012</v>
      </c>
      <c r="I31" s="110">
        <f t="shared" si="1"/>
        <v>7.575737488468012</v>
      </c>
      <c r="J31" s="85">
        <f>分析係数表!G34</f>
        <v>0.42476937758456157</v>
      </c>
      <c r="K31" s="111">
        <f t="shared" si="2"/>
        <v>3.217941297720587</v>
      </c>
      <c r="L31" s="79"/>
      <c r="M31" s="80"/>
      <c r="N31" s="81">
        <f>分析係数表!H34</f>
        <v>0.17207735562921905</v>
      </c>
      <c r="O31" s="82">
        <f t="shared" si="3"/>
        <v>1.2487996225276317</v>
      </c>
      <c r="P31" s="76">
        <f>分析係数表!C34</f>
        <v>0.27354580534514794</v>
      </c>
      <c r="Q31" s="82">
        <f t="shared" si="4"/>
        <v>0.34160389845903777</v>
      </c>
      <c r="R31" s="83">
        <v>0.37002876301407389</v>
      </c>
      <c r="S31" s="84">
        <f t="shared" si="5"/>
        <v>7.9457662514820857</v>
      </c>
      <c r="T31" s="85">
        <f>分析係数表!F34</f>
        <v>0.70045594316615423</v>
      </c>
      <c r="U31" s="86">
        <f t="shared" si="6"/>
        <v>5.5656591938596822</v>
      </c>
      <c r="V31" s="87">
        <f>分析係数表!D34</f>
        <v>0.30431555508429647</v>
      </c>
      <c r="W31" s="88">
        <f t="shared" si="7"/>
        <v>2</v>
      </c>
      <c r="X31" s="76">
        <f>分析係数表!E34</f>
        <v>0.19870639380765559</v>
      </c>
      <c r="Y31" s="89">
        <f t="shared" si="8"/>
        <v>2</v>
      </c>
    </row>
    <row r="32" spans="1:25" x14ac:dyDescent="0.2">
      <c r="A32" s="6" t="s">
        <v>20</v>
      </c>
      <c r="B32" s="5" t="s">
        <v>37</v>
      </c>
      <c r="C32" s="90"/>
      <c r="D32" s="107">
        <f>投入係数表!AN32</f>
        <v>0</v>
      </c>
      <c r="E32" s="110">
        <f t="shared" si="9"/>
        <v>0</v>
      </c>
      <c r="F32" s="85">
        <f>分析係数表!C35</f>
        <v>0.43910510987556262</v>
      </c>
      <c r="G32" s="110">
        <f t="shared" si="0"/>
        <v>0</v>
      </c>
      <c r="H32" s="110">
        <v>0.24366067392648194</v>
      </c>
      <c r="I32" s="110">
        <f t="shared" si="1"/>
        <v>0.24366067392648194</v>
      </c>
      <c r="J32" s="85">
        <f>分析係数表!G35</f>
        <v>0.31421305453517945</v>
      </c>
      <c r="K32" s="111">
        <f t="shared" si="2"/>
        <v>7.6561364624540246E-2</v>
      </c>
      <c r="L32" s="79"/>
      <c r="M32" s="80"/>
      <c r="N32" s="81">
        <f>分析係数表!H35</f>
        <v>6.5760337122381329E-2</v>
      </c>
      <c r="O32" s="82">
        <f t="shared" si="3"/>
        <v>0.4772358563707218</v>
      </c>
      <c r="P32" s="76">
        <f>分析係数表!C35</f>
        <v>0.43910510987556262</v>
      </c>
      <c r="Q32" s="82">
        <f t="shared" si="4"/>
        <v>0.20955670314822403</v>
      </c>
      <c r="R32" s="83">
        <v>0.25618074008519648</v>
      </c>
      <c r="S32" s="84">
        <f t="shared" si="5"/>
        <v>0.49984141401167842</v>
      </c>
      <c r="T32" s="85">
        <f>分析係数表!F35</f>
        <v>0.64651031364792311</v>
      </c>
      <c r="U32" s="86">
        <f t="shared" si="6"/>
        <v>0.32315262934691158</v>
      </c>
      <c r="V32" s="87">
        <f>分析係数表!D35</f>
        <v>9.7202599604408024E-2</v>
      </c>
      <c r="W32" s="88">
        <f t="shared" si="7"/>
        <v>0</v>
      </c>
      <c r="X32" s="76">
        <f>分析係数表!E35</f>
        <v>8.3356880474710376E-2</v>
      </c>
      <c r="Y32" s="89">
        <f t="shared" si="8"/>
        <v>0</v>
      </c>
    </row>
    <row r="33" spans="1:25" x14ac:dyDescent="0.2">
      <c r="A33" s="6" t="s">
        <v>21</v>
      </c>
      <c r="B33" s="5" t="s">
        <v>38</v>
      </c>
      <c r="C33" s="90"/>
      <c r="D33" s="107">
        <f>投入係数表!AN33</f>
        <v>0</v>
      </c>
      <c r="E33" s="110">
        <f t="shared" si="9"/>
        <v>0</v>
      </c>
      <c r="F33" s="85">
        <f>分析係数表!C36</f>
        <v>0.81669408606805782</v>
      </c>
      <c r="G33" s="110">
        <f t="shared" si="0"/>
        <v>0</v>
      </c>
      <c r="H33" s="110">
        <v>0.25241326618756932</v>
      </c>
      <c r="I33" s="110">
        <f t="shared" si="1"/>
        <v>0.25241326618756932</v>
      </c>
      <c r="J33" s="85">
        <f>分析係数表!G36</f>
        <v>6.9340477503742809E-2</v>
      </c>
      <c r="K33" s="111">
        <f t="shared" si="2"/>
        <v>1.7502456405725397E-2</v>
      </c>
      <c r="L33" s="79"/>
      <c r="M33" s="80"/>
      <c r="N33" s="81">
        <f>分析係数表!H36</f>
        <v>0.13486237300873674</v>
      </c>
      <c r="O33" s="82">
        <f t="shared" si="3"/>
        <v>0.97872308585089463</v>
      </c>
      <c r="P33" s="76">
        <f>分析係数表!C36</f>
        <v>0.81669408606805782</v>
      </c>
      <c r="Q33" s="82">
        <f t="shared" si="4"/>
        <v>0.79931735611270571</v>
      </c>
      <c r="R33" s="83">
        <v>0.84025360019824336</v>
      </c>
      <c r="S33" s="84">
        <f t="shared" si="5"/>
        <v>1.0926668663858128</v>
      </c>
      <c r="T33" s="85">
        <f>分析係数表!F36</f>
        <v>0.82767315420376641</v>
      </c>
      <c r="U33" s="86">
        <f t="shared" si="6"/>
        <v>0.90437103179549105</v>
      </c>
      <c r="V33" s="87">
        <f>分析係数表!D36</f>
        <v>6.0672917815774961E-3</v>
      </c>
      <c r="W33" s="88">
        <f t="shared" si="7"/>
        <v>0</v>
      </c>
      <c r="X33" s="76">
        <f>分析係数表!E36</f>
        <v>1.3395319517768497E-3</v>
      </c>
      <c r="Y33" s="89">
        <f t="shared" si="8"/>
        <v>0</v>
      </c>
    </row>
    <row r="34" spans="1:25" x14ac:dyDescent="0.2">
      <c r="A34" s="6" t="s">
        <v>22</v>
      </c>
      <c r="B34" s="5" t="s">
        <v>377</v>
      </c>
      <c r="C34" s="90"/>
      <c r="D34" s="107">
        <f>投入係数表!AN34</f>
        <v>0.1111111111111111</v>
      </c>
      <c r="E34" s="110">
        <f t="shared" si="9"/>
        <v>11.111111111111111</v>
      </c>
      <c r="F34" s="85">
        <f>分析係数表!C37</f>
        <v>0.27674240490171054</v>
      </c>
      <c r="G34" s="110">
        <f t="shared" si="0"/>
        <v>3.0749156100190058</v>
      </c>
      <c r="H34" s="110">
        <v>3.6553889434343128</v>
      </c>
      <c r="I34" s="110">
        <f t="shared" si="1"/>
        <v>3.6553889434343128</v>
      </c>
      <c r="J34" s="85">
        <f>分析係数表!G37</f>
        <v>0.51230251230251234</v>
      </c>
      <c r="K34" s="111">
        <f t="shared" si="2"/>
        <v>1.8726649391642245</v>
      </c>
      <c r="L34" s="79"/>
      <c r="M34" s="80"/>
      <c r="N34" s="81">
        <f>分析係数表!H37</f>
        <v>5.0756243876907386E-2</v>
      </c>
      <c r="O34" s="82">
        <f t="shared" si="3"/>
        <v>0.36834816506001428</v>
      </c>
      <c r="P34" s="76">
        <f>分析係数表!C37</f>
        <v>0.27674240490171054</v>
      </c>
      <c r="Q34" s="82">
        <f t="shared" si="4"/>
        <v>0.10193755703984057</v>
      </c>
      <c r="R34" s="83">
        <v>0.12159502809570011</v>
      </c>
      <c r="S34" s="84">
        <f t="shared" si="5"/>
        <v>3.7769839715300129</v>
      </c>
      <c r="T34" s="85">
        <f>分析係数表!F37</f>
        <v>0.72623672623672619</v>
      </c>
      <c r="U34" s="86">
        <f t="shared" si="6"/>
        <v>2.7429844745325447</v>
      </c>
      <c r="V34" s="87">
        <f>分析係数表!D37</f>
        <v>0.14037814037814036</v>
      </c>
      <c r="W34" s="88">
        <f t="shared" si="7"/>
        <v>1</v>
      </c>
      <c r="X34" s="76">
        <f>分析係数表!E37</f>
        <v>0.12535612535612536</v>
      </c>
      <c r="Y34" s="89">
        <f t="shared" si="8"/>
        <v>0</v>
      </c>
    </row>
    <row r="35" spans="1:25" x14ac:dyDescent="0.2">
      <c r="A35" s="6" t="s">
        <v>23</v>
      </c>
      <c r="B35" s="5" t="s">
        <v>193</v>
      </c>
      <c r="C35" s="90"/>
      <c r="D35" s="107">
        <f>投入係数表!AN35</f>
        <v>0</v>
      </c>
      <c r="E35" s="110">
        <f t="shared" si="9"/>
        <v>0</v>
      </c>
      <c r="F35" s="85">
        <f>分析係数表!C38</f>
        <v>2.6054411976392688E-2</v>
      </c>
      <c r="G35" s="110">
        <f t="shared" si="0"/>
        <v>0</v>
      </c>
      <c r="H35" s="110">
        <v>1.2955359080728625E-2</v>
      </c>
      <c r="I35" s="110">
        <f t="shared" si="1"/>
        <v>1.2955359080728625E-2</v>
      </c>
      <c r="J35" s="85">
        <f>分析係数表!G38</f>
        <v>0.25641025641025639</v>
      </c>
      <c r="K35" s="111">
        <f t="shared" si="2"/>
        <v>3.3218869437765704E-3</v>
      </c>
      <c r="L35" s="79"/>
      <c r="M35" s="80"/>
      <c r="N35" s="81">
        <f>分析係数表!H38</f>
        <v>4.4945177351603076E-2</v>
      </c>
      <c r="O35" s="82">
        <f t="shared" si="3"/>
        <v>0.32617609856847907</v>
      </c>
      <c r="P35" s="76">
        <f>分析係数表!C38</f>
        <v>2.6054411976392688E-2</v>
      </c>
      <c r="Q35" s="82">
        <f t="shared" si="4"/>
        <v>8.4983264489556232E-3</v>
      </c>
      <c r="R35" s="83">
        <v>1.0460433797290745E-2</v>
      </c>
      <c r="S35" s="84">
        <f t="shared" si="5"/>
        <v>2.341579287801937E-2</v>
      </c>
      <c r="T35" s="85">
        <f>分析係数表!F38</f>
        <v>0.57264957264957261</v>
      </c>
      <c r="U35" s="86">
        <f t="shared" si="6"/>
        <v>1.3409043784848699E-2</v>
      </c>
      <c r="V35" s="87">
        <f>分析係数表!D38</f>
        <v>9.4017094017094016E-2</v>
      </c>
      <c r="W35" s="88">
        <f t="shared" si="7"/>
        <v>0</v>
      </c>
      <c r="X35" s="76">
        <f>分析係数表!E38</f>
        <v>6.4102564102564097E-2</v>
      </c>
      <c r="Y35" s="89">
        <f t="shared" si="8"/>
        <v>0</v>
      </c>
    </row>
    <row r="36" spans="1:25" x14ac:dyDescent="0.2">
      <c r="A36" s="6" t="s">
        <v>24</v>
      </c>
      <c r="B36" s="5" t="s">
        <v>39</v>
      </c>
      <c r="C36" s="90"/>
      <c r="D36" s="107">
        <f>投入係数表!AN36</f>
        <v>0</v>
      </c>
      <c r="E36" s="110">
        <f t="shared" si="9"/>
        <v>0</v>
      </c>
      <c r="F36" s="85">
        <f>分析係数表!C39</f>
        <v>1</v>
      </c>
      <c r="G36" s="110">
        <f t="shared" si="0"/>
        <v>0</v>
      </c>
      <c r="H36" s="110">
        <v>3.3065051712501951E-2</v>
      </c>
      <c r="I36" s="110">
        <f t="shared" si="1"/>
        <v>3.3065051712501951E-2</v>
      </c>
      <c r="J36" s="85">
        <f>分析係数表!G39</f>
        <v>0.35423311765241955</v>
      </c>
      <c r="K36" s="111">
        <f t="shared" si="2"/>
        <v>1.171273635345804E-2</v>
      </c>
      <c r="L36" s="79"/>
      <c r="M36" s="80"/>
      <c r="N36" s="81">
        <f>分析係数表!H39</f>
        <v>4.0664045200166418E-3</v>
      </c>
      <c r="O36" s="82">
        <f t="shared" si="3"/>
        <v>2.9510707036801781E-2</v>
      </c>
      <c r="P36" s="76">
        <f>分析係数表!C39</f>
        <v>1</v>
      </c>
      <c r="Q36" s="82">
        <f t="shared" si="4"/>
        <v>2.9510707036801781E-2</v>
      </c>
      <c r="R36" s="83">
        <v>5.2285483685947071E-2</v>
      </c>
      <c r="S36" s="84">
        <f t="shared" si="5"/>
        <v>8.5350535398449029E-2</v>
      </c>
      <c r="T36" s="85">
        <f>分析係数表!F39</f>
        <v>0.70491205686685499</v>
      </c>
      <c r="U36" s="86">
        <f t="shared" si="6"/>
        <v>6.0164621462408023E-2</v>
      </c>
      <c r="V36" s="87">
        <f>分析係数表!D39</f>
        <v>5.4588535496217991E-2</v>
      </c>
      <c r="W36" s="88">
        <f t="shared" si="7"/>
        <v>0</v>
      </c>
      <c r="X36" s="76">
        <f>分析係数表!E39</f>
        <v>6.4886539688325889E-2</v>
      </c>
      <c r="Y36" s="89">
        <f t="shared" si="8"/>
        <v>0</v>
      </c>
    </row>
    <row r="37" spans="1:25" x14ac:dyDescent="0.2">
      <c r="A37" s="6" t="s">
        <v>25</v>
      </c>
      <c r="B37" s="5" t="s">
        <v>40</v>
      </c>
      <c r="C37" s="90"/>
      <c r="D37" s="107">
        <f>投入係数表!AN37</f>
        <v>0</v>
      </c>
      <c r="E37" s="110">
        <f t="shared" si="9"/>
        <v>0</v>
      </c>
      <c r="F37" s="85">
        <f>分析係数表!C40</f>
        <v>0.92056168505516545</v>
      </c>
      <c r="G37" s="110">
        <f t="shared" si="0"/>
        <v>0</v>
      </c>
      <c r="H37" s="110">
        <v>2.6295427205177248E-3</v>
      </c>
      <c r="I37" s="110">
        <f t="shared" si="1"/>
        <v>2.6295427205177248E-3</v>
      </c>
      <c r="J37" s="85">
        <f>分析係数表!G40</f>
        <v>0.55393401015228427</v>
      </c>
      <c r="K37" s="111">
        <f t="shared" si="2"/>
        <v>1.4565931440431307E-3</v>
      </c>
      <c r="L37" s="79"/>
      <c r="M37" s="80"/>
      <c r="N37" s="81">
        <f>分析係数表!H40</f>
        <v>3.1632064203561794E-2</v>
      </c>
      <c r="O37" s="82">
        <f t="shared" si="3"/>
        <v>0.22956018642159004</v>
      </c>
      <c r="P37" s="76">
        <f>分析係数表!C40</f>
        <v>0.92056168505516545</v>
      </c>
      <c r="Q37" s="82">
        <f t="shared" si="4"/>
        <v>0.21132431203383684</v>
      </c>
      <c r="R37" s="83">
        <v>0.21154384438863835</v>
      </c>
      <c r="S37" s="84">
        <f t="shared" si="5"/>
        <v>0.21417338710915607</v>
      </c>
      <c r="T37" s="85">
        <f>分析係数表!F40</f>
        <v>0.75190355329949243</v>
      </c>
      <c r="U37" s="86">
        <f t="shared" si="6"/>
        <v>0.16103773078956216</v>
      </c>
      <c r="V37" s="87">
        <f>分析係数表!D40</f>
        <v>8.6747643219724432E-2</v>
      </c>
      <c r="W37" s="88">
        <f t="shared" si="7"/>
        <v>0</v>
      </c>
      <c r="X37" s="76">
        <f>分析係数表!E40</f>
        <v>5.4296591733139957E-2</v>
      </c>
      <c r="Y37" s="89">
        <f t="shared" si="8"/>
        <v>0</v>
      </c>
    </row>
    <row r="38" spans="1:25" x14ac:dyDescent="0.2">
      <c r="A38" s="6" t="s">
        <v>26</v>
      </c>
      <c r="B38" s="5" t="s">
        <v>276</v>
      </c>
      <c r="C38" s="90"/>
      <c r="D38" s="107">
        <f>投入係数表!AN38</f>
        <v>0</v>
      </c>
      <c r="E38" s="110">
        <f t="shared" si="9"/>
        <v>0</v>
      </c>
      <c r="F38" s="85">
        <f>分析係数表!C41</f>
        <v>0.63177526518242222</v>
      </c>
      <c r="G38" s="110">
        <f t="shared" si="0"/>
        <v>0</v>
      </c>
      <c r="H38" s="110">
        <v>8.1351660165550799E-4</v>
      </c>
      <c r="I38" s="110">
        <f t="shared" si="1"/>
        <v>8.1351660165550799E-4</v>
      </c>
      <c r="J38" s="85">
        <f>分析係数表!G41</f>
        <v>0.4574653574378269</v>
      </c>
      <c r="K38" s="111">
        <f t="shared" si="2"/>
        <v>3.721556629579432E-4</v>
      </c>
      <c r="L38" s="79"/>
      <c r="M38" s="80"/>
      <c r="N38" s="81">
        <f>分析係数表!H41</f>
        <v>5.3681907855005165E-2</v>
      </c>
      <c r="O38" s="82">
        <f t="shared" si="3"/>
        <v>0.38958029091487495</v>
      </c>
      <c r="P38" s="76">
        <f>分析係数表!C41</f>
        <v>0.63177526518242222</v>
      </c>
      <c r="Q38" s="82">
        <f t="shared" si="4"/>
        <v>0.24612719160259031</v>
      </c>
      <c r="R38" s="83">
        <v>0.24943854332071483</v>
      </c>
      <c r="S38" s="84">
        <f t="shared" si="5"/>
        <v>0.25025205992237032</v>
      </c>
      <c r="T38" s="85">
        <f>分析係数表!F41</f>
        <v>0.56134715976874372</v>
      </c>
      <c r="U38" s="86">
        <f t="shared" si="6"/>
        <v>0.14047828306370003</v>
      </c>
      <c r="V38" s="87">
        <f>分析係数表!D41</f>
        <v>0.18619803615674038</v>
      </c>
      <c r="W38" s="88">
        <f t="shared" si="7"/>
        <v>0</v>
      </c>
      <c r="X38" s="76">
        <f>分析係数表!E41</f>
        <v>0.17261631641736258</v>
      </c>
      <c r="Y38" s="89">
        <f t="shared" si="8"/>
        <v>0</v>
      </c>
    </row>
    <row r="39" spans="1:25" x14ac:dyDescent="0.2">
      <c r="A39" s="6" t="s">
        <v>51</v>
      </c>
      <c r="B39" s="5" t="s">
        <v>367</v>
      </c>
      <c r="C39" s="90"/>
      <c r="D39" s="107">
        <f>投入係数表!AN39</f>
        <v>0</v>
      </c>
      <c r="E39" s="110">
        <f t="shared" si="9"/>
        <v>0</v>
      </c>
      <c r="F39" s="85">
        <f>分析係数表!C42</f>
        <v>1</v>
      </c>
      <c r="G39" s="110">
        <f>E39*F39</f>
        <v>0</v>
      </c>
      <c r="H39" s="110">
        <v>2.7203756441624209E-2</v>
      </c>
      <c r="I39" s="110">
        <f>C39+H39</f>
        <v>2.7203756441624209E-2</v>
      </c>
      <c r="J39" s="85">
        <f>分析係数表!G42</f>
        <v>0.48523748395378691</v>
      </c>
      <c r="K39" s="111">
        <f>I39*J39</f>
        <v>1.3200282329825353E-2</v>
      </c>
      <c r="L39" s="79"/>
      <c r="M39" s="80"/>
      <c r="N39" s="81">
        <f>分析係数表!H42</f>
        <v>1.4319648920322628E-2</v>
      </c>
      <c r="O39" s="82">
        <f t="shared" si="3"/>
        <v>0.10392054260154289</v>
      </c>
      <c r="P39" s="76">
        <f>分析係数表!C42</f>
        <v>1</v>
      </c>
      <c r="Q39" s="82">
        <f>O39*P39</f>
        <v>0.10392054260154289</v>
      </c>
      <c r="R39" s="83">
        <v>0.10830603632901477</v>
      </c>
      <c r="S39" s="84">
        <f>I39+R39</f>
        <v>0.13550979277063899</v>
      </c>
      <c r="T39" s="85">
        <f>分析係数表!F42</f>
        <v>0.55905006418485237</v>
      </c>
      <c r="U39" s="86">
        <f>S39*T39</f>
        <v>7.5756758346101766E-2</v>
      </c>
      <c r="V39" s="87">
        <f>分析係数表!D42</f>
        <v>0.23876765083440307</v>
      </c>
      <c r="W39" s="88">
        <f>ROUND(S39*V39,0)</f>
        <v>0</v>
      </c>
      <c r="X39" s="76">
        <f>分析係数表!E42</f>
        <v>0.20410783055198972</v>
      </c>
      <c r="Y39" s="89">
        <f>ROUND(S39*X39,0)</f>
        <v>0</v>
      </c>
    </row>
    <row r="40" spans="1:25" x14ac:dyDescent="0.2">
      <c r="A40" s="6" t="s">
        <v>194</v>
      </c>
      <c r="B40" s="5" t="s">
        <v>41</v>
      </c>
      <c r="C40" s="90"/>
      <c r="D40" s="107">
        <f>投入係数表!AN40</f>
        <v>0</v>
      </c>
      <c r="E40" s="110">
        <f t="shared" si="9"/>
        <v>0</v>
      </c>
      <c r="F40" s="85">
        <f>分析係数表!C43</f>
        <v>0.2976353666895134</v>
      </c>
      <c r="G40" s="110">
        <f>E40*F40</f>
        <v>0</v>
      </c>
      <c r="H40" s="110">
        <v>0.5041622814319846</v>
      </c>
      <c r="I40" s="110">
        <f>C40+H40</f>
        <v>0.5041622814319846</v>
      </c>
      <c r="J40" s="85">
        <f>分析係数表!G43</f>
        <v>0.36251604621309369</v>
      </c>
      <c r="K40" s="111">
        <f>I40*J40</f>
        <v>0.18276691691449609</v>
      </c>
      <c r="L40" s="79"/>
      <c r="M40" s="80"/>
      <c r="N40" s="81">
        <f>分析係数表!H43</f>
        <v>3.8812019379168734E-2</v>
      </c>
      <c r="O40" s="82">
        <f t="shared" si="3"/>
        <v>0.28166655033145455</v>
      </c>
      <c r="P40" s="76">
        <f>分析係数表!C43</f>
        <v>0.2976353666895134</v>
      </c>
      <c r="Q40" s="82">
        <f>O40*P40</f>
        <v>8.383392699207276E-2</v>
      </c>
      <c r="R40" s="83">
        <v>0.14213338977604839</v>
      </c>
      <c r="S40" s="84">
        <f>I40+R40</f>
        <v>0.646295671208033</v>
      </c>
      <c r="T40" s="85">
        <f>分析係数表!F43</f>
        <v>0.59563543003851094</v>
      </c>
      <c r="U40" s="86">
        <f>S40*T40</f>
        <v>0.38495660005202481</v>
      </c>
      <c r="V40" s="87">
        <f>分析係数表!D43</f>
        <v>0.26110397946084724</v>
      </c>
      <c r="W40" s="88">
        <f>ROUND(S40*V40,0)</f>
        <v>0</v>
      </c>
      <c r="X40" s="76">
        <f>分析係数表!E43</f>
        <v>0.20154043645699615</v>
      </c>
      <c r="Y40" s="89">
        <f>ROUND(S40*X40,0)</f>
        <v>0</v>
      </c>
    </row>
    <row r="41" spans="1:25" x14ac:dyDescent="0.2">
      <c r="A41" s="6" t="s">
        <v>340</v>
      </c>
      <c r="B41" s="5" t="s">
        <v>42</v>
      </c>
      <c r="C41" s="163"/>
      <c r="D41" s="107">
        <f>投入係数表!AN41</f>
        <v>0</v>
      </c>
      <c r="E41" s="110">
        <f t="shared" si="9"/>
        <v>0</v>
      </c>
      <c r="F41" s="85">
        <f>分析係数表!C44</f>
        <v>0.4644187601490114</v>
      </c>
      <c r="G41" s="110">
        <f>E41*F41</f>
        <v>0</v>
      </c>
      <c r="H41" s="110">
        <v>7.8324320931656092E-3</v>
      </c>
      <c r="I41" s="110">
        <f>C41+H41</f>
        <v>7.8324320931656092E-3</v>
      </c>
      <c r="J41" s="85">
        <f>分析係数表!G44</f>
        <v>0.2664037682111951</v>
      </c>
      <c r="K41" s="111">
        <f>I41*J41</f>
        <v>2.0865894238776168E-3</v>
      </c>
      <c r="L41" s="79"/>
      <c r="M41" s="80"/>
      <c r="N41" s="81">
        <f>分析係数表!H44</f>
        <v>0.11619448955215868</v>
      </c>
      <c r="O41" s="82">
        <f t="shared" si="3"/>
        <v>0.84324653968524677</v>
      </c>
      <c r="P41" s="76">
        <f>分析係数表!C44</f>
        <v>0.4644187601490114</v>
      </c>
      <c r="Q41" s="82">
        <f>O41*P41</f>
        <v>0.39161951246056642</v>
      </c>
      <c r="R41" s="83">
        <v>0.39743656159054724</v>
      </c>
      <c r="S41" s="84">
        <f>I41+R41</f>
        <v>0.40526899368371283</v>
      </c>
      <c r="T41" s="85">
        <f>分析係数表!F44</f>
        <v>0.52053894183371674</v>
      </c>
      <c r="U41" s="86">
        <f>S41*T41</f>
        <v>0.21095829313013512</v>
      </c>
      <c r="V41" s="87">
        <f>分析係数表!D44</f>
        <v>0.21141417460839085</v>
      </c>
      <c r="W41" s="88">
        <f>ROUND(S41*V41,0)</f>
        <v>0</v>
      </c>
      <c r="X41" s="76">
        <f>分析係数表!E44</f>
        <v>0.12487676634899771</v>
      </c>
      <c r="Y41" s="89">
        <f>ROUND(S41*X41,0)</f>
        <v>0</v>
      </c>
    </row>
    <row r="42" spans="1:25" x14ac:dyDescent="0.2">
      <c r="A42" s="6" t="s">
        <v>341</v>
      </c>
      <c r="B42" s="5" t="s">
        <v>278</v>
      </c>
      <c r="C42" s="201">
        <f>最終需要_まとめ!C43</f>
        <v>100</v>
      </c>
      <c r="D42" s="107">
        <f>投入係数表!AN42</f>
        <v>0</v>
      </c>
      <c r="E42" s="110">
        <f t="shared" si="9"/>
        <v>0</v>
      </c>
      <c r="F42" s="85">
        <f>分析係数表!C45</f>
        <v>1</v>
      </c>
      <c r="G42" s="110">
        <f>E42*F42</f>
        <v>0</v>
      </c>
      <c r="H42" s="110">
        <v>3.6264961903740928E-2</v>
      </c>
      <c r="I42" s="110">
        <f>C42+H42</f>
        <v>100.03626496190374</v>
      </c>
      <c r="J42" s="85">
        <f>分析係数表!G45</f>
        <v>0</v>
      </c>
      <c r="K42" s="111">
        <f>I42*J42</f>
        <v>0</v>
      </c>
      <c r="L42" s="79"/>
      <c r="M42" s="80"/>
      <c r="N42" s="81">
        <f>分析係数表!H45</f>
        <v>0</v>
      </c>
      <c r="O42" s="82">
        <f t="shared" si="3"/>
        <v>0</v>
      </c>
      <c r="P42" s="76">
        <f>分析係数表!C45</f>
        <v>1</v>
      </c>
      <c r="Q42" s="82">
        <f>O42*P42</f>
        <v>0</v>
      </c>
      <c r="R42" s="83">
        <v>3.6432852822594966E-3</v>
      </c>
      <c r="S42" s="84">
        <f>I42+R42</f>
        <v>100.03990824718601</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107">
        <f>投入係数表!AN43</f>
        <v>0</v>
      </c>
      <c r="E43" s="110">
        <f t="shared" si="9"/>
        <v>0</v>
      </c>
      <c r="F43" s="85">
        <f>分析係数表!C46</f>
        <v>0.61950882047734346</v>
      </c>
      <c r="G43" s="110">
        <f>E43*F43</f>
        <v>0</v>
      </c>
      <c r="H43" s="110">
        <v>0.17456402301159119</v>
      </c>
      <c r="I43" s="110">
        <f>C43+H43</f>
        <v>0.17456402301159119</v>
      </c>
      <c r="J43" s="85">
        <f>分析係数表!G46</f>
        <v>9.4707520891364905E-3</v>
      </c>
      <c r="K43" s="111">
        <f>I43*J43</f>
        <v>1.6532525856250977E-3</v>
      </c>
      <c r="L43" s="79"/>
      <c r="M43" s="80"/>
      <c r="N43" s="81">
        <f>分析係数表!H46</f>
        <v>2.3767664702803538E-2</v>
      </c>
      <c r="O43" s="82">
        <f t="shared" si="3"/>
        <v>0.17248667380256089</v>
      </c>
      <c r="P43" s="76">
        <f>分析係数表!C46</f>
        <v>0.61950882047734346</v>
      </c>
      <c r="Q43" s="82">
        <f>O43*P43</f>
        <v>0.10685701583548479</v>
      </c>
      <c r="R43" s="83">
        <v>0.12023742378004644</v>
      </c>
      <c r="S43" s="84">
        <f>I43+R43</f>
        <v>0.29480144679163761</v>
      </c>
      <c r="T43" s="85">
        <f>分析係数表!F46</f>
        <v>0.31364902506963788</v>
      </c>
      <c r="U43" s="86">
        <f>S43*T43</f>
        <v>9.2464186375315865E-2</v>
      </c>
      <c r="V43" s="87">
        <f>分析係数表!D46</f>
        <v>1.6713091922005571E-3</v>
      </c>
      <c r="W43" s="88">
        <f>ROUND(S43*V43,0)</f>
        <v>0</v>
      </c>
      <c r="X43" s="76">
        <f>分析係数表!E46</f>
        <v>5.5710306406685237E-3</v>
      </c>
      <c r="Y43" s="89">
        <f>ROUND(S43*X43,0)</f>
        <v>0</v>
      </c>
    </row>
    <row r="44" spans="1:25" x14ac:dyDescent="0.2">
      <c r="A44" s="192">
        <v>40</v>
      </c>
      <c r="B44" s="14" t="s">
        <v>150</v>
      </c>
      <c r="C44" s="197">
        <f>SUM(C5:C43)</f>
        <v>100</v>
      </c>
      <c r="D44" s="108">
        <f>投入係数表!AN44</f>
        <v>1</v>
      </c>
      <c r="E44" s="96">
        <f>SUM(E5:E43)</f>
        <v>100</v>
      </c>
      <c r="F44" s="98">
        <f>分析係数表!C47</f>
        <v>0.46349450395854752</v>
      </c>
      <c r="G44" s="96">
        <f>SUM(G5:G43)</f>
        <v>34.340949189350887</v>
      </c>
      <c r="H44" s="96">
        <f>SUM(H5:H43)</f>
        <v>41.758893594046697</v>
      </c>
      <c r="I44" s="96">
        <f>SUM(I5:I43)</f>
        <v>141.7588935940467</v>
      </c>
      <c r="J44" s="98">
        <f>分析係数表!G47</f>
        <v>0.28295025107418337</v>
      </c>
      <c r="K44" s="112">
        <f>SUM(K5:K43)</f>
        <v>11.574480150295086</v>
      </c>
      <c r="L44" s="94">
        <f>最終需要_まとめ!$L$33</f>
        <v>0.627</v>
      </c>
      <c r="M44" s="91">
        <f>K44*L44</f>
        <v>7.2571990542350191</v>
      </c>
      <c r="N44" s="95">
        <f>分析係数表!H47</f>
        <v>1</v>
      </c>
      <c r="O44" s="96">
        <f>SUM(O5:O43)</f>
        <v>7.2571990542350191</v>
      </c>
      <c r="P44" s="92">
        <f>分析係数表!C47</f>
        <v>0.46349450395854752</v>
      </c>
      <c r="Q44" s="96">
        <f>SUM(Q5:Q43)</f>
        <v>2.9773064804889979</v>
      </c>
      <c r="R44" s="91">
        <f>SUM(R5:R43)</f>
        <v>3.3632077068840576</v>
      </c>
      <c r="S44" s="97">
        <f>SUM(S5:S43)</f>
        <v>145.12210130093075</v>
      </c>
      <c r="T44" s="98">
        <f>分析係数表!F47</f>
        <v>0.52862763369053167</v>
      </c>
      <c r="U44" s="99">
        <f>SUM(U5:U43)</f>
        <v>22.606128479964347</v>
      </c>
      <c r="V44" s="100">
        <f>分析係数表!D47</f>
        <v>0.12002381322151473</v>
      </c>
      <c r="W44" s="101">
        <f>SUM(W5:W43)</f>
        <v>5</v>
      </c>
      <c r="X44" s="92">
        <f>分析係数表!E47</f>
        <v>9.1234404928301496E-2</v>
      </c>
      <c r="Y44" s="102">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Y46"/>
  <sheetViews>
    <sheetView workbookViewId="0">
      <pane xSplit="2" ySplit="4" topLeftCell="C5" activePane="bottomRight" state="frozen"/>
      <selection pane="topRight" activeCell="C1" sqref="C1"/>
      <selection pane="bottomLeft" activeCell="A5" sqref="A5"/>
      <selection pane="bottomRight" activeCell="J15" sqref="J15:J1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2015年宍粟市産業連関表</v>
      </c>
      <c r="H1" s="401"/>
      <c r="I1" s="401"/>
    </row>
    <row r="2" spans="1:25" x14ac:dyDescent="0.2">
      <c r="B2" s="3" t="s">
        <v>283</v>
      </c>
      <c r="S2" s="3" t="s">
        <v>152</v>
      </c>
      <c r="U2" s="64" t="s">
        <v>209</v>
      </c>
      <c r="W2" s="3" t="s">
        <v>130</v>
      </c>
      <c r="Y2" s="3" t="s">
        <v>153</v>
      </c>
    </row>
    <row r="3" spans="1:25" ht="44" x14ac:dyDescent="0.2">
      <c r="B3" s="65"/>
      <c r="C3" s="66" t="s">
        <v>227</v>
      </c>
      <c r="D3" s="66" t="s">
        <v>353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投入係数表!AO5</f>
        <v>0</v>
      </c>
      <c r="E5" s="110">
        <f>$C$43*D5</f>
        <v>0</v>
      </c>
      <c r="F5" s="85">
        <f>分析係数表!C8</f>
        <v>0.24593128390596741</v>
      </c>
      <c r="G5" s="110">
        <f t="shared" ref="G5:G38" si="0">E5*F5</f>
        <v>0</v>
      </c>
      <c r="H5" s="110">
        <f t="array" ref="H5:H43">MMULT(逆行列係数!C5:AO43,'39'!G5:G43)</f>
        <v>9.479599806033967E-3</v>
      </c>
      <c r="I5" s="110">
        <f t="shared" ref="I5:I38" si="1">C5+H5</f>
        <v>9.479599806033967E-3</v>
      </c>
      <c r="J5" s="85">
        <f>分析係数表!G8</f>
        <v>0.11987270155586988</v>
      </c>
      <c r="K5" s="111">
        <f t="shared" ref="K5:K38" si="2">I5*J5</f>
        <v>1.1363452384177918E-3</v>
      </c>
      <c r="L5" s="79" t="s">
        <v>177</v>
      </c>
      <c r="M5" s="80" t="s">
        <v>177</v>
      </c>
      <c r="N5" s="81">
        <f>分析係数表!H8</f>
        <v>1.2776294069491229E-2</v>
      </c>
      <c r="O5" s="82">
        <f t="shared" ref="O5:O43" si="3">$M$44*N5</f>
        <v>0.11270885095878423</v>
      </c>
      <c r="P5" s="76">
        <f>分析係数表!C8</f>
        <v>0.24593128390596741</v>
      </c>
      <c r="Q5" s="82">
        <f t="shared" ref="Q5:Q38" si="4">O5*P5</f>
        <v>2.7718632423860131E-2</v>
      </c>
      <c r="R5" s="83">
        <f t="array" ref="R5:R43">MMULT(逆行列係数!C5:AO43,'39'!Q5:Q43)</f>
        <v>4.2019523513986516E-2</v>
      </c>
      <c r="S5" s="84">
        <f t="shared" ref="S5:S38" si="5">I5+R5</f>
        <v>5.1499123320020483E-2</v>
      </c>
      <c r="T5" s="85">
        <f>分析係数表!F8</f>
        <v>0.45261669024045259</v>
      </c>
      <c r="U5" s="86">
        <f t="shared" ref="U5:U38" si="6">S5*T5</f>
        <v>2.3309362747392579E-2</v>
      </c>
      <c r="V5" s="87">
        <f>分析係数表!D8</f>
        <v>0.25884016973125884</v>
      </c>
      <c r="W5" s="167">
        <f t="shared" ref="W5:W38" si="7">ROUND(S5*V5,0)</f>
        <v>0</v>
      </c>
      <c r="X5" s="76">
        <f>分析係数表!E8</f>
        <v>0.1623055162659123</v>
      </c>
      <c r="Y5" s="166">
        <f t="shared" ref="Y5:Y38" si="8">ROUND(S5*X5,0)</f>
        <v>0</v>
      </c>
    </row>
    <row r="6" spans="1:25" x14ac:dyDescent="0.2">
      <c r="A6" s="6" t="s">
        <v>219</v>
      </c>
      <c r="B6" s="5" t="s">
        <v>265</v>
      </c>
      <c r="C6" s="90"/>
      <c r="D6" s="107">
        <f>投入係数表!AO6</f>
        <v>0</v>
      </c>
      <c r="E6" s="110">
        <f t="shared" ref="E6:E43" si="9">$C$43*D6</f>
        <v>0</v>
      </c>
      <c r="F6" s="85">
        <f>分析係数表!C9</f>
        <v>0.93252427184466025</v>
      </c>
      <c r="G6" s="110">
        <f t="shared" si="0"/>
        <v>0</v>
      </c>
      <c r="H6" s="110">
        <v>0.95749094426849468</v>
      </c>
      <c r="I6" s="110">
        <f t="shared" si="1"/>
        <v>0.95749094426849468</v>
      </c>
      <c r="J6" s="85">
        <f>分析係数表!G9</f>
        <v>0.24685990338164251</v>
      </c>
      <c r="K6" s="111">
        <f t="shared" si="2"/>
        <v>0.23636612199091825</v>
      </c>
      <c r="L6" s="79"/>
      <c r="M6" s="80"/>
      <c r="N6" s="81">
        <f>分析係数表!H9</f>
        <v>6.7102384818756454E-4</v>
      </c>
      <c r="O6" s="82">
        <f t="shared" si="3"/>
        <v>5.9195825083395081E-3</v>
      </c>
      <c r="P6" s="76">
        <f>分析係数表!C9</f>
        <v>0.93252427184466025</v>
      </c>
      <c r="Q6" s="82">
        <f t="shared" si="4"/>
        <v>5.5201543682136872E-3</v>
      </c>
      <c r="R6" s="83">
        <v>1.1554777047322141E-2</v>
      </c>
      <c r="S6" s="84">
        <f t="shared" si="5"/>
        <v>0.96904572131581679</v>
      </c>
      <c r="T6" s="85">
        <f>分析係数表!F9</f>
        <v>0.67294685990338166</v>
      </c>
      <c r="U6" s="86">
        <f t="shared" si="6"/>
        <v>0.65211627526228644</v>
      </c>
      <c r="V6" s="87">
        <f>分析係数表!D9</f>
        <v>0.15314009661835748</v>
      </c>
      <c r="W6" s="167">
        <f t="shared" si="7"/>
        <v>0</v>
      </c>
      <c r="X6" s="76">
        <f>分析係数表!E9</f>
        <v>0.11884057971014493</v>
      </c>
      <c r="Y6" s="166">
        <f t="shared" si="8"/>
        <v>0</v>
      </c>
    </row>
    <row r="7" spans="1:25" x14ac:dyDescent="0.2">
      <c r="A7" s="6" t="s">
        <v>220</v>
      </c>
      <c r="B7" s="5" t="s">
        <v>266</v>
      </c>
      <c r="C7" s="90"/>
      <c r="D7" s="107">
        <f>投入係数表!AO7</f>
        <v>0</v>
      </c>
      <c r="E7" s="110">
        <f t="shared" si="9"/>
        <v>0</v>
      </c>
      <c r="F7" s="85">
        <f>分析係数表!C10</f>
        <v>7.456140350877194E-2</v>
      </c>
      <c r="G7" s="110">
        <f t="shared" si="0"/>
        <v>0</v>
      </c>
      <c r="H7" s="110">
        <v>1.3839309733887609E-3</v>
      </c>
      <c r="I7" s="110">
        <f t="shared" si="1"/>
        <v>1.3839309733887609E-3</v>
      </c>
      <c r="J7" s="85">
        <f>分析係数表!G10</f>
        <v>0.17857142857142858</v>
      </c>
      <c r="K7" s="111">
        <f t="shared" si="2"/>
        <v>2.4713053096227873E-4</v>
      </c>
      <c r="L7" s="79"/>
      <c r="M7" s="80"/>
      <c r="N7" s="81">
        <f>分析係数表!H10</f>
        <v>1.3017862654838752E-3</v>
      </c>
      <c r="O7" s="82">
        <f t="shared" si="3"/>
        <v>1.1483990066178645E-2</v>
      </c>
      <c r="P7" s="76">
        <f>分析係数表!C10</f>
        <v>7.456140350877194E-2</v>
      </c>
      <c r="Q7" s="82">
        <f t="shared" si="4"/>
        <v>8.5626241721507455E-4</v>
      </c>
      <c r="R7" s="83">
        <v>1.6325162374322215E-3</v>
      </c>
      <c r="S7" s="84">
        <f t="shared" si="5"/>
        <v>3.0164472108209824E-3</v>
      </c>
      <c r="T7" s="85">
        <f>分析係数表!F10</f>
        <v>0.52380952380952384</v>
      </c>
      <c r="U7" s="86">
        <f t="shared" si="6"/>
        <v>1.5800437770967051E-3</v>
      </c>
      <c r="V7" s="87">
        <f>分析係数表!D10</f>
        <v>0.10714285714285714</v>
      </c>
      <c r="W7" s="167">
        <f t="shared" si="7"/>
        <v>0</v>
      </c>
      <c r="X7" s="76">
        <f>分析係数表!E10</f>
        <v>0.13095238095238096</v>
      </c>
      <c r="Y7" s="166">
        <f t="shared" si="8"/>
        <v>0</v>
      </c>
    </row>
    <row r="8" spans="1:25" x14ac:dyDescent="0.2">
      <c r="A8" s="6" t="s">
        <v>221</v>
      </c>
      <c r="B8" s="5" t="s">
        <v>27</v>
      </c>
      <c r="C8" s="90"/>
      <c r="D8" s="107">
        <f>投入係数表!AO8</f>
        <v>0</v>
      </c>
      <c r="E8" s="110">
        <f t="shared" si="9"/>
        <v>0</v>
      </c>
      <c r="F8" s="85">
        <f>分析係数表!C11</f>
        <v>4.5351473922902175E-3</v>
      </c>
      <c r="G8" s="110">
        <f t="shared" si="0"/>
        <v>0</v>
      </c>
      <c r="H8" s="110">
        <v>3.4121461651937532E-4</v>
      </c>
      <c r="I8" s="110">
        <f t="shared" si="1"/>
        <v>3.4121461651937532E-4</v>
      </c>
      <c r="J8" s="85">
        <f>分析係数表!G11</f>
        <v>0.75</v>
      </c>
      <c r="K8" s="111">
        <f t="shared" si="2"/>
        <v>2.5591096238953149E-4</v>
      </c>
      <c r="L8" s="79"/>
      <c r="M8" s="80"/>
      <c r="N8" s="81">
        <f>分析係数表!H11</f>
        <v>-2.6840953927502582E-5</v>
      </c>
      <c r="O8" s="82">
        <f t="shared" si="3"/>
        <v>-2.3678330033358031E-4</v>
      </c>
      <c r="P8" s="76">
        <f>分析係数表!C11</f>
        <v>4.5351473922902175E-3</v>
      </c>
      <c r="Q8" s="82">
        <f t="shared" si="4"/>
        <v>-1.0738471670457081E-6</v>
      </c>
      <c r="R8" s="83">
        <v>3.0589945705538201E-5</v>
      </c>
      <c r="S8" s="84">
        <f t="shared" si="5"/>
        <v>3.7180456222491354E-4</v>
      </c>
      <c r="T8" s="85">
        <f>分析係数表!F11</f>
        <v>1</v>
      </c>
      <c r="U8" s="86">
        <f t="shared" si="6"/>
        <v>3.7180456222491354E-4</v>
      </c>
      <c r="V8" s="87">
        <f>分析係数表!D11</f>
        <v>0.25</v>
      </c>
      <c r="W8" s="167">
        <f t="shared" si="7"/>
        <v>0</v>
      </c>
      <c r="X8" s="76">
        <f>分析係数表!E11</f>
        <v>0</v>
      </c>
      <c r="Y8" s="166">
        <f t="shared" si="8"/>
        <v>0</v>
      </c>
    </row>
    <row r="9" spans="1:25" x14ac:dyDescent="0.2">
      <c r="A9" s="6" t="s">
        <v>222</v>
      </c>
      <c r="B9" s="5" t="s">
        <v>190</v>
      </c>
      <c r="C9" s="90"/>
      <c r="D9" s="107">
        <f>投入係数表!AO9</f>
        <v>2.2284122562674096E-3</v>
      </c>
      <c r="E9" s="110">
        <f t="shared" si="9"/>
        <v>0.22284122562674097</v>
      </c>
      <c r="F9" s="85">
        <f>分析係数表!C12</f>
        <v>0.20853365384615385</v>
      </c>
      <c r="G9" s="110">
        <f t="shared" si="0"/>
        <v>4.646989500749947E-2</v>
      </c>
      <c r="H9" s="110">
        <v>7.1318244891567906E-2</v>
      </c>
      <c r="I9" s="110">
        <f t="shared" si="1"/>
        <v>7.1318244891567906E-2</v>
      </c>
      <c r="J9" s="85">
        <f>分析係数表!G12</f>
        <v>0.14315275640685521</v>
      </c>
      <c r="K9" s="111">
        <f t="shared" si="2"/>
        <v>1.0209403338327067E-2</v>
      </c>
      <c r="L9" s="79"/>
      <c r="M9" s="80"/>
      <c r="N9" s="81">
        <f>分析係数表!H12</f>
        <v>9.7526606095580642E-2</v>
      </c>
      <c r="O9" s="82">
        <f t="shared" si="3"/>
        <v>0.86035212176206421</v>
      </c>
      <c r="P9" s="76">
        <f>分析係数表!C12</f>
        <v>0.20853365384615385</v>
      </c>
      <c r="Q9" s="82">
        <f t="shared" si="4"/>
        <v>0.17941237154533432</v>
      </c>
      <c r="R9" s="83">
        <v>0.20382668051962785</v>
      </c>
      <c r="S9" s="84">
        <f t="shared" si="5"/>
        <v>0.27514492541119573</v>
      </c>
      <c r="T9" s="85">
        <f>分析係数表!F12</f>
        <v>0.2958030455775455</v>
      </c>
      <c r="U9" s="86">
        <f t="shared" si="6"/>
        <v>8.1388706911838291E-2</v>
      </c>
      <c r="V9" s="87">
        <f>分析係数表!D12</f>
        <v>0.10691356714596488</v>
      </c>
      <c r="W9" s="167">
        <f t="shared" si="7"/>
        <v>0</v>
      </c>
      <c r="X9" s="76">
        <f>分析係数表!E12</f>
        <v>8.866132540987956E-2</v>
      </c>
      <c r="Y9" s="166">
        <f t="shared" si="8"/>
        <v>0</v>
      </c>
    </row>
    <row r="10" spans="1:25" x14ac:dyDescent="0.2">
      <c r="A10" s="6" t="s">
        <v>223</v>
      </c>
      <c r="B10" s="5" t="s">
        <v>28</v>
      </c>
      <c r="C10" s="90"/>
      <c r="D10" s="107">
        <f>投入係数表!AO10</f>
        <v>5.0139275766016714E-3</v>
      </c>
      <c r="E10" s="110">
        <f t="shared" si="9"/>
        <v>0.50139275766016711</v>
      </c>
      <c r="F10" s="85">
        <f>分析係数表!C13</f>
        <v>0</v>
      </c>
      <c r="G10" s="110">
        <f t="shared" si="0"/>
        <v>0</v>
      </c>
      <c r="H10" s="110">
        <v>0</v>
      </c>
      <c r="I10" s="110">
        <f t="shared" si="1"/>
        <v>0</v>
      </c>
      <c r="J10" s="85">
        <f>分析係数表!G13</f>
        <v>0.24552160168598525</v>
      </c>
      <c r="K10" s="111">
        <f t="shared" si="2"/>
        <v>0</v>
      </c>
      <c r="L10" s="79"/>
      <c r="M10" s="80"/>
      <c r="N10" s="81">
        <f>分析係数表!H13</f>
        <v>1.4802786091017674E-2</v>
      </c>
      <c r="O10" s="82">
        <f t="shared" si="3"/>
        <v>0.13058599013396954</v>
      </c>
      <c r="P10" s="76">
        <f>分析係数表!C13</f>
        <v>0</v>
      </c>
      <c r="Q10" s="82">
        <f t="shared" si="4"/>
        <v>0</v>
      </c>
      <c r="R10" s="83">
        <v>0</v>
      </c>
      <c r="S10" s="84">
        <f t="shared" si="5"/>
        <v>0</v>
      </c>
      <c r="T10" s="85">
        <f>分析係数表!F13</f>
        <v>0.38461538461538464</v>
      </c>
      <c r="U10" s="86">
        <f t="shared" si="6"/>
        <v>0</v>
      </c>
      <c r="V10" s="87">
        <f>分析係数表!D13</f>
        <v>0.16965226554267651</v>
      </c>
      <c r="W10" s="167">
        <f t="shared" si="7"/>
        <v>0</v>
      </c>
      <c r="X10" s="76">
        <f>分析係数表!E13</f>
        <v>0.13909378292939936</v>
      </c>
      <c r="Y10" s="166">
        <f t="shared" si="8"/>
        <v>0</v>
      </c>
    </row>
    <row r="11" spans="1:25" x14ac:dyDescent="0.2">
      <c r="A11" s="6" t="s">
        <v>224</v>
      </c>
      <c r="B11" s="5" t="s">
        <v>267</v>
      </c>
      <c r="C11" s="90"/>
      <c r="D11" s="107">
        <f>投入係数表!AO11</f>
        <v>0.10473537604456824</v>
      </c>
      <c r="E11" s="110">
        <f t="shared" si="9"/>
        <v>10.473537604456824</v>
      </c>
      <c r="F11" s="85">
        <f>分析係数表!C14</f>
        <v>0.56789069171648165</v>
      </c>
      <c r="G11" s="110">
        <f t="shared" si="0"/>
        <v>5.9478245149135684</v>
      </c>
      <c r="H11" s="110">
        <v>6.8459174886686744</v>
      </c>
      <c r="I11" s="110">
        <f t="shared" si="1"/>
        <v>6.8459174886686744</v>
      </c>
      <c r="J11" s="85">
        <f>分析係数表!G14</f>
        <v>0.17200100806451613</v>
      </c>
      <c r="K11" s="111">
        <f t="shared" si="2"/>
        <v>1.1775047091775126</v>
      </c>
      <c r="L11" s="79"/>
      <c r="M11" s="80"/>
      <c r="N11" s="81">
        <f>分析係数表!H14</f>
        <v>1.2346838806651188E-3</v>
      </c>
      <c r="O11" s="82">
        <f t="shared" si="3"/>
        <v>1.0892031815344694E-2</v>
      </c>
      <c r="P11" s="76">
        <f>分析係数表!C14</f>
        <v>0.56789069171648165</v>
      </c>
      <c r="Q11" s="82">
        <f t="shared" si="4"/>
        <v>6.1854834818140239E-3</v>
      </c>
      <c r="R11" s="83">
        <v>3.2370915130867303E-2</v>
      </c>
      <c r="S11" s="84">
        <f t="shared" si="5"/>
        <v>6.8782884037995418</v>
      </c>
      <c r="T11" s="85">
        <f>分析係数表!F14</f>
        <v>0.39616935483870969</v>
      </c>
      <c r="U11" s="86">
        <f t="shared" si="6"/>
        <v>2.7249670793278429</v>
      </c>
      <c r="V11" s="87">
        <f>分析係数表!D14</f>
        <v>7.7998991935483875E-2</v>
      </c>
      <c r="W11" s="167">
        <f t="shared" si="7"/>
        <v>1</v>
      </c>
      <c r="X11" s="76">
        <f>分析係数表!E14</f>
        <v>6.9052419354838704E-2</v>
      </c>
      <c r="Y11" s="166">
        <f t="shared" si="8"/>
        <v>0</v>
      </c>
    </row>
    <row r="12" spans="1:25" x14ac:dyDescent="0.2">
      <c r="A12" s="6" t="s">
        <v>225</v>
      </c>
      <c r="B12" s="5" t="s">
        <v>29</v>
      </c>
      <c r="C12" s="90"/>
      <c r="D12" s="107">
        <f>投入係数表!AO12</f>
        <v>7.7994428969359328E-3</v>
      </c>
      <c r="E12" s="110">
        <f t="shared" si="9"/>
        <v>0.77994428969359331</v>
      </c>
      <c r="F12" s="85">
        <f>分析係数表!C15</f>
        <v>0</v>
      </c>
      <c r="G12" s="110">
        <f t="shared" si="0"/>
        <v>0</v>
      </c>
      <c r="H12" s="110">
        <v>0</v>
      </c>
      <c r="I12" s="110">
        <f t="shared" si="1"/>
        <v>0</v>
      </c>
      <c r="J12" s="85">
        <f>分析係数表!G15</f>
        <v>9.5499451152579587E-2</v>
      </c>
      <c r="K12" s="111">
        <f t="shared" si="2"/>
        <v>0</v>
      </c>
      <c r="L12" s="79"/>
      <c r="M12" s="80"/>
      <c r="N12" s="81">
        <f>分析係数表!H15</f>
        <v>9.0185605196408686E-3</v>
      </c>
      <c r="O12" s="82">
        <f t="shared" si="3"/>
        <v>7.9559188912082995E-2</v>
      </c>
      <c r="P12" s="76">
        <f>分析係数表!C15</f>
        <v>0</v>
      </c>
      <c r="Q12" s="82">
        <f t="shared" si="4"/>
        <v>0</v>
      </c>
      <c r="R12" s="83">
        <v>0</v>
      </c>
      <c r="S12" s="84">
        <f t="shared" si="5"/>
        <v>0</v>
      </c>
      <c r="T12" s="85">
        <f>分析係数表!F15</f>
        <v>0.30406147091108671</v>
      </c>
      <c r="U12" s="86">
        <f t="shared" si="6"/>
        <v>0</v>
      </c>
      <c r="V12" s="87">
        <f>分析係数表!D15</f>
        <v>4.2810098792535674E-2</v>
      </c>
      <c r="W12" s="167">
        <f t="shared" si="7"/>
        <v>0</v>
      </c>
      <c r="X12" s="76">
        <f>分析係数表!E15</f>
        <v>3.4028540065861687E-2</v>
      </c>
      <c r="Y12" s="166">
        <f t="shared" si="8"/>
        <v>0</v>
      </c>
    </row>
    <row r="13" spans="1:25" x14ac:dyDescent="0.2">
      <c r="A13" s="6" t="s">
        <v>226</v>
      </c>
      <c r="B13" s="5" t="s">
        <v>30</v>
      </c>
      <c r="C13" s="90"/>
      <c r="D13" s="107">
        <f>投入係数表!AO13</f>
        <v>1.5041782729805013E-2</v>
      </c>
      <c r="E13" s="110">
        <f t="shared" si="9"/>
        <v>1.5041782729805013</v>
      </c>
      <c r="F13" s="85">
        <f>分析係数表!C16</f>
        <v>4.7619047619047672E-2</v>
      </c>
      <c r="G13" s="110">
        <f t="shared" si="0"/>
        <v>7.1627536808595377E-2</v>
      </c>
      <c r="H13" s="110">
        <v>9.074069661557492E-2</v>
      </c>
      <c r="I13" s="110">
        <f t="shared" si="1"/>
        <v>9.074069661557492E-2</v>
      </c>
      <c r="J13" s="85">
        <f>分析係数表!G16</f>
        <v>3.2520325203252036E-2</v>
      </c>
      <c r="K13" s="111">
        <f t="shared" si="2"/>
        <v>2.9509169631081276E-3</v>
      </c>
      <c r="L13" s="79"/>
      <c r="M13" s="80"/>
      <c r="N13" s="81">
        <f>分析係数表!H16</f>
        <v>1.7741870546079206E-2</v>
      </c>
      <c r="O13" s="82">
        <f t="shared" si="3"/>
        <v>0.15651376152049659</v>
      </c>
      <c r="P13" s="76">
        <f>分析係数表!C16</f>
        <v>4.7619047619047672E-2</v>
      </c>
      <c r="Q13" s="82">
        <f t="shared" si="4"/>
        <v>7.4530362628807984E-3</v>
      </c>
      <c r="R13" s="83">
        <v>8.4298577687844656E-3</v>
      </c>
      <c r="S13" s="84">
        <f t="shared" si="5"/>
        <v>9.9170554384359386E-2</v>
      </c>
      <c r="T13" s="85">
        <f>分析係数表!F16</f>
        <v>0.28455284552845528</v>
      </c>
      <c r="U13" s="86">
        <f t="shared" si="6"/>
        <v>2.8219263442703889E-2</v>
      </c>
      <c r="V13" s="87">
        <f>分析係数表!D16</f>
        <v>8.943089430894309E-2</v>
      </c>
      <c r="W13" s="167">
        <f t="shared" si="7"/>
        <v>0</v>
      </c>
      <c r="X13" s="76">
        <f>分析係数表!E16</f>
        <v>6.5040650406504072E-2</v>
      </c>
      <c r="Y13" s="166">
        <f t="shared" si="8"/>
        <v>0</v>
      </c>
    </row>
    <row r="14" spans="1:25" x14ac:dyDescent="0.2">
      <c r="A14" s="6" t="s">
        <v>2</v>
      </c>
      <c r="B14" s="5" t="s">
        <v>364</v>
      </c>
      <c r="C14" s="90"/>
      <c r="D14" s="107">
        <f>投入係数表!AO14</f>
        <v>1.4484679665738161E-2</v>
      </c>
      <c r="E14" s="110">
        <f t="shared" si="9"/>
        <v>1.448467966573816</v>
      </c>
      <c r="F14" s="85">
        <f>分析係数表!C17</f>
        <v>0.10486608826857791</v>
      </c>
      <c r="G14" s="110">
        <f t="shared" si="0"/>
        <v>0.15189516963693733</v>
      </c>
      <c r="H14" s="110">
        <v>0.20076243636924604</v>
      </c>
      <c r="I14" s="110">
        <f t="shared" si="1"/>
        <v>0.20076243636924604</v>
      </c>
      <c r="J14" s="85">
        <f>分析係数表!G17</f>
        <v>0.21282973621103118</v>
      </c>
      <c r="K14" s="111">
        <f t="shared" si="2"/>
        <v>4.2728216373550565E-2</v>
      </c>
      <c r="L14" s="79"/>
      <c r="M14" s="80"/>
      <c r="N14" s="81">
        <f>分析係数表!H17</f>
        <v>2.9793458859527868E-3</v>
      </c>
      <c r="O14" s="82">
        <f t="shared" si="3"/>
        <v>2.6282946337027418E-2</v>
      </c>
      <c r="P14" s="76">
        <f>分析係数表!C17</f>
        <v>0.10486608826857791</v>
      </c>
      <c r="Q14" s="82">
        <f t="shared" si="4"/>
        <v>2.7561897705370136E-3</v>
      </c>
      <c r="R14" s="83">
        <v>6.0775523158550157E-3</v>
      </c>
      <c r="S14" s="84">
        <f t="shared" si="5"/>
        <v>0.20683998868510106</v>
      </c>
      <c r="T14" s="85">
        <f>分析係数表!F17</f>
        <v>0.32553956834532372</v>
      </c>
      <c r="U14" s="86">
        <f t="shared" si="6"/>
        <v>6.7334600633099442E-2</v>
      </c>
      <c r="V14" s="87">
        <f>分析係数表!D17</f>
        <v>0.14268585131894485</v>
      </c>
      <c r="W14" s="167">
        <f t="shared" si="7"/>
        <v>0</v>
      </c>
      <c r="X14" s="76">
        <f>分析係数表!E17</f>
        <v>0.13908872901678657</v>
      </c>
      <c r="Y14" s="166">
        <f t="shared" si="8"/>
        <v>0</v>
      </c>
    </row>
    <row r="15" spans="1:25" x14ac:dyDescent="0.2">
      <c r="A15" s="6" t="s">
        <v>3</v>
      </c>
      <c r="B15" s="5" t="s">
        <v>31</v>
      </c>
      <c r="C15" s="90"/>
      <c r="D15" s="107">
        <f>投入係数表!AO15</f>
        <v>5.0139275766016714E-3</v>
      </c>
      <c r="E15" s="110">
        <f t="shared" si="9"/>
        <v>0.50139275766016711</v>
      </c>
      <c r="F15" s="85">
        <f>分析係数表!C18</f>
        <v>0.13600000000000001</v>
      </c>
      <c r="G15" s="110">
        <f t="shared" si="0"/>
        <v>6.8189415041782733E-2</v>
      </c>
      <c r="H15" s="110">
        <v>7.7828484581477786E-2</v>
      </c>
      <c r="I15" s="110">
        <f t="shared" si="1"/>
        <v>7.7828484581477786E-2</v>
      </c>
      <c r="J15" s="85">
        <f>分析係数表!G18</f>
        <v>0.21499013806706113</v>
      </c>
      <c r="K15" s="111">
        <f t="shared" si="2"/>
        <v>1.6732356645722049E-2</v>
      </c>
      <c r="L15" s="79"/>
      <c r="M15" s="80"/>
      <c r="N15" s="81">
        <f>分析係数表!H18</f>
        <v>4.6971669373129519E-4</v>
      </c>
      <c r="O15" s="82">
        <f t="shared" si="3"/>
        <v>4.1437077558376554E-3</v>
      </c>
      <c r="P15" s="76">
        <f>分析係数表!C18</f>
        <v>0.13600000000000001</v>
      </c>
      <c r="Q15" s="82">
        <f t="shared" si="4"/>
        <v>5.6354425479392123E-4</v>
      </c>
      <c r="R15" s="83">
        <v>1.3681810550149579E-3</v>
      </c>
      <c r="S15" s="84">
        <f t="shared" si="5"/>
        <v>7.9196665636492747E-2</v>
      </c>
      <c r="T15" s="85">
        <f>分析係数表!F18</f>
        <v>0.45759368836291914</v>
      </c>
      <c r="U15" s="86">
        <f t="shared" si="6"/>
        <v>3.6239894334647568E-2</v>
      </c>
      <c r="V15" s="87">
        <f>分析係数表!D18</f>
        <v>7.3964497041420121E-2</v>
      </c>
      <c r="W15" s="167">
        <f t="shared" si="7"/>
        <v>0</v>
      </c>
      <c r="X15" s="76">
        <f>分析係数表!E18</f>
        <v>5.0295857988165681E-2</v>
      </c>
      <c r="Y15" s="166">
        <f t="shared" si="8"/>
        <v>0</v>
      </c>
    </row>
    <row r="16" spans="1:25" x14ac:dyDescent="0.2">
      <c r="A16" s="6" t="s">
        <v>4</v>
      </c>
      <c r="B16" s="5" t="s">
        <v>32</v>
      </c>
      <c r="C16" s="90"/>
      <c r="D16" s="107">
        <f>投入係数表!AO16</f>
        <v>3.8997214484679664E-3</v>
      </c>
      <c r="E16" s="110">
        <f t="shared" si="9"/>
        <v>0.38997214484679665</v>
      </c>
      <c r="F16" s="85">
        <f>分析係数表!C19</f>
        <v>5.7963709677419373E-2</v>
      </c>
      <c r="G16" s="110">
        <f t="shared" si="0"/>
        <v>2.2604232186180257E-2</v>
      </c>
      <c r="H16" s="110">
        <v>2.9985984080545567E-2</v>
      </c>
      <c r="I16" s="110">
        <f t="shared" si="1"/>
        <v>2.9985984080545567E-2</v>
      </c>
      <c r="J16" s="85">
        <f>分析係数表!G19</f>
        <v>5.6640625E-2</v>
      </c>
      <c r="K16" s="111">
        <f t="shared" si="2"/>
        <v>1.6984248795621512E-3</v>
      </c>
      <c r="L16" s="79"/>
      <c r="M16" s="80"/>
      <c r="N16" s="81">
        <f>分析係数表!H19</f>
        <v>-1.2078429267376162E-4</v>
      </c>
      <c r="O16" s="82">
        <f t="shared" si="3"/>
        <v>-1.0655248515011116E-3</v>
      </c>
      <c r="P16" s="76">
        <f>分析係数表!C19</f>
        <v>5.7963709677419373E-2</v>
      </c>
      <c r="Q16" s="82">
        <f t="shared" si="4"/>
        <v>-6.1761773146485819E-5</v>
      </c>
      <c r="R16" s="83">
        <v>2.8184760904957098E-4</v>
      </c>
      <c r="S16" s="84">
        <f t="shared" si="5"/>
        <v>3.0267831689595136E-2</v>
      </c>
      <c r="T16" s="85">
        <f>分析係数表!F19</f>
        <v>0.23828125</v>
      </c>
      <c r="U16" s="86">
        <f t="shared" si="6"/>
        <v>7.2122567697863408E-3</v>
      </c>
      <c r="V16" s="87">
        <f>分析係数表!D19</f>
        <v>2.1484375E-2</v>
      </c>
      <c r="W16" s="167">
        <f t="shared" si="7"/>
        <v>0</v>
      </c>
      <c r="X16" s="76">
        <f>分析係数表!E19</f>
        <v>3.90625E-3</v>
      </c>
      <c r="Y16" s="166">
        <f t="shared" si="8"/>
        <v>0</v>
      </c>
    </row>
    <row r="17" spans="1:25" x14ac:dyDescent="0.2">
      <c r="A17" s="6" t="s">
        <v>5</v>
      </c>
      <c r="B17" s="5" t="s">
        <v>33</v>
      </c>
      <c r="C17" s="90"/>
      <c r="D17" s="107">
        <f>投入係数表!AO17</f>
        <v>3.3426183844011141E-3</v>
      </c>
      <c r="E17" s="110">
        <f t="shared" si="9"/>
        <v>0.33426183844011143</v>
      </c>
      <c r="F17" s="85">
        <f>分析係数表!C20</f>
        <v>5.8436815193571912E-2</v>
      </c>
      <c r="G17" s="110">
        <f t="shared" si="0"/>
        <v>1.9533197279188383E-2</v>
      </c>
      <c r="H17" s="110">
        <v>2.5412602686580285E-2</v>
      </c>
      <c r="I17" s="110">
        <f t="shared" si="1"/>
        <v>2.5412602686580285E-2</v>
      </c>
      <c r="J17" s="85">
        <f>分析係数表!G20</f>
        <v>0.10123456790123457</v>
      </c>
      <c r="K17" s="111">
        <f t="shared" si="2"/>
        <v>2.5726338522217081E-3</v>
      </c>
      <c r="L17" s="79"/>
      <c r="M17" s="80"/>
      <c r="N17" s="81">
        <f>分析係数表!H20</f>
        <v>5.905009864050568E-4</v>
      </c>
      <c r="O17" s="82">
        <f t="shared" si="3"/>
        <v>5.2092326073387672E-3</v>
      </c>
      <c r="P17" s="76">
        <f>分析係数表!C20</f>
        <v>5.8436815193571912E-2</v>
      </c>
      <c r="Q17" s="82">
        <f t="shared" si="4"/>
        <v>3.0441096317538431E-4</v>
      </c>
      <c r="R17" s="83">
        <v>7.6881860472922329E-4</v>
      </c>
      <c r="S17" s="84">
        <f t="shared" si="5"/>
        <v>2.6181421291309508E-2</v>
      </c>
      <c r="T17" s="85">
        <f>分析係数表!F20</f>
        <v>0.22469135802469137</v>
      </c>
      <c r="U17" s="86">
        <f t="shared" si="6"/>
        <v>5.8827391049609016E-3</v>
      </c>
      <c r="V17" s="87">
        <f>分析係数表!D20</f>
        <v>8.1481481481481488E-2</v>
      </c>
      <c r="W17" s="167">
        <f t="shared" si="7"/>
        <v>0</v>
      </c>
      <c r="X17" s="76">
        <f>分析係数表!E20</f>
        <v>7.9012345679012344E-2</v>
      </c>
      <c r="Y17" s="166">
        <f t="shared" si="8"/>
        <v>0</v>
      </c>
    </row>
    <row r="18" spans="1:25" x14ac:dyDescent="0.2">
      <c r="A18" s="6" t="s">
        <v>6</v>
      </c>
      <c r="B18" s="5" t="s">
        <v>34</v>
      </c>
      <c r="C18" s="90"/>
      <c r="D18" s="107">
        <f>投入係数表!AO18</f>
        <v>4.4568245125348191E-3</v>
      </c>
      <c r="E18" s="110">
        <f t="shared" si="9"/>
        <v>0.44568245125348194</v>
      </c>
      <c r="F18" s="85">
        <f>分析係数表!C21</f>
        <v>0.13836239575435938</v>
      </c>
      <c r="G18" s="110">
        <f t="shared" si="0"/>
        <v>6.166569170110725E-2</v>
      </c>
      <c r="H18" s="110">
        <v>0.10304272161930467</v>
      </c>
      <c r="I18" s="110">
        <f t="shared" si="1"/>
        <v>0.10304272161930467</v>
      </c>
      <c r="J18" s="85">
        <f>分析係数表!G21</f>
        <v>0.28436555891238668</v>
      </c>
      <c r="K18" s="111">
        <f t="shared" si="2"/>
        <v>2.9301801125127043E-2</v>
      </c>
      <c r="L18" s="79"/>
      <c r="M18" s="80"/>
      <c r="N18" s="81">
        <f>分析係数表!H21</f>
        <v>9.7969481835384425E-4</v>
      </c>
      <c r="O18" s="82">
        <f t="shared" si="3"/>
        <v>8.6425904621756817E-3</v>
      </c>
      <c r="P18" s="76">
        <f>分析係数表!C21</f>
        <v>0.13836239575435938</v>
      </c>
      <c r="Q18" s="82">
        <f t="shared" si="4"/>
        <v>1.1958095218704034E-3</v>
      </c>
      <c r="R18" s="83">
        <v>2.8308108763785292E-3</v>
      </c>
      <c r="S18" s="84">
        <f t="shared" si="5"/>
        <v>0.1058735324956832</v>
      </c>
      <c r="T18" s="85">
        <f>分析係数表!F21</f>
        <v>0.42484894259818728</v>
      </c>
      <c r="U18" s="86">
        <f t="shared" si="6"/>
        <v>4.4980258329925825E-2</v>
      </c>
      <c r="V18" s="87">
        <f>分析係数表!D21</f>
        <v>8.0060422960725075E-2</v>
      </c>
      <c r="W18" s="167">
        <f t="shared" si="7"/>
        <v>0</v>
      </c>
      <c r="X18" s="76">
        <f>分析係数表!E21</f>
        <v>6.9108761329305129E-2</v>
      </c>
      <c r="Y18" s="166">
        <f t="shared" si="8"/>
        <v>0</v>
      </c>
    </row>
    <row r="19" spans="1:25" x14ac:dyDescent="0.2">
      <c r="A19" s="6" t="s">
        <v>7</v>
      </c>
      <c r="B19" s="5" t="s">
        <v>268</v>
      </c>
      <c r="C19" s="90"/>
      <c r="D19" s="107">
        <f>投入係数表!AO19</f>
        <v>0</v>
      </c>
      <c r="E19" s="110">
        <f t="shared" si="9"/>
        <v>0</v>
      </c>
      <c r="F19" s="85">
        <f>分析係数表!C22</f>
        <v>4.2718446601941795E-2</v>
      </c>
      <c r="G19" s="110">
        <f t="shared" si="0"/>
        <v>0</v>
      </c>
      <c r="H19" s="110">
        <v>2.1735545590109697E-3</v>
      </c>
      <c r="I19" s="110">
        <f t="shared" si="1"/>
        <v>2.1735545590109697E-3</v>
      </c>
      <c r="J19" s="85">
        <f>分析係数表!G22</f>
        <v>0.195578231292517</v>
      </c>
      <c r="K19" s="111">
        <f t="shared" si="2"/>
        <v>4.2509995626915226E-4</v>
      </c>
      <c r="L19" s="79"/>
      <c r="M19" s="80"/>
      <c r="N19" s="81">
        <f>分析係数表!H22</f>
        <v>4.0261430891253877E-5</v>
      </c>
      <c r="O19" s="82">
        <f t="shared" si="3"/>
        <v>3.5517495050037051E-4</v>
      </c>
      <c r="P19" s="76">
        <f>分析係数表!C22</f>
        <v>4.2718446601941795E-2</v>
      </c>
      <c r="Q19" s="82">
        <f t="shared" si="4"/>
        <v>1.5172522157297397E-5</v>
      </c>
      <c r="R19" s="83">
        <v>2.0768328460208586E-4</v>
      </c>
      <c r="S19" s="84">
        <f t="shared" si="5"/>
        <v>2.3812378436130557E-3</v>
      </c>
      <c r="T19" s="85">
        <f>分析係数表!F22</f>
        <v>0.41411564625850339</v>
      </c>
      <c r="U19" s="86">
        <f t="shared" si="6"/>
        <v>9.8610784850302561E-4</v>
      </c>
      <c r="V19" s="87">
        <f>分析係数表!D22</f>
        <v>4.1666666666666664E-2</v>
      </c>
      <c r="W19" s="167">
        <f t="shared" si="7"/>
        <v>0</v>
      </c>
      <c r="X19" s="76">
        <f>分析係数表!E22</f>
        <v>3.5714285714285712E-2</v>
      </c>
      <c r="Y19" s="166">
        <f t="shared" si="8"/>
        <v>0</v>
      </c>
    </row>
    <row r="20" spans="1:25" x14ac:dyDescent="0.2">
      <c r="A20" s="6" t="s">
        <v>8</v>
      </c>
      <c r="B20" s="5" t="s">
        <v>269</v>
      </c>
      <c r="C20" s="90"/>
      <c r="D20" s="107">
        <f>投入係数表!AO20</f>
        <v>0</v>
      </c>
      <c r="E20" s="110">
        <f t="shared" si="9"/>
        <v>0</v>
      </c>
      <c r="F20" s="85">
        <f>分析係数表!C23</f>
        <v>0</v>
      </c>
      <c r="G20" s="110">
        <f t="shared" si="0"/>
        <v>0</v>
      </c>
      <c r="H20" s="110">
        <v>0</v>
      </c>
      <c r="I20" s="110">
        <f t="shared" si="1"/>
        <v>0</v>
      </c>
      <c r="J20" s="85">
        <f>分析係数表!G23</f>
        <v>0.21392190152801357</v>
      </c>
      <c r="K20" s="111">
        <f t="shared" si="2"/>
        <v>0</v>
      </c>
      <c r="L20" s="79"/>
      <c r="M20" s="80"/>
      <c r="N20" s="81">
        <f>分析係数表!H23</f>
        <v>2.6840953927502582E-5</v>
      </c>
      <c r="O20" s="82">
        <f t="shared" si="3"/>
        <v>2.3678330033358031E-4</v>
      </c>
      <c r="P20" s="76">
        <f>分析係数表!C23</f>
        <v>0</v>
      </c>
      <c r="Q20" s="82">
        <f t="shared" si="4"/>
        <v>0</v>
      </c>
      <c r="R20" s="83">
        <v>0</v>
      </c>
      <c r="S20" s="84">
        <f t="shared" si="5"/>
        <v>0</v>
      </c>
      <c r="T20" s="85">
        <f>分析係数表!F23</f>
        <v>0.43803056027164688</v>
      </c>
      <c r="U20" s="86">
        <f t="shared" si="6"/>
        <v>0</v>
      </c>
      <c r="V20" s="87">
        <f>分析係数表!D23</f>
        <v>9.3378607809847206E-2</v>
      </c>
      <c r="W20" s="167">
        <f t="shared" si="7"/>
        <v>0</v>
      </c>
      <c r="X20" s="76">
        <f>分析係数表!E23</f>
        <v>9.3378607809847206E-2</v>
      </c>
      <c r="Y20" s="166">
        <f t="shared" si="8"/>
        <v>0</v>
      </c>
    </row>
    <row r="21" spans="1:25" x14ac:dyDescent="0.2">
      <c r="A21" s="6" t="s">
        <v>9</v>
      </c>
      <c r="B21" s="5" t="s">
        <v>270</v>
      </c>
      <c r="C21" s="90"/>
      <c r="D21" s="107">
        <f>投入係数表!AO21</f>
        <v>5.5710306406685237E-3</v>
      </c>
      <c r="E21" s="110">
        <f t="shared" si="9"/>
        <v>0.55710306406685239</v>
      </c>
      <c r="F21" s="85">
        <f>分析係数表!C24</f>
        <v>0.46503178928247046</v>
      </c>
      <c r="G21" s="110">
        <f t="shared" si="0"/>
        <v>0.25907063469775515</v>
      </c>
      <c r="H21" s="110">
        <v>0.31096653722627987</v>
      </c>
      <c r="I21" s="110">
        <f t="shared" si="1"/>
        <v>0.31096653722627987</v>
      </c>
      <c r="J21" s="85">
        <f>分析係数表!G24</f>
        <v>0.20803782505910165</v>
      </c>
      <c r="K21" s="111">
        <f t="shared" si="2"/>
        <v>6.4692802070715427E-2</v>
      </c>
      <c r="L21" s="79"/>
      <c r="M21" s="80"/>
      <c r="N21" s="81">
        <f>分析係数表!H24</f>
        <v>3.7577335498503619E-4</v>
      </c>
      <c r="O21" s="82">
        <f t="shared" si="3"/>
        <v>3.314966204670125E-3</v>
      </c>
      <c r="P21" s="76">
        <f>分析係数表!C24</f>
        <v>0.46503178928247046</v>
      </c>
      <c r="Q21" s="82">
        <f t="shared" si="4"/>
        <v>1.5415646655686684E-3</v>
      </c>
      <c r="R21" s="83">
        <v>5.2138432958501726E-3</v>
      </c>
      <c r="S21" s="84">
        <f t="shared" si="5"/>
        <v>0.31618038052213004</v>
      </c>
      <c r="T21" s="85">
        <f>分析係数表!F24</f>
        <v>0.39125295508274233</v>
      </c>
      <c r="U21" s="86">
        <f t="shared" si="6"/>
        <v>0.12370650821846932</v>
      </c>
      <c r="V21" s="87">
        <f>分析係数表!D24</f>
        <v>8.1560283687943269E-2</v>
      </c>
      <c r="W21" s="167">
        <f t="shared" si="7"/>
        <v>0</v>
      </c>
      <c r="X21" s="76">
        <f>分析係数表!E24</f>
        <v>8.0378250591016553E-2</v>
      </c>
      <c r="Y21" s="166">
        <f t="shared" si="8"/>
        <v>0</v>
      </c>
    </row>
    <row r="22" spans="1:25" x14ac:dyDescent="0.2">
      <c r="A22" s="6" t="s">
        <v>10</v>
      </c>
      <c r="B22" s="5" t="s">
        <v>271</v>
      </c>
      <c r="C22" s="90"/>
      <c r="D22" s="107">
        <f>投入係数表!AO22</f>
        <v>8.9136490250696383E-3</v>
      </c>
      <c r="E22" s="110">
        <f t="shared" si="9"/>
        <v>0.89136490250696387</v>
      </c>
      <c r="F22" s="85">
        <f>分析係数表!C25</f>
        <v>9.2250922509224953E-3</v>
      </c>
      <c r="G22" s="110">
        <f t="shared" si="0"/>
        <v>8.2229234548612772E-3</v>
      </c>
      <c r="H22" s="110">
        <v>9.7142992873454782E-3</v>
      </c>
      <c r="I22" s="110">
        <f t="shared" si="1"/>
        <v>9.7142992873454782E-3</v>
      </c>
      <c r="J22" s="85">
        <f>分析係数表!G25</f>
        <v>0.19617224880382775</v>
      </c>
      <c r="K22" s="111">
        <f t="shared" si="2"/>
        <v>1.9056759367519838E-3</v>
      </c>
      <c r="L22" s="79"/>
      <c r="M22" s="80"/>
      <c r="N22" s="81">
        <f>分析係数表!H25</f>
        <v>5.5023955551380293E-4</v>
      </c>
      <c r="O22" s="82">
        <f t="shared" si="3"/>
        <v>4.8540576568383963E-3</v>
      </c>
      <c r="P22" s="76">
        <f>分析係数表!C25</f>
        <v>9.2250922509224953E-3</v>
      </c>
      <c r="Q22" s="82">
        <f t="shared" si="4"/>
        <v>4.4779129675630896E-5</v>
      </c>
      <c r="R22" s="83">
        <v>1.9226850751234798E-4</v>
      </c>
      <c r="S22" s="84">
        <f t="shared" si="5"/>
        <v>9.9065677948578269E-3</v>
      </c>
      <c r="T22" s="85">
        <f>分析係数表!F25</f>
        <v>0.34928229665071769</v>
      </c>
      <c r="U22" s="86">
        <f t="shared" si="6"/>
        <v>3.4601887513139779E-3</v>
      </c>
      <c r="V22" s="87">
        <f>分析係数表!D25</f>
        <v>6.2200956937799042E-2</v>
      </c>
      <c r="W22" s="167">
        <f t="shared" si="7"/>
        <v>0</v>
      </c>
      <c r="X22" s="76">
        <f>分析係数表!E25</f>
        <v>3.8277511961722487E-2</v>
      </c>
      <c r="Y22" s="166">
        <f t="shared" si="8"/>
        <v>0</v>
      </c>
    </row>
    <row r="23" spans="1:25" x14ac:dyDescent="0.2">
      <c r="A23" s="6" t="s">
        <v>11</v>
      </c>
      <c r="B23" s="5" t="s">
        <v>35</v>
      </c>
      <c r="C23" s="90"/>
      <c r="D23" s="107">
        <f>投入係数表!AO23</f>
        <v>5.5710306406685239E-4</v>
      </c>
      <c r="E23" s="110">
        <f t="shared" si="9"/>
        <v>5.5710306406685242E-2</v>
      </c>
      <c r="F23" s="85">
        <f>分析係数表!C26</f>
        <v>0.48980322003577814</v>
      </c>
      <c r="G23" s="110">
        <f t="shared" si="0"/>
        <v>2.7287087467174273E-2</v>
      </c>
      <c r="H23" s="110">
        <v>6.5607648659417817E-2</v>
      </c>
      <c r="I23" s="110">
        <f t="shared" si="1"/>
        <v>6.5607648659417817E-2</v>
      </c>
      <c r="J23" s="85">
        <f>分析係数表!G26</f>
        <v>0.19635890767230169</v>
      </c>
      <c r="K23" s="111">
        <f t="shared" si="2"/>
        <v>1.288264622571143E-2</v>
      </c>
      <c r="L23" s="79"/>
      <c r="M23" s="80"/>
      <c r="N23" s="81">
        <f>分析係数表!H26</f>
        <v>1.1729496866318629E-2</v>
      </c>
      <c r="O23" s="82">
        <f t="shared" si="3"/>
        <v>0.1034743022457746</v>
      </c>
      <c r="P23" s="76">
        <f>分析係数表!C26</f>
        <v>0.48980322003577814</v>
      </c>
      <c r="Q23" s="82">
        <f t="shared" si="4"/>
        <v>5.0682046430935747E-2</v>
      </c>
      <c r="R23" s="83">
        <v>5.5609775034829806E-2</v>
      </c>
      <c r="S23" s="84">
        <f t="shared" si="5"/>
        <v>0.12121742369424762</v>
      </c>
      <c r="T23" s="85">
        <f>分析係数表!F26</f>
        <v>0.33511053315994799</v>
      </c>
      <c r="U23" s="86">
        <f t="shared" si="6"/>
        <v>4.062123548245463E-2</v>
      </c>
      <c r="V23" s="87">
        <f>分析係数表!D26</f>
        <v>7.3862158647594281E-2</v>
      </c>
      <c r="W23" s="167">
        <f t="shared" si="7"/>
        <v>0</v>
      </c>
      <c r="X23" s="76">
        <f>分析係数表!E26</f>
        <v>7.8673602080624183E-2</v>
      </c>
      <c r="Y23" s="166">
        <f t="shared" si="8"/>
        <v>0</v>
      </c>
    </row>
    <row r="24" spans="1:25" x14ac:dyDescent="0.2">
      <c r="A24" s="6" t="s">
        <v>12</v>
      </c>
      <c r="B24" s="5" t="s">
        <v>365</v>
      </c>
      <c r="C24" s="90"/>
      <c r="D24" s="107">
        <f>投入係数表!AO24</f>
        <v>0</v>
      </c>
      <c r="E24" s="110">
        <f t="shared" si="9"/>
        <v>0</v>
      </c>
      <c r="F24" s="85">
        <f>分析係数表!C27</f>
        <v>1.6403046280023426E-2</v>
      </c>
      <c r="G24" s="110">
        <f t="shared" si="0"/>
        <v>0</v>
      </c>
      <c r="H24" s="110">
        <v>5.6861341363828783E-4</v>
      </c>
      <c r="I24" s="110">
        <f t="shared" si="1"/>
        <v>5.6861341363828783E-4</v>
      </c>
      <c r="J24" s="85">
        <f>分析係数表!G27</f>
        <v>0.18421052631578946</v>
      </c>
      <c r="K24" s="111">
        <f t="shared" si="2"/>
        <v>1.047445761965267E-4</v>
      </c>
      <c r="L24" s="79"/>
      <c r="M24" s="80"/>
      <c r="N24" s="81">
        <f>分析係数表!H27</f>
        <v>1.1420825896152349E-2</v>
      </c>
      <c r="O24" s="82">
        <f t="shared" si="3"/>
        <v>0.10075129429193844</v>
      </c>
      <c r="P24" s="76">
        <f>分析係数表!C27</f>
        <v>1.6403046280023426E-2</v>
      </c>
      <c r="Q24" s="82">
        <f t="shared" si="4"/>
        <v>1.6526281430429262E-3</v>
      </c>
      <c r="R24" s="83">
        <v>1.6653948072695884E-3</v>
      </c>
      <c r="S24" s="84">
        <f t="shared" si="5"/>
        <v>2.2340082209078762E-3</v>
      </c>
      <c r="T24" s="85">
        <f>分析係数表!F27</f>
        <v>0.35526315789473684</v>
      </c>
      <c r="U24" s="86">
        <f t="shared" si="6"/>
        <v>7.9366081532253492E-4</v>
      </c>
      <c r="V24" s="87">
        <f>分析係数表!D27</f>
        <v>0</v>
      </c>
      <c r="W24" s="167">
        <f t="shared" si="7"/>
        <v>0</v>
      </c>
      <c r="X24" s="76">
        <f>分析係数表!E27</f>
        <v>0</v>
      </c>
      <c r="Y24" s="166">
        <f t="shared" si="8"/>
        <v>0</v>
      </c>
    </row>
    <row r="25" spans="1:25" x14ac:dyDescent="0.2">
      <c r="A25" s="6" t="s">
        <v>13</v>
      </c>
      <c r="B25" s="5" t="s">
        <v>191</v>
      </c>
      <c r="C25" s="90"/>
      <c r="D25" s="107">
        <f>投入係数表!AO25</f>
        <v>0</v>
      </c>
      <c r="E25" s="110">
        <f t="shared" si="9"/>
        <v>0</v>
      </c>
      <c r="F25" s="85">
        <f>分析係数表!C28</f>
        <v>5.7942340305257245E-2</v>
      </c>
      <c r="G25" s="110">
        <f t="shared" si="0"/>
        <v>0</v>
      </c>
      <c r="H25" s="110">
        <v>1.2138158536693104E-2</v>
      </c>
      <c r="I25" s="110">
        <f t="shared" si="1"/>
        <v>1.2138158536693104E-2</v>
      </c>
      <c r="J25" s="85">
        <f>分析係数表!G28</f>
        <v>0.12508686587908269</v>
      </c>
      <c r="K25" s="111">
        <f t="shared" si="2"/>
        <v>1.5183242088983729E-3</v>
      </c>
      <c r="L25" s="79"/>
      <c r="M25" s="80"/>
      <c r="N25" s="81">
        <f>分析係数表!H28</f>
        <v>2.2586662729993424E-2</v>
      </c>
      <c r="O25" s="82">
        <f t="shared" si="3"/>
        <v>0.19925314723070783</v>
      </c>
      <c r="P25" s="76">
        <f>分析係数表!C28</f>
        <v>5.7942340305257245E-2</v>
      </c>
      <c r="Q25" s="82">
        <f t="shared" si="4"/>
        <v>1.1545193663735199E-2</v>
      </c>
      <c r="R25" s="83">
        <v>1.2453068275532296E-2</v>
      </c>
      <c r="S25" s="84">
        <f t="shared" si="5"/>
        <v>2.4591226812225399E-2</v>
      </c>
      <c r="T25" s="85">
        <f>分析係数表!F28</f>
        <v>0.21334259902710215</v>
      </c>
      <c r="U25" s="86">
        <f t="shared" si="6"/>
        <v>5.2463562413851269E-3</v>
      </c>
      <c r="V25" s="87">
        <f>分析係数表!D28</f>
        <v>0.12091730368311328</v>
      </c>
      <c r="W25" s="167">
        <f t="shared" si="7"/>
        <v>0</v>
      </c>
      <c r="X25" s="76">
        <f>分析係数表!E28</f>
        <v>0.12161223071577484</v>
      </c>
      <c r="Y25" s="166">
        <f t="shared" si="8"/>
        <v>0</v>
      </c>
    </row>
    <row r="26" spans="1:25" x14ac:dyDescent="0.2">
      <c r="A26" s="6" t="s">
        <v>14</v>
      </c>
      <c r="B26" s="5" t="s">
        <v>50</v>
      </c>
      <c r="C26" s="90"/>
      <c r="D26" s="107">
        <f>投入係数表!AO26</f>
        <v>3.6211699164345405E-2</v>
      </c>
      <c r="E26" s="110">
        <f t="shared" si="9"/>
        <v>3.6211699164345403</v>
      </c>
      <c r="F26" s="85">
        <f>分析係数表!C29</f>
        <v>0.49478563151796062</v>
      </c>
      <c r="G26" s="110">
        <f t="shared" si="0"/>
        <v>1.7917028439369047</v>
      </c>
      <c r="H26" s="110">
        <v>2.0612706721067902</v>
      </c>
      <c r="I26" s="110">
        <f t="shared" si="1"/>
        <v>2.0612706721067902</v>
      </c>
      <c r="J26" s="85">
        <f>分析係数表!G29</f>
        <v>0.24894917844860528</v>
      </c>
      <c r="K26" s="111">
        <f t="shared" si="2"/>
        <v>0.51315164038118988</v>
      </c>
      <c r="L26" s="79"/>
      <c r="M26" s="80"/>
      <c r="N26" s="81">
        <f>分析係数表!H29</f>
        <v>1.0347187739052245E-2</v>
      </c>
      <c r="O26" s="82">
        <f t="shared" si="3"/>
        <v>9.1279962278595209E-2</v>
      </c>
      <c r="P26" s="76">
        <f>分析係数表!C29</f>
        <v>0.49478563151796062</v>
      </c>
      <c r="Q26" s="82">
        <f t="shared" si="4"/>
        <v>4.5164013780950356E-2</v>
      </c>
      <c r="R26" s="83">
        <v>6.5417897324599072E-2</v>
      </c>
      <c r="S26" s="84">
        <f t="shared" si="5"/>
        <v>2.1266885694313893</v>
      </c>
      <c r="T26" s="85">
        <f>分析係数表!F29</f>
        <v>0.37141765380206343</v>
      </c>
      <c r="U26" s="86">
        <f t="shared" si="6"/>
        <v>0.78988967882587324</v>
      </c>
      <c r="V26" s="87">
        <f>分析係数表!D29</f>
        <v>7.241115781429118E-2</v>
      </c>
      <c r="W26" s="167">
        <f t="shared" si="7"/>
        <v>0</v>
      </c>
      <c r="X26" s="76">
        <f>分析係数表!E29</f>
        <v>5.0630492930836837E-2</v>
      </c>
      <c r="Y26" s="166">
        <f t="shared" si="8"/>
        <v>0</v>
      </c>
    </row>
    <row r="27" spans="1:25" x14ac:dyDescent="0.2">
      <c r="A27" s="6" t="s">
        <v>15</v>
      </c>
      <c r="B27" s="5" t="s">
        <v>36</v>
      </c>
      <c r="C27" s="90"/>
      <c r="D27" s="107">
        <f>投入係数表!AO27</f>
        <v>0</v>
      </c>
      <c r="E27" s="110">
        <f t="shared" si="9"/>
        <v>0</v>
      </c>
      <c r="F27" s="85">
        <f>分析係数表!C30</f>
        <v>1</v>
      </c>
      <c r="G27" s="110">
        <f t="shared" si="0"/>
        <v>0</v>
      </c>
      <c r="H27" s="110">
        <v>0.21528161418439071</v>
      </c>
      <c r="I27" s="110">
        <f t="shared" si="1"/>
        <v>0.21528161418439071</v>
      </c>
      <c r="J27" s="85">
        <f>分析係数表!G30</f>
        <v>0.34459690081234212</v>
      </c>
      <c r="K27" s="111">
        <f t="shared" si="2"/>
        <v>7.4185377049819395E-2</v>
      </c>
      <c r="L27" s="79"/>
      <c r="M27" s="80"/>
      <c r="N27" s="81">
        <f>分析係数表!H30</f>
        <v>0</v>
      </c>
      <c r="O27" s="82">
        <f t="shared" si="3"/>
        <v>0</v>
      </c>
      <c r="P27" s="76">
        <f>分析係数表!C30</f>
        <v>1</v>
      </c>
      <c r="Q27" s="82">
        <f t="shared" si="4"/>
        <v>0</v>
      </c>
      <c r="R27" s="83">
        <v>1.7918150774437619E-2</v>
      </c>
      <c r="S27" s="84">
        <f t="shared" si="5"/>
        <v>0.23319976495882833</v>
      </c>
      <c r="T27" s="85">
        <f>分析係数表!F30</f>
        <v>0.44091746876919924</v>
      </c>
      <c r="U27" s="86">
        <f t="shared" si="6"/>
        <v>0.10282185008321879</v>
      </c>
      <c r="V27" s="87">
        <f>分析係数表!D30</f>
        <v>0.12847293330602771</v>
      </c>
      <c r="W27" s="167">
        <f t="shared" si="7"/>
        <v>0</v>
      </c>
      <c r="X27" s="76">
        <f>分析係数表!E30</f>
        <v>7.0107174551163901E-2</v>
      </c>
      <c r="Y27" s="166">
        <f t="shared" si="8"/>
        <v>0</v>
      </c>
    </row>
    <row r="28" spans="1:25" x14ac:dyDescent="0.2">
      <c r="A28" s="6" t="s">
        <v>16</v>
      </c>
      <c r="B28" s="5" t="s">
        <v>192</v>
      </c>
      <c r="C28" s="90"/>
      <c r="D28" s="107">
        <f>投入係数表!AO28</f>
        <v>3.3426183844011141E-3</v>
      </c>
      <c r="E28" s="110">
        <f t="shared" si="9"/>
        <v>0.33426183844011143</v>
      </c>
      <c r="F28" s="85">
        <f>分析係数表!C31</f>
        <v>1.9207967749584998E-2</v>
      </c>
      <c r="G28" s="110">
        <f t="shared" si="0"/>
        <v>6.4204906126746515E-3</v>
      </c>
      <c r="H28" s="110">
        <v>1.9138706701615396E-2</v>
      </c>
      <c r="I28" s="110">
        <f t="shared" si="1"/>
        <v>1.9138706701615396E-2</v>
      </c>
      <c r="J28" s="85">
        <f>分析係数表!G31</f>
        <v>6.1728395061728392E-2</v>
      </c>
      <c r="K28" s="111">
        <f t="shared" si="2"/>
        <v>1.1814016482478639E-3</v>
      </c>
      <c r="L28" s="79"/>
      <c r="M28" s="80"/>
      <c r="N28" s="81">
        <f>分析係数表!H31</f>
        <v>2.4076335672969816E-2</v>
      </c>
      <c r="O28" s="82">
        <f t="shared" si="3"/>
        <v>0.21239462039922155</v>
      </c>
      <c r="P28" s="76">
        <f>分析係数表!C31</f>
        <v>1.9207967749584998E-2</v>
      </c>
      <c r="Q28" s="82">
        <f t="shared" si="4"/>
        <v>4.0796690188135958E-3</v>
      </c>
      <c r="R28" s="83">
        <v>5.2906851946269663E-3</v>
      </c>
      <c r="S28" s="84">
        <f t="shared" si="5"/>
        <v>2.4429391896242363E-2</v>
      </c>
      <c r="T28" s="85">
        <f>分析係数表!F31</f>
        <v>0.33333333333333331</v>
      </c>
      <c r="U28" s="86">
        <f t="shared" si="6"/>
        <v>8.1431306320807872E-3</v>
      </c>
      <c r="V28" s="87">
        <f>分析係数表!D31</f>
        <v>0.20987654320987653</v>
      </c>
      <c r="W28" s="167">
        <f t="shared" si="7"/>
        <v>0</v>
      </c>
      <c r="X28" s="76">
        <f>分析係数表!E31</f>
        <v>0.18518518518518517</v>
      </c>
      <c r="Y28" s="166">
        <f t="shared" si="8"/>
        <v>0</v>
      </c>
    </row>
    <row r="29" spans="1:25" x14ac:dyDescent="0.2">
      <c r="A29" s="6" t="s">
        <v>17</v>
      </c>
      <c r="B29" s="5" t="s">
        <v>272</v>
      </c>
      <c r="C29" s="90"/>
      <c r="D29" s="107">
        <f>投入係数表!AO29</f>
        <v>1.1142061281337048E-3</v>
      </c>
      <c r="E29" s="110">
        <f t="shared" si="9"/>
        <v>0.11142061281337048</v>
      </c>
      <c r="F29" s="85">
        <f>分析係数表!C32</f>
        <v>1</v>
      </c>
      <c r="G29" s="110">
        <f t="shared" si="0"/>
        <v>0.11142061281337048</v>
      </c>
      <c r="H29" s="110">
        <v>0.24670134972377958</v>
      </c>
      <c r="I29" s="110">
        <f t="shared" si="1"/>
        <v>0.24670134972377958</v>
      </c>
      <c r="J29" s="85">
        <f>分析係数表!G32</f>
        <v>0.14010507880910683</v>
      </c>
      <c r="K29" s="111">
        <f t="shared" si="2"/>
        <v>3.4564112045363166E-2</v>
      </c>
      <c r="L29" s="79"/>
      <c r="M29" s="80"/>
      <c r="N29" s="81">
        <f>分析係数表!H32</f>
        <v>7.0054889750781743E-3</v>
      </c>
      <c r="O29" s="82">
        <f t="shared" si="3"/>
        <v>6.1800441387064468E-2</v>
      </c>
      <c r="P29" s="76">
        <f>分析係数表!C32</f>
        <v>1</v>
      </c>
      <c r="Q29" s="82">
        <f t="shared" si="4"/>
        <v>6.1800441387064468E-2</v>
      </c>
      <c r="R29" s="83">
        <v>8.1682146021798616E-2</v>
      </c>
      <c r="S29" s="84">
        <f t="shared" si="5"/>
        <v>0.32838349574557818</v>
      </c>
      <c r="T29" s="85">
        <f>分析係数表!F32</f>
        <v>0.48248686514886163</v>
      </c>
      <c r="U29" s="86">
        <f t="shared" si="6"/>
        <v>0.15844072342890855</v>
      </c>
      <c r="V29" s="87">
        <f>分析係数表!D32</f>
        <v>1.5761821366024518E-2</v>
      </c>
      <c r="W29" s="167">
        <f t="shared" si="7"/>
        <v>0</v>
      </c>
      <c r="X29" s="76">
        <f>分析係数表!E32</f>
        <v>2.1891418563922942E-2</v>
      </c>
      <c r="Y29" s="166">
        <f t="shared" si="8"/>
        <v>0</v>
      </c>
    </row>
    <row r="30" spans="1:25" x14ac:dyDescent="0.2">
      <c r="A30" s="6" t="s">
        <v>18</v>
      </c>
      <c r="B30" s="5" t="s">
        <v>273</v>
      </c>
      <c r="C30" s="90"/>
      <c r="D30" s="107">
        <f>投入係数表!AO30</f>
        <v>1.1142061281337047E-2</v>
      </c>
      <c r="E30" s="110">
        <f t="shared" si="9"/>
        <v>1.1142061281337048</v>
      </c>
      <c r="F30" s="85">
        <f>分析係数表!C33</f>
        <v>0.97338792221084958</v>
      </c>
      <c r="G30" s="110">
        <f t="shared" si="0"/>
        <v>1.0845547879786626</v>
      </c>
      <c r="H30" s="110">
        <v>1.6139801225537547</v>
      </c>
      <c r="I30" s="110">
        <f t="shared" si="1"/>
        <v>1.6139801225537547</v>
      </c>
      <c r="J30" s="85">
        <f>分析係数表!G33</f>
        <v>0.50577124868835255</v>
      </c>
      <c r="K30" s="111">
        <f t="shared" si="2"/>
        <v>0.81630474194219282</v>
      </c>
      <c r="L30" s="79"/>
      <c r="M30" s="80"/>
      <c r="N30" s="81">
        <f>分析係数表!H33</f>
        <v>1.0199562492450981E-3</v>
      </c>
      <c r="O30" s="82">
        <f t="shared" si="3"/>
        <v>8.9977654126760526E-3</v>
      </c>
      <c r="P30" s="76">
        <f>分析係数表!C33</f>
        <v>0.97338792221084958</v>
      </c>
      <c r="Q30" s="82">
        <f t="shared" si="4"/>
        <v>8.7583161795853903E-3</v>
      </c>
      <c r="R30" s="83">
        <v>2.6228406370642159E-2</v>
      </c>
      <c r="S30" s="84">
        <f t="shared" si="5"/>
        <v>1.6402085289243968</v>
      </c>
      <c r="T30" s="85">
        <f>分析係数表!F33</f>
        <v>0.64428121720881426</v>
      </c>
      <c r="U30" s="86">
        <f t="shared" si="6"/>
        <v>1.056755547491689</v>
      </c>
      <c r="V30" s="87">
        <f>分析係数表!D33</f>
        <v>6.2959076600209857E-2</v>
      </c>
      <c r="W30" s="167">
        <f t="shared" si="7"/>
        <v>0</v>
      </c>
      <c r="X30" s="76">
        <f>分析係数表!E33</f>
        <v>4.7219307450157399E-2</v>
      </c>
      <c r="Y30" s="166">
        <f t="shared" si="8"/>
        <v>0</v>
      </c>
    </row>
    <row r="31" spans="1:25" x14ac:dyDescent="0.2">
      <c r="A31" s="6" t="s">
        <v>19</v>
      </c>
      <c r="B31" s="5" t="s">
        <v>274</v>
      </c>
      <c r="C31" s="90"/>
      <c r="D31" s="107">
        <f>投入係数表!AO31</f>
        <v>6.183844011142061E-2</v>
      </c>
      <c r="E31" s="110">
        <f t="shared" si="9"/>
        <v>6.1838440111420612</v>
      </c>
      <c r="F31" s="85">
        <f>分析係数表!C34</f>
        <v>0.27354580534514794</v>
      </c>
      <c r="G31" s="110">
        <f t="shared" si="0"/>
        <v>1.6915645901566252</v>
      </c>
      <c r="H31" s="110">
        <v>1.9978109999474032</v>
      </c>
      <c r="I31" s="110">
        <f t="shared" si="1"/>
        <v>1.9978109999474032</v>
      </c>
      <c r="J31" s="85">
        <f>分析係数表!G34</f>
        <v>0.42476937758456157</v>
      </c>
      <c r="K31" s="111">
        <f t="shared" si="2"/>
        <v>0.84860893497924905</v>
      </c>
      <c r="L31" s="79"/>
      <c r="M31" s="80"/>
      <c r="N31" s="81">
        <f>分析係数表!H34</f>
        <v>0.17207735562921905</v>
      </c>
      <c r="O31" s="82">
        <f t="shared" si="3"/>
        <v>1.5180177384385833</v>
      </c>
      <c r="P31" s="76">
        <f>分析係数表!C34</f>
        <v>0.27354580534514794</v>
      </c>
      <c r="Q31" s="82">
        <f t="shared" si="4"/>
        <v>0.41524738478940243</v>
      </c>
      <c r="R31" s="83">
        <v>0.4498001247397258</v>
      </c>
      <c r="S31" s="84">
        <f t="shared" si="5"/>
        <v>2.4476111246871288</v>
      </c>
      <c r="T31" s="85">
        <f>分析係数表!F34</f>
        <v>0.70045594316615423</v>
      </c>
      <c r="U31" s="86">
        <f t="shared" si="6"/>
        <v>1.7144437588466943</v>
      </c>
      <c r="V31" s="87">
        <f>分析係数表!D34</f>
        <v>0.30431555508429647</v>
      </c>
      <c r="W31" s="167">
        <f t="shared" si="7"/>
        <v>1</v>
      </c>
      <c r="X31" s="76">
        <f>分析係数表!E34</f>
        <v>0.19870639380765559</v>
      </c>
      <c r="Y31" s="166">
        <f t="shared" si="8"/>
        <v>0</v>
      </c>
    </row>
    <row r="32" spans="1:25" x14ac:dyDescent="0.2">
      <c r="A32" s="6" t="s">
        <v>20</v>
      </c>
      <c r="B32" s="5" t="s">
        <v>37</v>
      </c>
      <c r="C32" s="90"/>
      <c r="D32" s="107">
        <f>投入係数表!AO32</f>
        <v>2.2284122562674096E-3</v>
      </c>
      <c r="E32" s="110">
        <f t="shared" si="9"/>
        <v>0.22284122562674097</v>
      </c>
      <c r="F32" s="85">
        <f>分析係数表!C35</f>
        <v>0.43910510987556262</v>
      </c>
      <c r="G32" s="110">
        <f t="shared" si="0"/>
        <v>9.7850720863635138E-2</v>
      </c>
      <c r="H32" s="110">
        <v>0.47020085387599214</v>
      </c>
      <c r="I32" s="110">
        <f t="shared" si="1"/>
        <v>0.47020085387599214</v>
      </c>
      <c r="J32" s="85">
        <f>分析係数表!G35</f>
        <v>0.31421305453517945</v>
      </c>
      <c r="K32" s="111">
        <f t="shared" si="2"/>
        <v>0.14774324654142507</v>
      </c>
      <c r="L32" s="79"/>
      <c r="M32" s="80"/>
      <c r="N32" s="81">
        <f>分析係数表!H35</f>
        <v>6.5760337122381329E-2</v>
      </c>
      <c r="O32" s="82">
        <f t="shared" si="3"/>
        <v>0.58011908581727178</v>
      </c>
      <c r="P32" s="76">
        <f>分析係数表!C35</f>
        <v>0.43910510987556262</v>
      </c>
      <c r="Q32" s="82">
        <f t="shared" si="4"/>
        <v>0.25473325491870408</v>
      </c>
      <c r="R32" s="83">
        <v>0.31140857242455461</v>
      </c>
      <c r="S32" s="84">
        <f t="shared" si="5"/>
        <v>0.78160942630054675</v>
      </c>
      <c r="T32" s="85">
        <f>分析係数表!F35</f>
        <v>0.64651031364792311</v>
      </c>
      <c r="U32" s="86">
        <f t="shared" si="6"/>
        <v>0.50531855534773973</v>
      </c>
      <c r="V32" s="87">
        <f>分析係数表!D35</f>
        <v>9.7202599604408024E-2</v>
      </c>
      <c r="W32" s="167">
        <f t="shared" si="7"/>
        <v>0</v>
      </c>
      <c r="X32" s="76">
        <f>分析係数表!E35</f>
        <v>8.3356880474710376E-2</v>
      </c>
      <c r="Y32" s="166">
        <f t="shared" si="8"/>
        <v>0</v>
      </c>
    </row>
    <row r="33" spans="1:25" x14ac:dyDescent="0.2">
      <c r="A33" s="6" t="s">
        <v>21</v>
      </c>
      <c r="B33" s="5" t="s">
        <v>38</v>
      </c>
      <c r="C33" s="90"/>
      <c r="D33" s="107">
        <f>投入係数表!AO33</f>
        <v>2.3955431754874652E-2</v>
      </c>
      <c r="E33" s="110">
        <f t="shared" si="9"/>
        <v>2.395543175487465</v>
      </c>
      <c r="F33" s="85">
        <f>分析係数表!C36</f>
        <v>0.81669408606805782</v>
      </c>
      <c r="G33" s="110">
        <f t="shared" si="0"/>
        <v>1.9564259443413083</v>
      </c>
      <c r="H33" s="110">
        <v>2.1315844386470904</v>
      </c>
      <c r="I33" s="110">
        <f t="shared" si="1"/>
        <v>2.1315844386470904</v>
      </c>
      <c r="J33" s="85">
        <f>分析係数表!G36</f>
        <v>6.9340477503742809E-2</v>
      </c>
      <c r="K33" s="111">
        <f t="shared" si="2"/>
        <v>0.1478050828153368</v>
      </c>
      <c r="L33" s="79"/>
      <c r="M33" s="80"/>
      <c r="N33" s="81">
        <f>分析係数表!H36</f>
        <v>0.13486237300873674</v>
      </c>
      <c r="O33" s="82">
        <f t="shared" si="3"/>
        <v>1.1897176925260744</v>
      </c>
      <c r="P33" s="76">
        <f>分析係数表!C36</f>
        <v>0.81669408606805782</v>
      </c>
      <c r="Q33" s="82">
        <f t="shared" si="4"/>
        <v>0.97163540357658096</v>
      </c>
      <c r="R33" s="83">
        <v>1.0213967452249069</v>
      </c>
      <c r="S33" s="84">
        <f t="shared" si="5"/>
        <v>3.1529811838719972</v>
      </c>
      <c r="T33" s="85">
        <f>分析係数表!F36</f>
        <v>0.82767315420376641</v>
      </c>
      <c r="U33" s="86">
        <f t="shared" si="6"/>
        <v>2.6096378816004617</v>
      </c>
      <c r="V33" s="87">
        <f>分析係数表!D36</f>
        <v>6.0672917815774961E-3</v>
      </c>
      <c r="W33" s="167">
        <f t="shared" si="7"/>
        <v>0</v>
      </c>
      <c r="X33" s="76">
        <f>分析係数表!E36</f>
        <v>1.3395319517768497E-3</v>
      </c>
      <c r="Y33" s="166">
        <f t="shared" si="8"/>
        <v>0</v>
      </c>
    </row>
    <row r="34" spans="1:25" x14ac:dyDescent="0.2">
      <c r="A34" s="6" t="s">
        <v>22</v>
      </c>
      <c r="B34" s="5" t="s">
        <v>377</v>
      </c>
      <c r="C34" s="90"/>
      <c r="D34" s="107">
        <f>投入係数表!AO34</f>
        <v>7.5766016713091924E-2</v>
      </c>
      <c r="E34" s="110">
        <f t="shared" si="9"/>
        <v>7.5766016713091924</v>
      </c>
      <c r="F34" s="85">
        <f>分析係数表!C37</f>
        <v>0.27674240490171054</v>
      </c>
      <c r="G34" s="110">
        <f t="shared" si="0"/>
        <v>2.0967669675004252</v>
      </c>
      <c r="H34" s="110">
        <v>2.4458270079539894</v>
      </c>
      <c r="I34" s="110">
        <f t="shared" si="1"/>
        <v>2.4458270079539894</v>
      </c>
      <c r="J34" s="85">
        <f>分析係数表!G37</f>
        <v>0.51230251230251234</v>
      </c>
      <c r="K34" s="111">
        <f t="shared" si="2"/>
        <v>1.2530033208321656</v>
      </c>
      <c r="L34" s="79"/>
      <c r="M34" s="80"/>
      <c r="N34" s="81">
        <f>分析係数表!H37</f>
        <v>5.0756243876907386E-2</v>
      </c>
      <c r="O34" s="82">
        <f t="shared" si="3"/>
        <v>0.44775722093080039</v>
      </c>
      <c r="P34" s="76">
        <f>分析係数表!C37</f>
        <v>0.27674240490171054</v>
      </c>
      <c r="Q34" s="82">
        <f t="shared" si="4"/>
        <v>0.12391341013249622</v>
      </c>
      <c r="R34" s="83">
        <v>0.14780866860097608</v>
      </c>
      <c r="S34" s="84">
        <f t="shared" si="5"/>
        <v>2.5936356765549657</v>
      </c>
      <c r="T34" s="85">
        <f>分析係数表!F37</f>
        <v>0.72623672623672619</v>
      </c>
      <c r="U34" s="86">
        <f t="shared" si="6"/>
        <v>1.8835934827920549</v>
      </c>
      <c r="V34" s="87">
        <f>分析係数表!D37</f>
        <v>0.14037814037814036</v>
      </c>
      <c r="W34" s="167">
        <f t="shared" si="7"/>
        <v>0</v>
      </c>
      <c r="X34" s="76">
        <f>分析係数表!E37</f>
        <v>0.12535612535612536</v>
      </c>
      <c r="Y34" s="166">
        <f t="shared" si="8"/>
        <v>0</v>
      </c>
    </row>
    <row r="35" spans="1:25" x14ac:dyDescent="0.2">
      <c r="A35" s="6" t="s">
        <v>23</v>
      </c>
      <c r="B35" s="5" t="s">
        <v>193</v>
      </c>
      <c r="C35" s="90"/>
      <c r="D35" s="107">
        <f>投入係数表!AO35</f>
        <v>5.8495821727019497E-2</v>
      </c>
      <c r="E35" s="110">
        <f t="shared" si="9"/>
        <v>5.8495821727019495</v>
      </c>
      <c r="F35" s="85">
        <f>分析係数表!C38</f>
        <v>2.6054411976392688E-2</v>
      </c>
      <c r="G35" s="110">
        <f t="shared" si="0"/>
        <v>0.15240742381733885</v>
      </c>
      <c r="H35" s="110">
        <v>0.17579928976126261</v>
      </c>
      <c r="I35" s="110">
        <f t="shared" si="1"/>
        <v>0.17579928976126261</v>
      </c>
      <c r="J35" s="85">
        <f>分析係数表!G38</f>
        <v>0.25641025641025639</v>
      </c>
      <c r="K35" s="111">
        <f t="shared" si="2"/>
        <v>4.5076740964426307E-2</v>
      </c>
      <c r="L35" s="79"/>
      <c r="M35" s="80"/>
      <c r="N35" s="81">
        <f>分析係数表!H38</f>
        <v>4.4945177351603076E-2</v>
      </c>
      <c r="O35" s="82">
        <f t="shared" si="3"/>
        <v>0.39649363640858026</v>
      </c>
      <c r="P35" s="76">
        <f>分析係数表!C38</f>
        <v>2.6054411976392688E-2</v>
      </c>
      <c r="Q35" s="82">
        <f t="shared" si="4"/>
        <v>1.0330408549007202E-2</v>
      </c>
      <c r="R35" s="83">
        <v>1.2715509974218038E-2</v>
      </c>
      <c r="S35" s="84">
        <f t="shared" si="5"/>
        <v>0.18851479973548063</v>
      </c>
      <c r="T35" s="85">
        <f>分析係数表!F38</f>
        <v>0.57264957264957261</v>
      </c>
      <c r="U35" s="86">
        <f t="shared" si="6"/>
        <v>0.10795291950664275</v>
      </c>
      <c r="V35" s="87">
        <f>分析係数表!D38</f>
        <v>9.4017094017094016E-2</v>
      </c>
      <c r="W35" s="167">
        <f t="shared" si="7"/>
        <v>0</v>
      </c>
      <c r="X35" s="76">
        <f>分析係数表!E38</f>
        <v>6.4102564102564097E-2</v>
      </c>
      <c r="Y35" s="166">
        <f t="shared" si="8"/>
        <v>0</v>
      </c>
    </row>
    <row r="36" spans="1:25" x14ac:dyDescent="0.2">
      <c r="A36" s="6" t="s">
        <v>24</v>
      </c>
      <c r="B36" s="5" t="s">
        <v>39</v>
      </c>
      <c r="C36" s="90"/>
      <c r="D36" s="107">
        <f>投入係数表!AO36</f>
        <v>0.1894150417827298</v>
      </c>
      <c r="E36" s="110">
        <f t="shared" si="9"/>
        <v>18.941504178272979</v>
      </c>
      <c r="F36" s="85">
        <f>分析係数表!C39</f>
        <v>1</v>
      </c>
      <c r="G36" s="110">
        <f t="shared" si="0"/>
        <v>18.941504178272979</v>
      </c>
      <c r="H36" s="110">
        <v>18.978678302245889</v>
      </c>
      <c r="I36" s="110">
        <f t="shared" si="1"/>
        <v>18.978678302245889</v>
      </c>
      <c r="J36" s="85">
        <f>分析係数表!G39</f>
        <v>0.35423311765241955</v>
      </c>
      <c r="K36" s="111">
        <f t="shared" si="2"/>
        <v>6.7228763839268906</v>
      </c>
      <c r="L36" s="79"/>
      <c r="M36" s="80"/>
      <c r="N36" s="81">
        <f>分析係数表!H39</f>
        <v>4.0664045200166418E-3</v>
      </c>
      <c r="O36" s="82">
        <f t="shared" si="3"/>
        <v>3.587267000053742E-2</v>
      </c>
      <c r="P36" s="76">
        <f>分析係数表!C39</f>
        <v>1</v>
      </c>
      <c r="Q36" s="82">
        <f t="shared" si="4"/>
        <v>3.587267000053742E-2</v>
      </c>
      <c r="R36" s="83">
        <v>6.3557267528203967E-2</v>
      </c>
      <c r="S36" s="84">
        <f t="shared" si="5"/>
        <v>19.042235569774093</v>
      </c>
      <c r="T36" s="85">
        <f>分析係数表!F39</f>
        <v>0.70491205686685499</v>
      </c>
      <c r="U36" s="86">
        <f t="shared" si="6"/>
        <v>13.423101442832644</v>
      </c>
      <c r="V36" s="87">
        <f>分析係数表!D39</f>
        <v>5.4588535496217991E-2</v>
      </c>
      <c r="W36" s="167">
        <f t="shared" si="7"/>
        <v>1</v>
      </c>
      <c r="X36" s="76">
        <f>分析係数表!E39</f>
        <v>6.4886539688325889E-2</v>
      </c>
      <c r="Y36" s="166">
        <f t="shared" si="8"/>
        <v>1</v>
      </c>
    </row>
    <row r="37" spans="1:25" x14ac:dyDescent="0.2">
      <c r="A37" s="6" t="s">
        <v>25</v>
      </c>
      <c r="B37" s="5" t="s">
        <v>40</v>
      </c>
      <c r="C37" s="90"/>
      <c r="D37" s="107">
        <f>投入係数表!AO37</f>
        <v>0</v>
      </c>
      <c r="E37" s="110">
        <f t="shared" si="9"/>
        <v>0</v>
      </c>
      <c r="F37" s="85">
        <f>分析係数表!C40</f>
        <v>0.92056168505516545</v>
      </c>
      <c r="G37" s="110">
        <f t="shared" si="0"/>
        <v>0</v>
      </c>
      <c r="H37" s="110">
        <v>5.2337602063451038E-3</v>
      </c>
      <c r="I37" s="110">
        <f t="shared" si="1"/>
        <v>5.2337602063451038E-3</v>
      </c>
      <c r="J37" s="85">
        <f>分析係数表!G40</f>
        <v>0.55393401015228427</v>
      </c>
      <c r="K37" s="111">
        <f t="shared" si="2"/>
        <v>2.8991577792761903E-3</v>
      </c>
      <c r="L37" s="79"/>
      <c r="M37" s="80"/>
      <c r="N37" s="81">
        <f>分析係数表!H40</f>
        <v>3.1632064203561794E-2</v>
      </c>
      <c r="O37" s="82">
        <f t="shared" si="3"/>
        <v>0.27904911944312444</v>
      </c>
      <c r="P37" s="76">
        <f>分析係数表!C40</f>
        <v>0.92056168505516545</v>
      </c>
      <c r="Q37" s="82">
        <f t="shared" si="4"/>
        <v>0.25688192760772277</v>
      </c>
      <c r="R37" s="83">
        <v>0.25714878708040217</v>
      </c>
      <c r="S37" s="84">
        <f t="shared" si="5"/>
        <v>0.26238254728674726</v>
      </c>
      <c r="T37" s="85">
        <f>分析係数表!F40</f>
        <v>0.75190355329949243</v>
      </c>
      <c r="U37" s="86">
        <f t="shared" si="6"/>
        <v>0.19728636962867735</v>
      </c>
      <c r="V37" s="87">
        <f>分析係数表!D40</f>
        <v>8.6747643219724432E-2</v>
      </c>
      <c r="W37" s="167">
        <f t="shared" si="7"/>
        <v>0</v>
      </c>
      <c r="X37" s="76">
        <f>分析係数表!E40</f>
        <v>5.4296591733139957E-2</v>
      </c>
      <c r="Y37" s="166">
        <f t="shared" si="8"/>
        <v>0</v>
      </c>
    </row>
    <row r="38" spans="1:25" x14ac:dyDescent="0.2">
      <c r="A38" s="6" t="s">
        <v>26</v>
      </c>
      <c r="B38" s="5" t="s">
        <v>276</v>
      </c>
      <c r="C38" s="90"/>
      <c r="D38" s="107">
        <f>投入係数表!AO38</f>
        <v>1.6713091922005571E-3</v>
      </c>
      <c r="E38" s="110">
        <f t="shared" si="9"/>
        <v>0.16713091922005571</v>
      </c>
      <c r="F38" s="85">
        <f>分析係数表!C41</f>
        <v>0.63177526518242222</v>
      </c>
      <c r="G38" s="110">
        <f t="shared" si="0"/>
        <v>0.10558918081043268</v>
      </c>
      <c r="H38" s="110">
        <v>0.10762095565274479</v>
      </c>
      <c r="I38" s="110">
        <f t="shared" si="1"/>
        <v>0.10762095565274479</v>
      </c>
      <c r="J38" s="85">
        <f>分析係数表!G41</f>
        <v>0.4574653574378269</v>
      </c>
      <c r="K38" s="111">
        <f t="shared" si="2"/>
        <v>4.9232858945483411E-2</v>
      </c>
      <c r="L38" s="79"/>
      <c r="M38" s="80"/>
      <c r="N38" s="81">
        <f>分析係数表!H41</f>
        <v>5.3681907855005165E-2</v>
      </c>
      <c r="O38" s="82">
        <f t="shared" si="3"/>
        <v>0.47356660066716066</v>
      </c>
      <c r="P38" s="76">
        <f>分析係数表!C41</f>
        <v>0.63177526518242222</v>
      </c>
      <c r="Q38" s="82">
        <f t="shared" si="4"/>
        <v>0.29918766471803365</v>
      </c>
      <c r="R38" s="83">
        <v>0.30321288265984231</v>
      </c>
      <c r="S38" s="84">
        <f t="shared" si="5"/>
        <v>0.41083383831258713</v>
      </c>
      <c r="T38" s="85">
        <f>分析係数表!F41</f>
        <v>0.56134715976874372</v>
      </c>
      <c r="U38" s="86">
        <f t="shared" si="6"/>
        <v>0.23062040827366206</v>
      </c>
      <c r="V38" s="87">
        <f>分析係数表!D41</f>
        <v>0.18619803615674038</v>
      </c>
      <c r="W38" s="167">
        <f t="shared" si="7"/>
        <v>0</v>
      </c>
      <c r="X38" s="76">
        <f>分析係数表!E41</f>
        <v>0.17261631641736258</v>
      </c>
      <c r="Y38" s="166">
        <f t="shared" si="8"/>
        <v>0</v>
      </c>
    </row>
    <row r="39" spans="1:25" x14ac:dyDescent="0.2">
      <c r="A39" s="6" t="s">
        <v>51</v>
      </c>
      <c r="B39" s="5" t="s">
        <v>367</v>
      </c>
      <c r="C39" s="90"/>
      <c r="D39" s="107">
        <f>投入係数表!AO39</f>
        <v>3.8997214484679664E-3</v>
      </c>
      <c r="E39" s="110">
        <f t="shared" si="9"/>
        <v>0.38997214484679665</v>
      </c>
      <c r="F39" s="85">
        <f>分析係数表!C42</f>
        <v>1</v>
      </c>
      <c r="G39" s="110">
        <f>E39*F39</f>
        <v>0.38997214484679665</v>
      </c>
      <c r="H39" s="110">
        <v>0.41126691399275384</v>
      </c>
      <c r="I39" s="110">
        <f>C39+H39</f>
        <v>0.41126691399275384</v>
      </c>
      <c r="J39" s="85">
        <f>分析係数表!G42</f>
        <v>0.48523748395378691</v>
      </c>
      <c r="K39" s="111">
        <f>I39*J39</f>
        <v>0.19956212257928235</v>
      </c>
      <c r="L39" s="79"/>
      <c r="M39" s="80"/>
      <c r="N39" s="81">
        <f>分析係数表!H42</f>
        <v>1.4319648920322628E-2</v>
      </c>
      <c r="O39" s="82">
        <f t="shared" si="3"/>
        <v>0.1263238907279651</v>
      </c>
      <c r="P39" s="76">
        <f>分析係数表!C42</f>
        <v>1</v>
      </c>
      <c r="Q39" s="82">
        <f>O39*P39</f>
        <v>0.1263238907279651</v>
      </c>
      <c r="R39" s="83">
        <v>0.13165481584198688</v>
      </c>
      <c r="S39" s="84">
        <f>I39+R39</f>
        <v>0.54292172983474074</v>
      </c>
      <c r="T39" s="85">
        <f>分析係数表!F42</f>
        <v>0.55905006418485237</v>
      </c>
      <c r="U39" s="86">
        <f>S39*T39</f>
        <v>0.30352042791146289</v>
      </c>
      <c r="V39" s="87">
        <f>分析係数表!D42</f>
        <v>0.23876765083440307</v>
      </c>
      <c r="W39" s="167">
        <f>ROUND(S39*V39,0)</f>
        <v>0</v>
      </c>
      <c r="X39" s="76">
        <f>分析係数表!E42</f>
        <v>0.20410783055198972</v>
      </c>
      <c r="Y39" s="166">
        <f>ROUND(S39*X39,0)</f>
        <v>0</v>
      </c>
    </row>
    <row r="40" spans="1:25" x14ac:dyDescent="0.2">
      <c r="A40" s="6" t="s">
        <v>194</v>
      </c>
      <c r="B40" s="5" t="s">
        <v>41</v>
      </c>
      <c r="C40" s="90"/>
      <c r="D40" s="107">
        <f>投入係数表!AO40</f>
        <v>3.0083565459610027E-2</v>
      </c>
      <c r="E40" s="110">
        <f t="shared" si="9"/>
        <v>3.0083565459610027</v>
      </c>
      <c r="F40" s="85">
        <f>分析係数表!C43</f>
        <v>0.2976353666895134</v>
      </c>
      <c r="G40" s="110">
        <f>E40*F40</f>
        <v>0.895393303689901</v>
      </c>
      <c r="H40" s="110">
        <v>1.7597429792190118</v>
      </c>
      <c r="I40" s="110">
        <f>C40+H40</f>
        <v>1.7597429792190118</v>
      </c>
      <c r="J40" s="85">
        <f>分析係数表!G43</f>
        <v>0.36251604621309369</v>
      </c>
      <c r="K40" s="111">
        <f>I40*J40</f>
        <v>0.63793506717772641</v>
      </c>
      <c r="L40" s="79"/>
      <c r="M40" s="80"/>
      <c r="N40" s="81">
        <f>分析係数表!H43</f>
        <v>3.8812019379168734E-2</v>
      </c>
      <c r="O40" s="82">
        <f t="shared" si="3"/>
        <v>0.34238865228235715</v>
      </c>
      <c r="P40" s="76">
        <f>分析係数表!C43</f>
        <v>0.2976353666895134</v>
      </c>
      <c r="Q40" s="82">
        <f>O40*P40</f>
        <v>0.10190697207238768</v>
      </c>
      <c r="R40" s="83">
        <v>0.17277472143027703</v>
      </c>
      <c r="S40" s="84">
        <f>I40+R40</f>
        <v>1.9325177006492888</v>
      </c>
      <c r="T40" s="85">
        <f>分析係数表!F43</f>
        <v>0.59563543003851094</v>
      </c>
      <c r="U40" s="86">
        <f>S40*T40</f>
        <v>1.1510760116832734</v>
      </c>
      <c r="V40" s="87">
        <f>分析係数表!D43</f>
        <v>0.26110397946084724</v>
      </c>
      <c r="W40" s="167">
        <f>ROUND(S40*V40,0)</f>
        <v>1</v>
      </c>
      <c r="X40" s="76">
        <f>分析係数表!E43</f>
        <v>0.20154043645699615</v>
      </c>
      <c r="Y40" s="166">
        <f>ROUND(S40*X40,0)</f>
        <v>0</v>
      </c>
    </row>
    <row r="41" spans="1:25" x14ac:dyDescent="0.2">
      <c r="A41" s="6" t="s">
        <v>340</v>
      </c>
      <c r="B41" s="5" t="s">
        <v>42</v>
      </c>
      <c r="C41" s="90"/>
      <c r="D41" s="107">
        <f>投入係数表!AO41</f>
        <v>1.6713091922005571E-3</v>
      </c>
      <c r="E41" s="110">
        <f t="shared" si="9"/>
        <v>0.16713091922005571</v>
      </c>
      <c r="F41" s="85">
        <f>分析係数表!C44</f>
        <v>0.4644187601490114</v>
      </c>
      <c r="G41" s="110">
        <f>E41*F41</f>
        <v>7.761873428674286E-2</v>
      </c>
      <c r="H41" s="110">
        <v>8.7937045247721141E-2</v>
      </c>
      <c r="I41" s="110">
        <f>C41+H41</f>
        <v>8.7937045247721141E-2</v>
      </c>
      <c r="J41" s="85">
        <f>分析係数表!G44</f>
        <v>0.2664037682111951</v>
      </c>
      <c r="K41" s="111">
        <f>I41*J41</f>
        <v>2.3426760219351278E-2</v>
      </c>
      <c r="L41" s="79"/>
      <c r="M41" s="80"/>
      <c r="N41" s="81">
        <f>分析係数表!H44</f>
        <v>0.11619448955215868</v>
      </c>
      <c r="O41" s="82">
        <f t="shared" si="3"/>
        <v>1.0250349071440692</v>
      </c>
      <c r="P41" s="76">
        <f>分析係数表!C44</f>
        <v>0.4644187601490114</v>
      </c>
      <c r="Q41" s="82">
        <f>O41*P41</f>
        <v>0.47604544068530563</v>
      </c>
      <c r="R41" s="83">
        <v>0.48311653808586896</v>
      </c>
      <c r="S41" s="84">
        <f>I41+R41</f>
        <v>0.57105358333359013</v>
      </c>
      <c r="T41" s="85">
        <f>分析係数表!F44</f>
        <v>0.52053894183371674</v>
      </c>
      <c r="U41" s="86">
        <f>S41*T41</f>
        <v>0.29725562799881916</v>
      </c>
      <c r="V41" s="87">
        <f>分析係数表!D44</f>
        <v>0.21141417460839085</v>
      </c>
      <c r="W41" s="167">
        <f>ROUND(S41*V41,0)</f>
        <v>0</v>
      </c>
      <c r="X41" s="76">
        <f>分析係数表!E44</f>
        <v>0.12487676634899771</v>
      </c>
      <c r="Y41" s="166">
        <f>ROUND(S41*X41,0)</f>
        <v>0</v>
      </c>
    </row>
    <row r="42" spans="1:25" x14ac:dyDescent="0.2">
      <c r="A42" s="6" t="s">
        <v>341</v>
      </c>
      <c r="B42" s="5" t="s">
        <v>278</v>
      </c>
      <c r="C42" s="90"/>
      <c r="D42" s="107">
        <f>投入係数表!AO42</f>
        <v>5.5710306406685239E-4</v>
      </c>
      <c r="E42" s="110">
        <f t="shared" si="9"/>
        <v>5.5710306406685242E-2</v>
      </c>
      <c r="F42" s="85">
        <f>分析係数表!C45</f>
        <v>1</v>
      </c>
      <c r="G42" s="110">
        <f>E42*F42</f>
        <v>5.5710306406685242E-2</v>
      </c>
      <c r="H42" s="110">
        <v>0.11251548130737958</v>
      </c>
      <c r="I42" s="110">
        <f>C42+H42</f>
        <v>0.11251548130737958</v>
      </c>
      <c r="J42" s="85">
        <f>分析係数表!G45</f>
        <v>0</v>
      </c>
      <c r="K42" s="111">
        <f>I42*J42</f>
        <v>0</v>
      </c>
      <c r="L42" s="79"/>
      <c r="M42" s="80"/>
      <c r="N42" s="81">
        <f>分析係数表!H45</f>
        <v>0</v>
      </c>
      <c r="O42" s="82">
        <f t="shared" si="3"/>
        <v>0</v>
      </c>
      <c r="P42" s="76">
        <f>分析係数表!C45</f>
        <v>1</v>
      </c>
      <c r="Q42" s="82">
        <f>O42*P42</f>
        <v>0</v>
      </c>
      <c r="R42" s="83">
        <v>4.428710246939368E-3</v>
      </c>
      <c r="S42" s="84">
        <f>I42+R42</f>
        <v>0.11694419155431895</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201">
        <f>最終需要_まとめ!C44</f>
        <v>100</v>
      </c>
      <c r="D43" s="107">
        <f>投入係数表!AO43</f>
        <v>5.5710306406685239E-4</v>
      </c>
      <c r="E43" s="110">
        <f t="shared" si="9"/>
        <v>5.5710306406685242E-2</v>
      </c>
      <c r="F43" s="85">
        <f>分析係数表!C46</f>
        <v>0.61950882047734346</v>
      </c>
      <c r="G43" s="110">
        <f>E43*F43</f>
        <v>3.4513026210436962E-2</v>
      </c>
      <c r="H43" s="110">
        <v>0.19625750744520046</v>
      </c>
      <c r="I43" s="110">
        <f>C43+H43</f>
        <v>100.1962575074452</v>
      </c>
      <c r="J43" s="85">
        <f>分析係数表!G46</f>
        <v>9.4707520891364905E-3</v>
      </c>
      <c r="K43" s="111">
        <f>I43*J43</f>
        <v>0.94893391511229441</v>
      </c>
      <c r="L43" s="79"/>
      <c r="M43" s="80"/>
      <c r="N43" s="81">
        <f>分析係数表!H46</f>
        <v>2.3767664702803538E-2</v>
      </c>
      <c r="O43" s="82">
        <f t="shared" si="3"/>
        <v>0.2096716124453854</v>
      </c>
      <c r="P43" s="76">
        <f>分析係数表!C46</f>
        <v>0.61950882047734346</v>
      </c>
      <c r="Q43" s="82">
        <f>O43*P43</f>
        <v>0.12989341331362339</v>
      </c>
      <c r="R43" s="83">
        <v>0.14615838988871016</v>
      </c>
      <c r="S43" s="84">
        <f>I43+R43</f>
        <v>100.34241589733391</v>
      </c>
      <c r="T43" s="85">
        <f>分析係数表!F46</f>
        <v>0.31364902506963788</v>
      </c>
      <c r="U43" s="86">
        <f>S43*T43</f>
        <v>31.472300919330912</v>
      </c>
      <c r="V43" s="87">
        <f>分析係数表!D46</f>
        <v>1.6713091922005571E-3</v>
      </c>
      <c r="W43" s="167">
        <f>ROUND(S43*V43,0)</f>
        <v>0</v>
      </c>
      <c r="X43" s="76">
        <f>分析係数表!E46</f>
        <v>5.5710306406685237E-3</v>
      </c>
      <c r="Y43" s="166">
        <f>ROUND(S43*X43,0)</f>
        <v>1</v>
      </c>
    </row>
    <row r="44" spans="1:25" x14ac:dyDescent="0.2">
      <c r="A44" s="192">
        <v>40</v>
      </c>
      <c r="B44" s="14" t="s">
        <v>150</v>
      </c>
      <c r="C44" s="197">
        <f>SUM(C5:C43)</f>
        <v>100</v>
      </c>
      <c r="D44" s="108">
        <f>投入係数表!AO44</f>
        <v>0.68300835654596104</v>
      </c>
      <c r="E44" s="96">
        <f>SUM(E5:E43)</f>
        <v>68.300835654596085</v>
      </c>
      <c r="F44" s="98">
        <f>分析係数表!C47</f>
        <v>0.46349450395854752</v>
      </c>
      <c r="G44" s="96">
        <f>SUM(G5:G43)</f>
        <v>36.173805554739573</v>
      </c>
      <c r="H44" s="96">
        <f>SUM(H5:H43)</f>
        <v>41.851721161632909</v>
      </c>
      <c r="I44" s="96">
        <f>SUM(I5:I43)</f>
        <v>141.8517211616329</v>
      </c>
      <c r="J44" s="98">
        <f>分析係数表!G47</f>
        <v>0.28295025107418337</v>
      </c>
      <c r="K44" s="112">
        <f>SUM(K5:K43)</f>
        <v>14.069724128992084</v>
      </c>
      <c r="L44" s="94">
        <f>最終需要_まとめ!$L$33</f>
        <v>0.627</v>
      </c>
      <c r="M44" s="91">
        <f>K44*L44</f>
        <v>8.8217170288780355</v>
      </c>
      <c r="N44" s="95">
        <f>分析係数表!H47</f>
        <v>1</v>
      </c>
      <c r="O44" s="96">
        <f>SUM(O5:O43)</f>
        <v>8.8217170288780373</v>
      </c>
      <c r="P44" s="92">
        <f>分析係数表!C47</f>
        <v>0.46349450395854752</v>
      </c>
      <c r="Q44" s="96">
        <f>SUM(Q5:Q43)</f>
        <v>3.6191587254026767</v>
      </c>
      <c r="R44" s="91">
        <f>SUM(R5:R43)</f>
        <v>4.0882531232430654</v>
      </c>
      <c r="S44" s="97">
        <f>SUM(S5:S43)</f>
        <v>145.93997428487597</v>
      </c>
      <c r="T44" s="98">
        <f>分析係数表!F47</f>
        <v>0.52862763369053167</v>
      </c>
      <c r="U44" s="99">
        <f>SUM(U5:U43)</f>
        <v>59.860575078776066</v>
      </c>
      <c r="V44" s="100">
        <f>分析係数表!D47</f>
        <v>0.12002381322151473</v>
      </c>
      <c r="W44" s="164">
        <f>SUM(W5:W43)</f>
        <v>4</v>
      </c>
      <c r="X44" s="92">
        <f>分析係数表!E47</f>
        <v>9.1234404928301496E-2</v>
      </c>
      <c r="Y44" s="165">
        <f>SUM(Y5:Y43)</f>
        <v>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sheetPr>
  <dimension ref="A1:AW52"/>
  <sheetViews>
    <sheetView workbookViewId="0">
      <pane xSplit="2" ySplit="7" topLeftCell="W8" activePane="bottomRight" state="frozen"/>
      <selection activeCell="F63" sqref="F63"/>
      <selection pane="topRight" activeCell="F63" sqref="F63"/>
      <selection pane="bottomLeft" activeCell="F63" sqref="F63"/>
      <selection pane="bottomRight" activeCell="AF2" sqref="AF2"/>
    </sheetView>
  </sheetViews>
  <sheetFormatPr defaultColWidth="9" defaultRowHeight="12" x14ac:dyDescent="0.2"/>
  <cols>
    <col min="1" max="1" width="3.6328125" style="1" customWidth="1"/>
    <col min="2" max="2" width="20.6328125" style="48" customWidth="1"/>
    <col min="3" max="8" width="9.08984375" style="48" bestFit="1" customWidth="1"/>
    <col min="9" max="10" width="9" style="48"/>
    <col min="11" max="11" width="3.6328125" style="1" customWidth="1"/>
    <col min="12" max="12" width="20.6328125" style="48" customWidth="1"/>
    <col min="13" max="13" width="10.6328125" style="48" bestFit="1" customWidth="1"/>
    <col min="14" max="16" width="9.08984375" style="48" bestFit="1" customWidth="1"/>
    <col min="17" max="17" width="4" style="48" customWidth="1"/>
    <col min="18" max="18" width="3.6328125" style="48" customWidth="1"/>
    <col min="19" max="19" width="20.453125" style="48" customWidth="1"/>
    <col min="20" max="24" width="9.08984375" style="48" bestFit="1" customWidth="1"/>
    <col min="25" max="25" width="4" style="48" customWidth="1"/>
    <col min="26" max="26" width="3.6328125" style="48" customWidth="1"/>
    <col min="27" max="27" width="20.453125" style="48" customWidth="1"/>
    <col min="28" max="34" width="10.453125" style="48" customWidth="1"/>
    <col min="35" max="35" width="9.08984375" style="48" bestFit="1" customWidth="1"/>
    <col min="36" max="36" width="4" style="48" customWidth="1"/>
    <col min="37" max="37" width="3.6328125" style="48" customWidth="1"/>
    <col min="38" max="38" width="20.453125" style="48" customWidth="1"/>
    <col min="39" max="40" width="9.08984375" style="48" bestFit="1" customWidth="1"/>
    <col min="41" max="41" width="9" style="48"/>
    <col min="42" max="42" width="3.90625" style="48" customWidth="1"/>
    <col min="43" max="43" width="20.90625" style="48" customWidth="1"/>
    <col min="44" max="44" width="9.453125" style="48" bestFit="1" customWidth="1"/>
    <col min="45" max="45" width="9.36328125" style="48" bestFit="1" customWidth="1"/>
    <col min="46" max="46" width="9.453125" style="48" bestFit="1" customWidth="1"/>
    <col min="47" max="47" width="10.90625" style="48" customWidth="1"/>
    <col min="48" max="49" width="9.08984375" style="48" bestFit="1" customWidth="1"/>
    <col min="50" max="16384" width="9" style="48"/>
  </cols>
  <sheetData>
    <row r="1" spans="1:49" ht="13" x14ac:dyDescent="0.2">
      <c r="A1" s="393" t="s">
        <v>547</v>
      </c>
      <c r="K1" s="393" t="s">
        <v>547</v>
      </c>
    </row>
    <row r="2" spans="1:49" x14ac:dyDescent="0.2">
      <c r="A2" s="1" t="s">
        <v>59</v>
      </c>
      <c r="K2" s="1" t="s">
        <v>188</v>
      </c>
      <c r="R2" s="48" t="s">
        <v>214</v>
      </c>
      <c r="Z2" s="48" t="s">
        <v>60</v>
      </c>
      <c r="AK2" s="48" t="s">
        <v>61</v>
      </c>
    </row>
    <row r="3" spans="1:49" x14ac:dyDescent="0.2">
      <c r="K3" s="1" t="s">
        <v>62</v>
      </c>
      <c r="R3" s="48" t="s">
        <v>63</v>
      </c>
      <c r="Z3" s="48" t="s">
        <v>64</v>
      </c>
      <c r="AK3" s="48" t="s">
        <v>64</v>
      </c>
    </row>
    <row r="4" spans="1:49" x14ac:dyDescent="0.2">
      <c r="W4" s="209"/>
      <c r="Z4" s="48" t="s">
        <v>65</v>
      </c>
      <c r="AP4" s="210" t="s">
        <v>543</v>
      </c>
      <c r="AU4" s="48" t="s">
        <v>385</v>
      </c>
    </row>
    <row r="5" spans="1:49" x14ac:dyDescent="0.2">
      <c r="A5" s="211"/>
      <c r="B5" s="51"/>
      <c r="C5" s="104"/>
      <c r="D5" s="51"/>
      <c r="E5" s="51"/>
      <c r="F5" s="51"/>
      <c r="G5" s="51"/>
      <c r="H5" s="105"/>
      <c r="K5" s="211"/>
      <c r="L5" s="105"/>
      <c r="M5" s="212" t="s">
        <v>66</v>
      </c>
      <c r="N5" s="155" t="s">
        <v>66</v>
      </c>
      <c r="O5" s="114"/>
      <c r="P5" s="105"/>
      <c r="R5" s="104"/>
      <c r="S5" s="51"/>
      <c r="T5" s="374" t="s">
        <v>66</v>
      </c>
      <c r="U5" s="375"/>
      <c r="V5" s="376"/>
      <c r="W5" s="458" t="s">
        <v>67</v>
      </c>
      <c r="X5" s="459"/>
      <c r="Z5" s="104"/>
      <c r="AA5" s="105"/>
      <c r="AB5" s="371"/>
      <c r="AC5" s="371"/>
      <c r="AD5" s="371"/>
      <c r="AE5" s="371"/>
      <c r="AF5" s="371"/>
      <c r="AG5" s="371"/>
      <c r="AH5" s="114"/>
      <c r="AI5" s="114"/>
      <c r="AK5" s="104"/>
      <c r="AL5" s="51"/>
      <c r="AM5" s="114"/>
      <c r="AN5" s="105"/>
      <c r="AP5" s="211"/>
      <c r="AQ5" s="105"/>
      <c r="AR5" s="212" t="s">
        <v>386</v>
      </c>
      <c r="AS5" s="155"/>
      <c r="AT5" s="155" t="s">
        <v>386</v>
      </c>
      <c r="AU5" s="212"/>
      <c r="AV5" s="114"/>
      <c r="AW5" s="105"/>
    </row>
    <row r="6" spans="1:49" ht="36" x14ac:dyDescent="0.2">
      <c r="A6" s="213" t="s">
        <v>1</v>
      </c>
      <c r="B6" s="158" t="s">
        <v>349</v>
      </c>
      <c r="C6" s="214" t="s">
        <v>546</v>
      </c>
      <c r="D6" s="215" t="s">
        <v>211</v>
      </c>
      <c r="E6" s="215" t="s">
        <v>212</v>
      </c>
      <c r="F6" s="215" t="s">
        <v>68</v>
      </c>
      <c r="G6" s="215" t="s">
        <v>69</v>
      </c>
      <c r="H6" s="216" t="s">
        <v>70</v>
      </c>
      <c r="I6" s="215"/>
      <c r="K6" s="213" t="s">
        <v>1</v>
      </c>
      <c r="L6" s="158" t="s">
        <v>349</v>
      </c>
      <c r="M6" s="217" t="s">
        <v>544</v>
      </c>
      <c r="N6" s="215" t="s">
        <v>71</v>
      </c>
      <c r="O6" s="217" t="s">
        <v>72</v>
      </c>
      <c r="P6" s="216" t="s">
        <v>546</v>
      </c>
      <c r="R6" s="213" t="s">
        <v>1</v>
      </c>
      <c r="S6" s="158" t="s">
        <v>349</v>
      </c>
      <c r="T6" s="377" t="s">
        <v>439</v>
      </c>
      <c r="U6" s="378" t="s">
        <v>350</v>
      </c>
      <c r="V6" s="379" t="s">
        <v>351</v>
      </c>
      <c r="W6" s="218" t="s">
        <v>211</v>
      </c>
      <c r="X6" s="218" t="s">
        <v>213</v>
      </c>
      <c r="Z6" s="213" t="s">
        <v>1</v>
      </c>
      <c r="AA6" s="158" t="s">
        <v>349</v>
      </c>
      <c r="AB6" s="372" t="s">
        <v>53</v>
      </c>
      <c r="AC6" s="372" t="s">
        <v>54</v>
      </c>
      <c r="AD6" s="372" t="s">
        <v>55</v>
      </c>
      <c r="AE6" s="372" t="s">
        <v>56</v>
      </c>
      <c r="AF6" s="372" t="s">
        <v>57</v>
      </c>
      <c r="AG6" s="372" t="s">
        <v>548</v>
      </c>
      <c r="AH6" s="217" t="s">
        <v>73</v>
      </c>
      <c r="AI6" s="217" t="s">
        <v>74</v>
      </c>
      <c r="AK6" s="213" t="s">
        <v>1</v>
      </c>
      <c r="AL6" s="158" t="s">
        <v>349</v>
      </c>
      <c r="AM6" s="217" t="s">
        <v>44</v>
      </c>
      <c r="AN6" s="216" t="s">
        <v>75</v>
      </c>
      <c r="AP6" s="213" t="s">
        <v>1</v>
      </c>
      <c r="AQ6" s="158" t="s">
        <v>349</v>
      </c>
      <c r="AR6" s="217" t="s">
        <v>544</v>
      </c>
      <c r="AS6" s="215" t="s">
        <v>352</v>
      </c>
      <c r="AT6" s="215" t="s">
        <v>71</v>
      </c>
      <c r="AU6" s="217" t="s">
        <v>545</v>
      </c>
      <c r="AV6" s="217" t="s">
        <v>72</v>
      </c>
      <c r="AW6" s="216" t="s">
        <v>546</v>
      </c>
    </row>
    <row r="7" spans="1:49" x14ac:dyDescent="0.2">
      <c r="A7" s="219"/>
      <c r="B7" s="126"/>
      <c r="C7" s="103"/>
      <c r="H7" s="158"/>
      <c r="K7" s="219"/>
      <c r="L7" s="220"/>
      <c r="M7" s="221" t="s">
        <v>76</v>
      </c>
      <c r="N7" s="222" t="s">
        <v>77</v>
      </c>
      <c r="O7" s="221" t="s">
        <v>78</v>
      </c>
      <c r="P7" s="223" t="s">
        <v>79</v>
      </c>
      <c r="R7" s="219"/>
      <c r="S7" s="220"/>
      <c r="T7" s="380" t="s">
        <v>80</v>
      </c>
      <c r="U7" s="381"/>
      <c r="V7" s="382"/>
      <c r="W7" s="221" t="s">
        <v>81</v>
      </c>
      <c r="X7" s="221" t="s">
        <v>82</v>
      </c>
      <c r="Z7" s="219"/>
      <c r="AA7" s="220"/>
      <c r="AB7" s="373" t="s">
        <v>84</v>
      </c>
      <c r="AC7" s="373" t="s">
        <v>85</v>
      </c>
      <c r="AD7" s="373" t="s">
        <v>86</v>
      </c>
      <c r="AE7" s="373" t="s">
        <v>87</v>
      </c>
      <c r="AF7" s="373" t="s">
        <v>88</v>
      </c>
      <c r="AG7" s="373" t="s">
        <v>89</v>
      </c>
      <c r="AH7" s="221" t="s">
        <v>90</v>
      </c>
      <c r="AI7" s="221" t="s">
        <v>91</v>
      </c>
      <c r="AK7" s="219"/>
      <c r="AL7" s="220"/>
      <c r="AM7" s="221" t="s">
        <v>84</v>
      </c>
      <c r="AN7" s="223" t="s">
        <v>92</v>
      </c>
      <c r="AP7" s="219"/>
      <c r="AQ7" s="220"/>
      <c r="AR7" s="221" t="s">
        <v>387</v>
      </c>
      <c r="AS7" s="222" t="s">
        <v>388</v>
      </c>
      <c r="AT7" s="222" t="s">
        <v>389</v>
      </c>
      <c r="AU7" s="221" t="s">
        <v>390</v>
      </c>
      <c r="AV7" s="221" t="s">
        <v>391</v>
      </c>
      <c r="AW7" s="223" t="s">
        <v>392</v>
      </c>
    </row>
    <row r="8" spans="1:49" x14ac:dyDescent="0.2">
      <c r="A8" s="224" t="s">
        <v>263</v>
      </c>
      <c r="B8" s="158" t="s">
        <v>264</v>
      </c>
      <c r="C8" s="402">
        <f t="shared" ref="C8:C41" si="0">P8</f>
        <v>0.24593128390596741</v>
      </c>
      <c r="D8" s="403">
        <f t="shared" ref="D8:E41" si="1">W8</f>
        <v>0.25884016973125884</v>
      </c>
      <c r="E8" s="403">
        <f t="shared" si="1"/>
        <v>0.1623055162659123</v>
      </c>
      <c r="F8" s="403">
        <f t="shared" ref="F8:G41" si="2">AH8</f>
        <v>0.45261669024045259</v>
      </c>
      <c r="G8" s="403">
        <f t="shared" si="2"/>
        <v>0.11987270155586988</v>
      </c>
      <c r="H8" s="404">
        <f t="shared" ref="H8:H41" si="3">AN8</f>
        <v>1.2776294069491229E-2</v>
      </c>
      <c r="K8" s="224" t="s">
        <v>263</v>
      </c>
      <c r="L8" s="158" t="s">
        <v>264</v>
      </c>
      <c r="M8" s="383">
        <f>取引基本表!AX5</f>
        <v>5530</v>
      </c>
      <c r="N8" s="367">
        <f>ABS(取引基本表!BB5)</f>
        <v>4170</v>
      </c>
      <c r="O8" s="411">
        <f t="shared" ref="O8:O41" si="4">N8/M8</f>
        <v>0.75406871609403259</v>
      </c>
      <c r="P8" s="407">
        <f t="shared" ref="P8:P43" si="5">1-O8</f>
        <v>0.24593128390596741</v>
      </c>
      <c r="R8" s="224" t="s">
        <v>263</v>
      </c>
      <c r="S8" s="158" t="s">
        <v>264</v>
      </c>
      <c r="T8" s="365">
        <f>取引基本表!BD5</f>
        <v>2828</v>
      </c>
      <c r="U8" s="446">
        <f>雇用表!AD5</f>
        <v>732</v>
      </c>
      <c r="V8" s="447">
        <f>雇用表!AD51</f>
        <v>459</v>
      </c>
      <c r="W8" s="413">
        <f>U8/T8</f>
        <v>0.25884016973125884</v>
      </c>
      <c r="X8" s="413">
        <f>V8/T8</f>
        <v>0.1623055162659123</v>
      </c>
      <c r="Z8" s="224" t="s">
        <v>263</v>
      </c>
      <c r="AA8" s="48" t="s">
        <v>264</v>
      </c>
      <c r="AB8" s="450">
        <f t="array" ref="AB8:AF47">TRANSPOSE(取引基本表!C46:AP50)</f>
        <v>339</v>
      </c>
      <c r="AC8" s="451">
        <v>572</v>
      </c>
      <c r="AD8" s="451">
        <v>453</v>
      </c>
      <c r="AE8" s="451">
        <v>112</v>
      </c>
      <c r="AF8" s="451">
        <v>-196</v>
      </c>
      <c r="AG8" s="368">
        <f t="array" ref="AG8:AG47">TRANSPOSE(取引基本表!C52:AP52)</f>
        <v>2828</v>
      </c>
      <c r="AH8" s="404">
        <f>SUM(AB8:AF8)/AG8</f>
        <v>0.45261669024045259</v>
      </c>
      <c r="AI8" s="415">
        <f>AB8/AG8</f>
        <v>0.11987270155586988</v>
      </c>
      <c r="AK8" s="224" t="s">
        <v>263</v>
      </c>
      <c r="AL8" s="158" t="s">
        <v>264</v>
      </c>
      <c r="AM8" s="383">
        <f>取引基本表!AR5</f>
        <v>952</v>
      </c>
      <c r="AN8" s="407">
        <f t="shared" ref="AN8:AN47" si="6">AM8/AM$47</f>
        <v>1.2776294069491229E-2</v>
      </c>
      <c r="AP8" s="224" t="s">
        <v>263</v>
      </c>
      <c r="AQ8" s="158" t="s">
        <v>264</v>
      </c>
      <c r="AR8" s="386">
        <f>取引基本表!AX5</f>
        <v>5530</v>
      </c>
      <c r="AS8" s="387">
        <f>取引基本表!AY5</f>
        <v>1468</v>
      </c>
      <c r="AT8" s="387">
        <f>ABS(取引基本表!BB5)</f>
        <v>4170</v>
      </c>
      <c r="AU8" s="388">
        <f>AS8-AT8</f>
        <v>-2702</v>
      </c>
      <c r="AV8" s="411">
        <v>0.83011676085593211</v>
      </c>
      <c r="AW8" s="407">
        <v>0.16988323914406789</v>
      </c>
    </row>
    <row r="9" spans="1:49" x14ac:dyDescent="0.2">
      <c r="A9" s="225" t="s">
        <v>219</v>
      </c>
      <c r="B9" s="158" t="s">
        <v>265</v>
      </c>
      <c r="C9" s="405">
        <f t="shared" si="0"/>
        <v>0.93252427184466025</v>
      </c>
      <c r="D9" s="406">
        <f t="shared" si="1"/>
        <v>0.15314009661835748</v>
      </c>
      <c r="E9" s="406">
        <f t="shared" si="1"/>
        <v>0.11884057971014493</v>
      </c>
      <c r="F9" s="406">
        <f t="shared" si="2"/>
        <v>0.67294685990338166</v>
      </c>
      <c r="G9" s="406">
        <f t="shared" si="2"/>
        <v>0.24685990338164251</v>
      </c>
      <c r="H9" s="407">
        <f t="shared" si="3"/>
        <v>6.7102384818756454E-4</v>
      </c>
      <c r="K9" s="225" t="s">
        <v>219</v>
      </c>
      <c r="L9" s="158" t="s">
        <v>265</v>
      </c>
      <c r="M9" s="383">
        <f>取引基本表!AX6</f>
        <v>2060</v>
      </c>
      <c r="N9" s="367">
        <f>ABS(取引基本表!BB6)</f>
        <v>139</v>
      </c>
      <c r="O9" s="411">
        <f t="shared" si="4"/>
        <v>6.7475728155339809E-2</v>
      </c>
      <c r="P9" s="407">
        <f t="shared" si="5"/>
        <v>0.93252427184466025</v>
      </c>
      <c r="R9" s="225" t="s">
        <v>219</v>
      </c>
      <c r="S9" s="158" t="s">
        <v>265</v>
      </c>
      <c r="T9" s="365">
        <f>取引基本表!BD6</f>
        <v>2070</v>
      </c>
      <c r="U9" s="446">
        <f>雇用表!AD6</f>
        <v>317</v>
      </c>
      <c r="V9" s="447">
        <f>雇用表!AD52</f>
        <v>246</v>
      </c>
      <c r="W9" s="413">
        <f t="shared" ref="W9:W47" si="7">U9/T9</f>
        <v>0.15314009661835748</v>
      </c>
      <c r="X9" s="413">
        <f t="shared" ref="X9:X47" si="8">V9/T9</f>
        <v>0.11884057971014493</v>
      </c>
      <c r="Z9" s="225" t="s">
        <v>219</v>
      </c>
      <c r="AA9" s="48" t="s">
        <v>265</v>
      </c>
      <c r="AB9" s="452">
        <v>511</v>
      </c>
      <c r="AC9" s="387">
        <v>793</v>
      </c>
      <c r="AD9" s="387">
        <v>123</v>
      </c>
      <c r="AE9" s="387">
        <v>48</v>
      </c>
      <c r="AF9" s="387">
        <v>-82</v>
      </c>
      <c r="AG9" s="369">
        <v>2070</v>
      </c>
      <c r="AH9" s="407">
        <f t="shared" ref="AH9:AH41" si="9">SUM(AB9:AF9)/AG9</f>
        <v>0.67294685990338166</v>
      </c>
      <c r="AI9" s="411">
        <f t="shared" ref="AI9:AI41" si="10">AB9/AG9</f>
        <v>0.24685990338164251</v>
      </c>
      <c r="AK9" s="225" t="s">
        <v>219</v>
      </c>
      <c r="AL9" s="158" t="s">
        <v>265</v>
      </c>
      <c r="AM9" s="383">
        <f>取引基本表!AR6</f>
        <v>50</v>
      </c>
      <c r="AN9" s="407">
        <f t="shared" si="6"/>
        <v>6.7102384818756454E-4</v>
      </c>
      <c r="AP9" s="225" t="s">
        <v>219</v>
      </c>
      <c r="AQ9" s="158" t="s">
        <v>265</v>
      </c>
      <c r="AR9" s="386">
        <f>取引基本表!AX6</f>
        <v>2060</v>
      </c>
      <c r="AS9" s="387">
        <f>取引基本表!AY6</f>
        <v>149</v>
      </c>
      <c r="AT9" s="387">
        <f>ABS(取引基本表!BB6)</f>
        <v>139</v>
      </c>
      <c r="AU9" s="388">
        <f t="shared" ref="AU9:AU47" si="11">AS9-AT9</f>
        <v>10</v>
      </c>
      <c r="AV9" s="411">
        <v>0.59023354564755837</v>
      </c>
      <c r="AW9" s="407">
        <v>0.40976645435244163</v>
      </c>
    </row>
    <row r="10" spans="1:49" x14ac:dyDescent="0.2">
      <c r="A10" s="225" t="s">
        <v>220</v>
      </c>
      <c r="B10" s="158" t="s">
        <v>266</v>
      </c>
      <c r="C10" s="405">
        <f t="shared" si="0"/>
        <v>7.456140350877194E-2</v>
      </c>
      <c r="D10" s="406">
        <f t="shared" si="1"/>
        <v>0.10714285714285714</v>
      </c>
      <c r="E10" s="406">
        <f t="shared" si="1"/>
        <v>0.13095238095238096</v>
      </c>
      <c r="F10" s="406">
        <f t="shared" si="2"/>
        <v>0.52380952380952384</v>
      </c>
      <c r="G10" s="406">
        <f t="shared" si="2"/>
        <v>0.17857142857142858</v>
      </c>
      <c r="H10" s="407">
        <f t="shared" si="3"/>
        <v>1.3017862654838752E-3</v>
      </c>
      <c r="K10" s="225" t="s">
        <v>220</v>
      </c>
      <c r="L10" s="158" t="s">
        <v>266</v>
      </c>
      <c r="M10" s="383">
        <f>取引基本表!AX7</f>
        <v>912</v>
      </c>
      <c r="N10" s="367">
        <f>ABS(取引基本表!BB7)</f>
        <v>844</v>
      </c>
      <c r="O10" s="411">
        <f t="shared" si="4"/>
        <v>0.92543859649122806</v>
      </c>
      <c r="P10" s="407">
        <f t="shared" si="5"/>
        <v>7.456140350877194E-2</v>
      </c>
      <c r="R10" s="225" t="s">
        <v>220</v>
      </c>
      <c r="S10" s="158" t="s">
        <v>266</v>
      </c>
      <c r="T10" s="365">
        <f>取引基本表!BD7</f>
        <v>84</v>
      </c>
      <c r="U10" s="446">
        <f>雇用表!AD7</f>
        <v>9</v>
      </c>
      <c r="V10" s="447">
        <f>雇用表!AD53</f>
        <v>11</v>
      </c>
      <c r="W10" s="413">
        <f t="shared" si="7"/>
        <v>0.10714285714285714</v>
      </c>
      <c r="X10" s="413">
        <f t="shared" si="8"/>
        <v>0.13095238095238096</v>
      </c>
      <c r="Z10" s="225" t="s">
        <v>220</v>
      </c>
      <c r="AA10" s="48" t="s">
        <v>266</v>
      </c>
      <c r="AB10" s="452">
        <v>15</v>
      </c>
      <c r="AC10" s="387">
        <v>13</v>
      </c>
      <c r="AD10" s="387">
        <v>12</v>
      </c>
      <c r="AE10" s="387">
        <v>4</v>
      </c>
      <c r="AF10" s="387">
        <v>0</v>
      </c>
      <c r="AG10" s="369">
        <v>84</v>
      </c>
      <c r="AH10" s="407">
        <f t="shared" si="9"/>
        <v>0.52380952380952384</v>
      </c>
      <c r="AI10" s="411">
        <f t="shared" si="10"/>
        <v>0.17857142857142858</v>
      </c>
      <c r="AK10" s="225" t="s">
        <v>220</v>
      </c>
      <c r="AL10" s="158" t="s">
        <v>266</v>
      </c>
      <c r="AM10" s="383">
        <f>取引基本表!AR7</f>
        <v>97</v>
      </c>
      <c r="AN10" s="407">
        <f t="shared" si="6"/>
        <v>1.3017862654838752E-3</v>
      </c>
      <c r="AP10" s="225" t="s">
        <v>220</v>
      </c>
      <c r="AQ10" s="158" t="s">
        <v>266</v>
      </c>
      <c r="AR10" s="386">
        <f>取引基本表!AX7</f>
        <v>912</v>
      </c>
      <c r="AS10" s="387">
        <f>取引基本表!AY7</f>
        <v>16</v>
      </c>
      <c r="AT10" s="387">
        <f>ABS(取引基本表!BB7)</f>
        <v>844</v>
      </c>
      <c r="AU10" s="388">
        <f t="shared" si="11"/>
        <v>-828</v>
      </c>
      <c r="AV10" s="411">
        <v>0.31992289294256238</v>
      </c>
      <c r="AW10" s="407">
        <v>0.68007710705743762</v>
      </c>
    </row>
    <row r="11" spans="1:49" x14ac:dyDescent="0.2">
      <c r="A11" s="225" t="s">
        <v>221</v>
      </c>
      <c r="B11" s="158" t="s">
        <v>27</v>
      </c>
      <c r="C11" s="405">
        <f t="shared" si="0"/>
        <v>4.5351473922902175E-3</v>
      </c>
      <c r="D11" s="406">
        <f t="shared" si="1"/>
        <v>0.25</v>
      </c>
      <c r="E11" s="406">
        <f t="shared" si="1"/>
        <v>0</v>
      </c>
      <c r="F11" s="406">
        <f t="shared" si="2"/>
        <v>1</v>
      </c>
      <c r="G11" s="406">
        <f t="shared" si="2"/>
        <v>0.75</v>
      </c>
      <c r="H11" s="407">
        <f t="shared" si="3"/>
        <v>-2.6840953927502582E-5</v>
      </c>
      <c r="K11" s="225" t="s">
        <v>221</v>
      </c>
      <c r="L11" s="158" t="s">
        <v>27</v>
      </c>
      <c r="M11" s="383">
        <f>取引基本表!AX8</f>
        <v>441</v>
      </c>
      <c r="N11" s="367">
        <f>ABS(取引基本表!BB8)</f>
        <v>439</v>
      </c>
      <c r="O11" s="411">
        <f t="shared" si="4"/>
        <v>0.99546485260770978</v>
      </c>
      <c r="P11" s="407">
        <f t="shared" si="5"/>
        <v>4.5351473922902175E-3</v>
      </c>
      <c r="R11" s="225" t="s">
        <v>221</v>
      </c>
      <c r="S11" s="158" t="s">
        <v>27</v>
      </c>
      <c r="T11" s="365">
        <f>取引基本表!BD8</f>
        <v>4</v>
      </c>
      <c r="U11" s="446">
        <f>雇用表!AD8</f>
        <v>1</v>
      </c>
      <c r="V11" s="447">
        <f>雇用表!AD54</f>
        <v>0</v>
      </c>
      <c r="W11" s="413">
        <f t="shared" si="7"/>
        <v>0.25</v>
      </c>
      <c r="X11" s="413">
        <f t="shared" si="8"/>
        <v>0</v>
      </c>
      <c r="Z11" s="225" t="s">
        <v>221</v>
      </c>
      <c r="AA11" s="48" t="s">
        <v>27</v>
      </c>
      <c r="AB11" s="452">
        <v>3</v>
      </c>
      <c r="AC11" s="387">
        <v>0</v>
      </c>
      <c r="AD11" s="387">
        <v>1</v>
      </c>
      <c r="AE11" s="387">
        <v>0</v>
      </c>
      <c r="AF11" s="387">
        <v>0</v>
      </c>
      <c r="AG11" s="369">
        <v>4</v>
      </c>
      <c r="AH11" s="407">
        <f t="shared" si="9"/>
        <v>1</v>
      </c>
      <c r="AI11" s="411">
        <f t="shared" si="10"/>
        <v>0.75</v>
      </c>
      <c r="AK11" s="225" t="s">
        <v>221</v>
      </c>
      <c r="AL11" s="158" t="s">
        <v>27</v>
      </c>
      <c r="AM11" s="383">
        <f>取引基本表!AR8</f>
        <v>-2</v>
      </c>
      <c r="AN11" s="407">
        <f t="shared" si="6"/>
        <v>-2.6840953927502582E-5</v>
      </c>
      <c r="AP11" s="225" t="s">
        <v>221</v>
      </c>
      <c r="AQ11" s="158" t="s">
        <v>27</v>
      </c>
      <c r="AR11" s="386">
        <f>取引基本表!AX8</f>
        <v>441</v>
      </c>
      <c r="AS11" s="387">
        <f>取引基本表!AY8</f>
        <v>2</v>
      </c>
      <c r="AT11" s="387">
        <f>ABS(取引基本表!BB8)</f>
        <v>439</v>
      </c>
      <c r="AU11" s="388">
        <f t="shared" si="11"/>
        <v>-437</v>
      </c>
      <c r="AV11" s="411">
        <v>0.97885279843965589</v>
      </c>
      <c r="AW11" s="407">
        <v>2.1147201560344109E-2</v>
      </c>
    </row>
    <row r="12" spans="1:49" x14ac:dyDescent="0.2">
      <c r="A12" s="225" t="s">
        <v>222</v>
      </c>
      <c r="B12" s="158" t="s">
        <v>190</v>
      </c>
      <c r="C12" s="405">
        <f t="shared" si="0"/>
        <v>0.20853365384615385</v>
      </c>
      <c r="D12" s="406">
        <f t="shared" si="1"/>
        <v>0.10691356714596488</v>
      </c>
      <c r="E12" s="406">
        <f t="shared" si="1"/>
        <v>8.866132540987956E-2</v>
      </c>
      <c r="F12" s="406">
        <f t="shared" si="2"/>
        <v>0.2958030455775455</v>
      </c>
      <c r="G12" s="406">
        <f t="shared" si="2"/>
        <v>0.14315275640685521</v>
      </c>
      <c r="H12" s="407">
        <f t="shared" si="3"/>
        <v>9.7526606095580642E-2</v>
      </c>
      <c r="K12" s="225" t="s">
        <v>222</v>
      </c>
      <c r="L12" s="158" t="s">
        <v>190</v>
      </c>
      <c r="M12" s="383">
        <f>取引基本表!AX9</f>
        <v>13312</v>
      </c>
      <c r="N12" s="367">
        <f>ABS(取引基本表!BB9)</f>
        <v>10536</v>
      </c>
      <c r="O12" s="411">
        <f t="shared" si="4"/>
        <v>0.79146634615384615</v>
      </c>
      <c r="P12" s="407">
        <f t="shared" si="5"/>
        <v>0.20853365384615385</v>
      </c>
      <c r="R12" s="225" t="s">
        <v>222</v>
      </c>
      <c r="S12" s="158" t="s">
        <v>190</v>
      </c>
      <c r="T12" s="365">
        <f>取引基本表!BD9</f>
        <v>18847</v>
      </c>
      <c r="U12" s="446">
        <f>雇用表!AD9</f>
        <v>2015</v>
      </c>
      <c r="V12" s="447">
        <f>雇用表!AD55</f>
        <v>1671</v>
      </c>
      <c r="W12" s="413">
        <f t="shared" si="7"/>
        <v>0.10691356714596488</v>
      </c>
      <c r="X12" s="413">
        <f t="shared" si="8"/>
        <v>8.866132540987956E-2</v>
      </c>
      <c r="Z12" s="225" t="s">
        <v>222</v>
      </c>
      <c r="AA12" s="48" t="s">
        <v>190</v>
      </c>
      <c r="AB12" s="452">
        <v>2698</v>
      </c>
      <c r="AC12" s="387">
        <v>1402</v>
      </c>
      <c r="AD12" s="387">
        <v>943</v>
      </c>
      <c r="AE12" s="387">
        <v>616</v>
      </c>
      <c r="AF12" s="387">
        <v>-84</v>
      </c>
      <c r="AG12" s="369">
        <v>18847</v>
      </c>
      <c r="AH12" s="407">
        <f t="shared" si="9"/>
        <v>0.2958030455775455</v>
      </c>
      <c r="AI12" s="411">
        <f t="shared" si="10"/>
        <v>0.14315275640685521</v>
      </c>
      <c r="AK12" s="225" t="s">
        <v>222</v>
      </c>
      <c r="AL12" s="158" t="s">
        <v>190</v>
      </c>
      <c r="AM12" s="383">
        <f>取引基本表!AR9</f>
        <v>7267</v>
      </c>
      <c r="AN12" s="407">
        <f t="shared" si="6"/>
        <v>9.7526606095580642E-2</v>
      </c>
      <c r="AP12" s="225" t="s">
        <v>222</v>
      </c>
      <c r="AQ12" s="158" t="s">
        <v>190</v>
      </c>
      <c r="AR12" s="386">
        <f>取引基本表!AX9</f>
        <v>13312</v>
      </c>
      <c r="AS12" s="387">
        <f>取引基本表!AY9</f>
        <v>16071</v>
      </c>
      <c r="AT12" s="387">
        <f>ABS(取引基本表!BB9)</f>
        <v>10536</v>
      </c>
      <c r="AU12" s="388">
        <f t="shared" si="11"/>
        <v>5535</v>
      </c>
      <c r="AV12" s="411">
        <v>0.73020703224841943</v>
      </c>
      <c r="AW12" s="407">
        <v>0.26979296775158057</v>
      </c>
    </row>
    <row r="13" spans="1:49" x14ac:dyDescent="0.2">
      <c r="A13" s="225" t="s">
        <v>223</v>
      </c>
      <c r="B13" s="158" t="s">
        <v>28</v>
      </c>
      <c r="C13" s="405">
        <f t="shared" si="0"/>
        <v>0</v>
      </c>
      <c r="D13" s="406">
        <f t="shared" si="1"/>
        <v>0.16965226554267651</v>
      </c>
      <c r="E13" s="406">
        <f t="shared" si="1"/>
        <v>0.13909378292939936</v>
      </c>
      <c r="F13" s="406">
        <f t="shared" si="2"/>
        <v>0.38461538461538464</v>
      </c>
      <c r="G13" s="406">
        <f t="shared" si="2"/>
        <v>0.24552160168598525</v>
      </c>
      <c r="H13" s="407">
        <f t="shared" si="3"/>
        <v>1.4802786091017674E-2</v>
      </c>
      <c r="K13" s="225" t="s">
        <v>223</v>
      </c>
      <c r="L13" s="158" t="s">
        <v>28</v>
      </c>
      <c r="M13" s="383">
        <f>取引基本表!AX10</f>
        <v>1957</v>
      </c>
      <c r="N13" s="367">
        <f>ABS(取引基本表!BB10)</f>
        <v>1957</v>
      </c>
      <c r="O13" s="411">
        <f t="shared" si="4"/>
        <v>1</v>
      </c>
      <c r="P13" s="407">
        <f t="shared" si="5"/>
        <v>0</v>
      </c>
      <c r="R13" s="225" t="s">
        <v>223</v>
      </c>
      <c r="S13" s="158" t="s">
        <v>28</v>
      </c>
      <c r="T13" s="365">
        <f>取引基本表!BD10</f>
        <v>949</v>
      </c>
      <c r="U13" s="446">
        <f>雇用表!AD10</f>
        <v>161</v>
      </c>
      <c r="V13" s="447">
        <f>雇用表!AD56</f>
        <v>132</v>
      </c>
      <c r="W13" s="413">
        <f t="shared" si="7"/>
        <v>0.16965226554267651</v>
      </c>
      <c r="X13" s="413">
        <f t="shared" si="8"/>
        <v>0.13909378292939936</v>
      </c>
      <c r="Z13" s="225" t="s">
        <v>223</v>
      </c>
      <c r="AA13" s="48" t="s">
        <v>28</v>
      </c>
      <c r="AB13" s="452">
        <v>233</v>
      </c>
      <c r="AC13" s="387">
        <v>-18</v>
      </c>
      <c r="AD13" s="387">
        <v>108</v>
      </c>
      <c r="AE13" s="387">
        <v>42</v>
      </c>
      <c r="AF13" s="387">
        <v>0</v>
      </c>
      <c r="AG13" s="369">
        <v>949</v>
      </c>
      <c r="AH13" s="407">
        <f t="shared" si="9"/>
        <v>0.38461538461538464</v>
      </c>
      <c r="AI13" s="411">
        <f t="shared" si="10"/>
        <v>0.24552160168598525</v>
      </c>
      <c r="AK13" s="225" t="s">
        <v>223</v>
      </c>
      <c r="AL13" s="158" t="s">
        <v>28</v>
      </c>
      <c r="AM13" s="383">
        <f>取引基本表!AR10</f>
        <v>1103</v>
      </c>
      <c r="AN13" s="407">
        <f t="shared" si="6"/>
        <v>1.4802786091017674E-2</v>
      </c>
      <c r="AP13" s="225" t="s">
        <v>223</v>
      </c>
      <c r="AQ13" s="158" t="s">
        <v>28</v>
      </c>
      <c r="AR13" s="386">
        <f>取引基本表!AX10</f>
        <v>1957</v>
      </c>
      <c r="AS13" s="387">
        <f>取引基本表!AY10</f>
        <v>949</v>
      </c>
      <c r="AT13" s="387">
        <f>ABS(取引基本表!BB10)</f>
        <v>1957</v>
      </c>
      <c r="AU13" s="388">
        <f t="shared" si="11"/>
        <v>-1008</v>
      </c>
      <c r="AV13" s="411">
        <v>0.93315766467397665</v>
      </c>
      <c r="AW13" s="407">
        <v>6.684233532602335E-2</v>
      </c>
    </row>
    <row r="14" spans="1:49" x14ac:dyDescent="0.2">
      <c r="A14" s="225" t="s">
        <v>224</v>
      </c>
      <c r="B14" s="158" t="s">
        <v>267</v>
      </c>
      <c r="C14" s="405">
        <f t="shared" si="0"/>
        <v>0.56789069171648165</v>
      </c>
      <c r="D14" s="406">
        <f t="shared" si="1"/>
        <v>7.7998991935483875E-2</v>
      </c>
      <c r="E14" s="406">
        <f t="shared" si="1"/>
        <v>6.9052419354838704E-2</v>
      </c>
      <c r="F14" s="406">
        <f t="shared" si="2"/>
        <v>0.39616935483870969</v>
      </c>
      <c r="G14" s="406">
        <f t="shared" si="2"/>
        <v>0.17200100806451613</v>
      </c>
      <c r="H14" s="407">
        <f t="shared" si="3"/>
        <v>1.2346838806651188E-3</v>
      </c>
      <c r="K14" s="225" t="s">
        <v>224</v>
      </c>
      <c r="L14" s="158" t="s">
        <v>267</v>
      </c>
      <c r="M14" s="383">
        <f>取引基本表!AX11</f>
        <v>3513</v>
      </c>
      <c r="N14" s="367">
        <f>ABS(取引基本表!BB11)</f>
        <v>1518</v>
      </c>
      <c r="O14" s="411">
        <f t="shared" si="4"/>
        <v>0.43210930828351835</v>
      </c>
      <c r="P14" s="407">
        <f t="shared" si="5"/>
        <v>0.56789069171648165</v>
      </c>
      <c r="R14" s="225" t="s">
        <v>224</v>
      </c>
      <c r="S14" s="158" t="s">
        <v>267</v>
      </c>
      <c r="T14" s="365">
        <f>取引基本表!BD11</f>
        <v>7936</v>
      </c>
      <c r="U14" s="446">
        <f>雇用表!AD11</f>
        <v>619</v>
      </c>
      <c r="V14" s="447">
        <f>雇用表!AD57</f>
        <v>548</v>
      </c>
      <c r="W14" s="413">
        <f t="shared" si="7"/>
        <v>7.7998991935483875E-2</v>
      </c>
      <c r="X14" s="413">
        <f t="shared" si="8"/>
        <v>6.9052419354838704E-2</v>
      </c>
      <c r="Z14" s="225" t="s">
        <v>224</v>
      </c>
      <c r="AA14" s="48" t="s">
        <v>267</v>
      </c>
      <c r="AB14" s="452">
        <v>1365</v>
      </c>
      <c r="AC14" s="387">
        <v>971</v>
      </c>
      <c r="AD14" s="387">
        <v>552</v>
      </c>
      <c r="AE14" s="387">
        <v>256</v>
      </c>
      <c r="AF14" s="387">
        <v>0</v>
      </c>
      <c r="AG14" s="369">
        <v>7936</v>
      </c>
      <c r="AH14" s="407">
        <f t="shared" si="9"/>
        <v>0.39616935483870969</v>
      </c>
      <c r="AI14" s="411">
        <f t="shared" si="10"/>
        <v>0.17200100806451613</v>
      </c>
      <c r="AK14" s="225" t="s">
        <v>224</v>
      </c>
      <c r="AL14" s="158" t="s">
        <v>267</v>
      </c>
      <c r="AM14" s="383">
        <f>取引基本表!AR11</f>
        <v>92</v>
      </c>
      <c r="AN14" s="407">
        <f t="shared" si="6"/>
        <v>1.2346838806651188E-3</v>
      </c>
      <c r="AP14" s="225" t="s">
        <v>224</v>
      </c>
      <c r="AQ14" s="158" t="s">
        <v>267</v>
      </c>
      <c r="AR14" s="386">
        <f>取引基本表!AX11</f>
        <v>3513</v>
      </c>
      <c r="AS14" s="387">
        <f>取引基本表!AY11</f>
        <v>5941</v>
      </c>
      <c r="AT14" s="387">
        <f>ABS(取引基本表!BB11)</f>
        <v>1518</v>
      </c>
      <c r="AU14" s="388">
        <f t="shared" si="11"/>
        <v>4423</v>
      </c>
      <c r="AV14" s="411">
        <v>0.78289172072298208</v>
      </c>
      <c r="AW14" s="407">
        <v>0.21710827927701792</v>
      </c>
    </row>
    <row r="15" spans="1:49" x14ac:dyDescent="0.2">
      <c r="A15" s="225" t="s">
        <v>225</v>
      </c>
      <c r="B15" s="158" t="s">
        <v>29</v>
      </c>
      <c r="C15" s="405">
        <f t="shared" si="0"/>
        <v>0</v>
      </c>
      <c r="D15" s="406">
        <f t="shared" si="1"/>
        <v>4.2810098792535674E-2</v>
      </c>
      <c r="E15" s="406">
        <f t="shared" si="1"/>
        <v>3.4028540065861687E-2</v>
      </c>
      <c r="F15" s="406">
        <f t="shared" si="2"/>
        <v>0.30406147091108671</v>
      </c>
      <c r="G15" s="406">
        <f t="shared" si="2"/>
        <v>9.5499451152579587E-2</v>
      </c>
      <c r="H15" s="407">
        <f t="shared" si="3"/>
        <v>9.0185605196408686E-3</v>
      </c>
      <c r="K15" s="225" t="s">
        <v>225</v>
      </c>
      <c r="L15" s="158" t="s">
        <v>29</v>
      </c>
      <c r="M15" s="383">
        <f>取引基本表!AX12</f>
        <v>4735</v>
      </c>
      <c r="N15" s="367">
        <f>ABS(取引基本表!BB12)</f>
        <v>4735</v>
      </c>
      <c r="O15" s="411">
        <f t="shared" si="4"/>
        <v>1</v>
      </c>
      <c r="P15" s="407">
        <f t="shared" si="5"/>
        <v>0</v>
      </c>
      <c r="R15" s="225" t="s">
        <v>225</v>
      </c>
      <c r="S15" s="158" t="s">
        <v>29</v>
      </c>
      <c r="T15" s="365">
        <f>取引基本表!BD12</f>
        <v>911</v>
      </c>
      <c r="U15" s="446">
        <f>雇用表!AD12</f>
        <v>39</v>
      </c>
      <c r="V15" s="447">
        <f>雇用表!AD58</f>
        <v>31</v>
      </c>
      <c r="W15" s="413">
        <f t="shared" si="7"/>
        <v>4.2810098792535674E-2</v>
      </c>
      <c r="X15" s="413">
        <f t="shared" si="8"/>
        <v>3.4028540065861687E-2</v>
      </c>
      <c r="Z15" s="225" t="s">
        <v>225</v>
      </c>
      <c r="AA15" s="48" t="s">
        <v>29</v>
      </c>
      <c r="AB15" s="452">
        <v>87</v>
      </c>
      <c r="AC15" s="387">
        <v>55</v>
      </c>
      <c r="AD15" s="387">
        <v>117</v>
      </c>
      <c r="AE15" s="387">
        <v>18</v>
      </c>
      <c r="AF15" s="387">
        <v>0</v>
      </c>
      <c r="AG15" s="369">
        <v>911</v>
      </c>
      <c r="AH15" s="407">
        <f t="shared" si="9"/>
        <v>0.30406147091108671</v>
      </c>
      <c r="AI15" s="411">
        <f t="shared" si="10"/>
        <v>9.5499451152579587E-2</v>
      </c>
      <c r="AK15" s="225" t="s">
        <v>225</v>
      </c>
      <c r="AL15" s="158" t="s">
        <v>29</v>
      </c>
      <c r="AM15" s="383">
        <f>取引基本表!AR12</f>
        <v>672</v>
      </c>
      <c r="AN15" s="407">
        <f t="shared" si="6"/>
        <v>9.0185605196408686E-3</v>
      </c>
      <c r="AP15" s="225" t="s">
        <v>225</v>
      </c>
      <c r="AQ15" s="158" t="s">
        <v>29</v>
      </c>
      <c r="AR15" s="386">
        <f>取引基本表!AX12</f>
        <v>4735</v>
      </c>
      <c r="AS15" s="387">
        <f>取引基本表!AY12</f>
        <v>911</v>
      </c>
      <c r="AT15" s="387">
        <f>ABS(取引基本表!BB12)</f>
        <v>4735</v>
      </c>
      <c r="AU15" s="388">
        <f t="shared" si="11"/>
        <v>-3824</v>
      </c>
      <c r="AV15" s="411">
        <v>0.8222762164835401</v>
      </c>
      <c r="AW15" s="407">
        <v>0.1777237835164599</v>
      </c>
    </row>
    <row r="16" spans="1:49" x14ac:dyDescent="0.2">
      <c r="A16" s="225" t="s">
        <v>226</v>
      </c>
      <c r="B16" s="158" t="s">
        <v>30</v>
      </c>
      <c r="C16" s="405">
        <f t="shared" si="0"/>
        <v>4.7619047619047672E-2</v>
      </c>
      <c r="D16" s="406">
        <f t="shared" si="1"/>
        <v>8.943089430894309E-2</v>
      </c>
      <c r="E16" s="406">
        <f t="shared" si="1"/>
        <v>6.5040650406504072E-2</v>
      </c>
      <c r="F16" s="406">
        <f t="shared" si="2"/>
        <v>0.28455284552845528</v>
      </c>
      <c r="G16" s="406">
        <f t="shared" si="2"/>
        <v>3.2520325203252036E-2</v>
      </c>
      <c r="H16" s="407">
        <f t="shared" si="3"/>
        <v>1.7741870546079206E-2</v>
      </c>
      <c r="K16" s="225" t="s">
        <v>226</v>
      </c>
      <c r="L16" s="158" t="s">
        <v>30</v>
      </c>
      <c r="M16" s="383">
        <f>取引基本表!AX13</f>
        <v>2352</v>
      </c>
      <c r="N16" s="367">
        <f>ABS(取引基本表!BB13)</f>
        <v>2240</v>
      </c>
      <c r="O16" s="411">
        <f t="shared" si="4"/>
        <v>0.95238095238095233</v>
      </c>
      <c r="P16" s="407">
        <f t="shared" si="5"/>
        <v>4.7619047619047672E-2</v>
      </c>
      <c r="R16" s="225" t="s">
        <v>226</v>
      </c>
      <c r="S16" s="158" t="s">
        <v>30</v>
      </c>
      <c r="T16" s="365">
        <f>取引基本表!BD13</f>
        <v>246</v>
      </c>
      <c r="U16" s="446">
        <f>雇用表!AD13</f>
        <v>22</v>
      </c>
      <c r="V16" s="447">
        <f>雇用表!AD59</f>
        <v>16</v>
      </c>
      <c r="W16" s="413">
        <f t="shared" si="7"/>
        <v>8.943089430894309E-2</v>
      </c>
      <c r="X16" s="413">
        <f t="shared" si="8"/>
        <v>6.5040650406504072E-2</v>
      </c>
      <c r="Z16" s="225" t="s">
        <v>226</v>
      </c>
      <c r="AA16" s="48" t="s">
        <v>30</v>
      </c>
      <c r="AB16" s="452">
        <v>8</v>
      </c>
      <c r="AC16" s="387">
        <v>7</v>
      </c>
      <c r="AD16" s="387">
        <v>23</v>
      </c>
      <c r="AE16" s="387">
        <v>33</v>
      </c>
      <c r="AF16" s="387">
        <v>-1</v>
      </c>
      <c r="AG16" s="369">
        <v>246</v>
      </c>
      <c r="AH16" s="407">
        <f t="shared" si="9"/>
        <v>0.28455284552845528</v>
      </c>
      <c r="AI16" s="411">
        <f t="shared" si="10"/>
        <v>3.2520325203252036E-2</v>
      </c>
      <c r="AK16" s="225" t="s">
        <v>226</v>
      </c>
      <c r="AL16" s="158" t="s">
        <v>30</v>
      </c>
      <c r="AM16" s="383">
        <f>取引基本表!AR13</f>
        <v>1322</v>
      </c>
      <c r="AN16" s="407">
        <f t="shared" si="6"/>
        <v>1.7741870546079206E-2</v>
      </c>
      <c r="AP16" s="225" t="s">
        <v>226</v>
      </c>
      <c r="AQ16" s="158" t="s">
        <v>30</v>
      </c>
      <c r="AR16" s="386">
        <f>取引基本表!AX13</f>
        <v>2352</v>
      </c>
      <c r="AS16" s="387">
        <f>取引基本表!AY13</f>
        <v>134</v>
      </c>
      <c r="AT16" s="387">
        <f>ABS(取引基本表!BB13)</f>
        <v>2240</v>
      </c>
      <c r="AU16" s="388">
        <f t="shared" si="11"/>
        <v>-2106</v>
      </c>
      <c r="AV16" s="411">
        <v>0.87631747448336361</v>
      </c>
      <c r="AW16" s="407">
        <v>0.12368252551663639</v>
      </c>
    </row>
    <row r="17" spans="1:49" x14ac:dyDescent="0.2">
      <c r="A17" s="225" t="s">
        <v>2</v>
      </c>
      <c r="B17" s="158" t="s">
        <v>374</v>
      </c>
      <c r="C17" s="405">
        <f t="shared" si="0"/>
        <v>0.10486608826857791</v>
      </c>
      <c r="D17" s="406">
        <f t="shared" si="1"/>
        <v>0.14268585131894485</v>
      </c>
      <c r="E17" s="406">
        <f t="shared" si="1"/>
        <v>0.13908872901678657</v>
      </c>
      <c r="F17" s="406">
        <f t="shared" si="2"/>
        <v>0.32553956834532372</v>
      </c>
      <c r="G17" s="406">
        <f t="shared" si="2"/>
        <v>0.21282973621103118</v>
      </c>
      <c r="H17" s="407">
        <f t="shared" si="3"/>
        <v>2.9793458859527868E-3</v>
      </c>
      <c r="K17" s="225" t="s">
        <v>2</v>
      </c>
      <c r="L17" s="158" t="s">
        <v>374</v>
      </c>
      <c r="M17" s="383">
        <f>取引基本表!AX14</f>
        <v>2651</v>
      </c>
      <c r="N17" s="367">
        <f>ABS(取引基本表!BB14)</f>
        <v>2373</v>
      </c>
      <c r="O17" s="411">
        <f t="shared" si="4"/>
        <v>0.89513391173142209</v>
      </c>
      <c r="P17" s="407">
        <f t="shared" si="5"/>
        <v>0.10486608826857791</v>
      </c>
      <c r="R17" s="225" t="s">
        <v>2</v>
      </c>
      <c r="S17" s="158" t="s">
        <v>374</v>
      </c>
      <c r="T17" s="365">
        <f>取引基本表!BD14</f>
        <v>1668</v>
      </c>
      <c r="U17" s="446">
        <f>雇用表!AD14</f>
        <v>238</v>
      </c>
      <c r="V17" s="447">
        <f>雇用表!AD60</f>
        <v>232</v>
      </c>
      <c r="W17" s="413">
        <f t="shared" si="7"/>
        <v>0.14268585131894485</v>
      </c>
      <c r="X17" s="413">
        <f t="shared" si="8"/>
        <v>0.13908872901678657</v>
      </c>
      <c r="Z17" s="225" t="s">
        <v>2</v>
      </c>
      <c r="AA17" s="48" t="s">
        <v>374</v>
      </c>
      <c r="AB17" s="452">
        <v>355</v>
      </c>
      <c r="AC17" s="387">
        <v>-9</v>
      </c>
      <c r="AD17" s="387">
        <v>136</v>
      </c>
      <c r="AE17" s="387">
        <v>61</v>
      </c>
      <c r="AF17" s="387">
        <v>0</v>
      </c>
      <c r="AG17" s="369">
        <v>1668</v>
      </c>
      <c r="AH17" s="407">
        <f t="shared" si="9"/>
        <v>0.32553956834532372</v>
      </c>
      <c r="AI17" s="411">
        <f t="shared" si="10"/>
        <v>0.21282973621103118</v>
      </c>
      <c r="AK17" s="225" t="s">
        <v>2</v>
      </c>
      <c r="AL17" s="158" t="s">
        <v>374</v>
      </c>
      <c r="AM17" s="383">
        <f>取引基本表!AR14</f>
        <v>222</v>
      </c>
      <c r="AN17" s="407">
        <f t="shared" si="6"/>
        <v>2.9793458859527868E-3</v>
      </c>
      <c r="AP17" s="225" t="s">
        <v>2</v>
      </c>
      <c r="AQ17" s="158" t="s">
        <v>364</v>
      </c>
      <c r="AR17" s="386">
        <f>取引基本表!AX14</f>
        <v>2651</v>
      </c>
      <c r="AS17" s="387">
        <f>取引基本表!AY14</f>
        <v>1390</v>
      </c>
      <c r="AT17" s="387">
        <f>ABS(取引基本表!BB14)</f>
        <v>2373</v>
      </c>
      <c r="AU17" s="388">
        <f t="shared" si="11"/>
        <v>-983</v>
      </c>
      <c r="AV17" s="411">
        <v>0.80716043298169571</v>
      </c>
      <c r="AW17" s="407">
        <v>0.19283956701830429</v>
      </c>
    </row>
    <row r="18" spans="1:49" x14ac:dyDescent="0.2">
      <c r="A18" s="225" t="s">
        <v>3</v>
      </c>
      <c r="B18" s="158" t="s">
        <v>31</v>
      </c>
      <c r="C18" s="405">
        <f t="shared" si="0"/>
        <v>0.13600000000000001</v>
      </c>
      <c r="D18" s="406">
        <f t="shared" si="1"/>
        <v>7.3964497041420121E-2</v>
      </c>
      <c r="E18" s="406">
        <f t="shared" si="1"/>
        <v>5.0295857988165681E-2</v>
      </c>
      <c r="F18" s="406">
        <f t="shared" si="2"/>
        <v>0.45759368836291914</v>
      </c>
      <c r="G18" s="406">
        <f t="shared" si="2"/>
        <v>0.21499013806706113</v>
      </c>
      <c r="H18" s="407">
        <f t="shared" si="3"/>
        <v>4.6971669373129519E-4</v>
      </c>
      <c r="K18" s="225" t="s">
        <v>3</v>
      </c>
      <c r="L18" s="158" t="s">
        <v>31</v>
      </c>
      <c r="M18" s="383">
        <f>取引基本表!AX15</f>
        <v>1250</v>
      </c>
      <c r="N18" s="367">
        <f>ABS(取引基本表!BB15)</f>
        <v>1080</v>
      </c>
      <c r="O18" s="411">
        <f t="shared" si="4"/>
        <v>0.86399999999999999</v>
      </c>
      <c r="P18" s="407">
        <f t="shared" si="5"/>
        <v>0.13600000000000001</v>
      </c>
      <c r="R18" s="225" t="s">
        <v>3</v>
      </c>
      <c r="S18" s="158" t="s">
        <v>31</v>
      </c>
      <c r="T18" s="365">
        <f>取引基本表!BD15</f>
        <v>1014</v>
      </c>
      <c r="U18" s="446">
        <f>雇用表!AD15</f>
        <v>75</v>
      </c>
      <c r="V18" s="447">
        <f>雇用表!AD61</f>
        <v>51</v>
      </c>
      <c r="W18" s="413">
        <f t="shared" si="7"/>
        <v>7.3964497041420121E-2</v>
      </c>
      <c r="X18" s="413">
        <f t="shared" si="8"/>
        <v>5.0295857988165681E-2</v>
      </c>
      <c r="Z18" s="225" t="s">
        <v>3</v>
      </c>
      <c r="AA18" s="48" t="s">
        <v>31</v>
      </c>
      <c r="AB18" s="452">
        <v>218</v>
      </c>
      <c r="AC18" s="387">
        <v>98</v>
      </c>
      <c r="AD18" s="387">
        <v>117</v>
      </c>
      <c r="AE18" s="387">
        <v>31</v>
      </c>
      <c r="AF18" s="387">
        <v>0</v>
      </c>
      <c r="AG18" s="369">
        <v>1014</v>
      </c>
      <c r="AH18" s="407">
        <f t="shared" si="9"/>
        <v>0.45759368836291914</v>
      </c>
      <c r="AI18" s="411">
        <f t="shared" si="10"/>
        <v>0.21499013806706113</v>
      </c>
      <c r="AK18" s="225" t="s">
        <v>3</v>
      </c>
      <c r="AL18" s="158" t="s">
        <v>31</v>
      </c>
      <c r="AM18" s="383">
        <f>取引基本表!AR15</f>
        <v>35</v>
      </c>
      <c r="AN18" s="407">
        <f t="shared" si="6"/>
        <v>4.6971669373129519E-4</v>
      </c>
      <c r="AP18" s="225" t="s">
        <v>3</v>
      </c>
      <c r="AQ18" s="158" t="s">
        <v>31</v>
      </c>
      <c r="AR18" s="386">
        <f>取引基本表!AX15</f>
        <v>1250</v>
      </c>
      <c r="AS18" s="387">
        <f>取引基本表!AY15</f>
        <v>844</v>
      </c>
      <c r="AT18" s="387">
        <f>ABS(取引基本表!BB15)</f>
        <v>1080</v>
      </c>
      <c r="AU18" s="388">
        <f t="shared" si="11"/>
        <v>-236</v>
      </c>
      <c r="AV18" s="411">
        <v>0.69369460950567885</v>
      </c>
      <c r="AW18" s="407">
        <v>0.30630539049432115</v>
      </c>
    </row>
    <row r="19" spans="1:49" x14ac:dyDescent="0.2">
      <c r="A19" s="225" t="s">
        <v>4</v>
      </c>
      <c r="B19" s="158" t="s">
        <v>32</v>
      </c>
      <c r="C19" s="405">
        <f t="shared" si="0"/>
        <v>5.7963709677419373E-2</v>
      </c>
      <c r="D19" s="406">
        <f t="shared" si="1"/>
        <v>2.1484375E-2</v>
      </c>
      <c r="E19" s="406">
        <f t="shared" si="1"/>
        <v>3.90625E-3</v>
      </c>
      <c r="F19" s="406">
        <f t="shared" si="2"/>
        <v>0.23828125</v>
      </c>
      <c r="G19" s="406">
        <f t="shared" si="2"/>
        <v>5.6640625E-2</v>
      </c>
      <c r="H19" s="407">
        <f t="shared" si="3"/>
        <v>-1.2078429267376162E-4</v>
      </c>
      <c r="K19" s="225" t="s">
        <v>4</v>
      </c>
      <c r="L19" s="158" t="s">
        <v>32</v>
      </c>
      <c r="M19" s="383">
        <f>取引基本表!AX16</f>
        <v>1984</v>
      </c>
      <c r="N19" s="367">
        <f>ABS(取引基本表!BB16)</f>
        <v>1869</v>
      </c>
      <c r="O19" s="411">
        <f t="shared" si="4"/>
        <v>0.94203629032258063</v>
      </c>
      <c r="P19" s="407">
        <f t="shared" si="5"/>
        <v>5.7963709677419373E-2</v>
      </c>
      <c r="R19" s="225" t="s">
        <v>4</v>
      </c>
      <c r="S19" s="158" t="s">
        <v>32</v>
      </c>
      <c r="T19" s="365">
        <f>取引基本表!BD16</f>
        <v>512</v>
      </c>
      <c r="U19" s="446">
        <f>雇用表!AD16</f>
        <v>11</v>
      </c>
      <c r="V19" s="447">
        <f>雇用表!AD62</f>
        <v>2</v>
      </c>
      <c r="W19" s="413">
        <f t="shared" si="7"/>
        <v>2.1484375E-2</v>
      </c>
      <c r="X19" s="413">
        <f t="shared" si="8"/>
        <v>3.90625E-3</v>
      </c>
      <c r="Z19" s="225" t="s">
        <v>4</v>
      </c>
      <c r="AA19" s="48" t="s">
        <v>32</v>
      </c>
      <c r="AB19" s="452">
        <v>29</v>
      </c>
      <c r="AC19" s="387">
        <v>56</v>
      </c>
      <c r="AD19" s="387">
        <v>28</v>
      </c>
      <c r="AE19" s="387">
        <v>9</v>
      </c>
      <c r="AF19" s="387">
        <v>0</v>
      </c>
      <c r="AG19" s="369">
        <v>512</v>
      </c>
      <c r="AH19" s="407">
        <f t="shared" si="9"/>
        <v>0.23828125</v>
      </c>
      <c r="AI19" s="411">
        <f t="shared" si="10"/>
        <v>5.6640625E-2</v>
      </c>
      <c r="AK19" s="225" t="s">
        <v>4</v>
      </c>
      <c r="AL19" s="158" t="s">
        <v>32</v>
      </c>
      <c r="AM19" s="383">
        <f>取引基本表!AR16</f>
        <v>-9</v>
      </c>
      <c r="AN19" s="407">
        <f t="shared" si="6"/>
        <v>-1.2078429267376162E-4</v>
      </c>
      <c r="AP19" s="225" t="s">
        <v>4</v>
      </c>
      <c r="AQ19" s="158" t="s">
        <v>32</v>
      </c>
      <c r="AR19" s="386">
        <f>取引基本表!AX16</f>
        <v>1984</v>
      </c>
      <c r="AS19" s="387">
        <f>取引基本表!AY16</f>
        <v>397</v>
      </c>
      <c r="AT19" s="387">
        <f>ABS(取引基本表!BB16)</f>
        <v>1869</v>
      </c>
      <c r="AU19" s="388">
        <f t="shared" si="11"/>
        <v>-1472</v>
      </c>
      <c r="AV19" s="411">
        <v>0.63033685044372512</v>
      </c>
      <c r="AW19" s="407">
        <v>0.36966314955627488</v>
      </c>
    </row>
    <row r="20" spans="1:49" x14ac:dyDescent="0.2">
      <c r="A20" s="225" t="s">
        <v>5</v>
      </c>
      <c r="B20" s="158" t="s">
        <v>33</v>
      </c>
      <c r="C20" s="405">
        <f t="shared" si="0"/>
        <v>5.8436815193571912E-2</v>
      </c>
      <c r="D20" s="406">
        <f t="shared" si="1"/>
        <v>8.1481481481481488E-2</v>
      </c>
      <c r="E20" s="406">
        <f t="shared" si="1"/>
        <v>7.9012345679012344E-2</v>
      </c>
      <c r="F20" s="406">
        <f t="shared" si="2"/>
        <v>0.22469135802469137</v>
      </c>
      <c r="G20" s="406">
        <f t="shared" si="2"/>
        <v>0.10123456790123457</v>
      </c>
      <c r="H20" s="407">
        <f t="shared" si="3"/>
        <v>5.905009864050568E-4</v>
      </c>
      <c r="K20" s="225" t="s">
        <v>5</v>
      </c>
      <c r="L20" s="158" t="s">
        <v>33</v>
      </c>
      <c r="M20" s="383">
        <f>取引基本表!AX17</f>
        <v>1369</v>
      </c>
      <c r="N20" s="367">
        <f>ABS(取引基本表!BB17)</f>
        <v>1289</v>
      </c>
      <c r="O20" s="411">
        <f t="shared" si="4"/>
        <v>0.94156318480642809</v>
      </c>
      <c r="P20" s="407">
        <f t="shared" si="5"/>
        <v>5.8436815193571912E-2</v>
      </c>
      <c r="R20" s="225" t="s">
        <v>5</v>
      </c>
      <c r="S20" s="158" t="s">
        <v>33</v>
      </c>
      <c r="T20" s="365">
        <f>取引基本表!BD17</f>
        <v>405</v>
      </c>
      <c r="U20" s="446">
        <f>雇用表!AD17</f>
        <v>33</v>
      </c>
      <c r="V20" s="447">
        <f>雇用表!AD63</f>
        <v>32</v>
      </c>
      <c r="W20" s="413">
        <f t="shared" si="7"/>
        <v>8.1481481481481488E-2</v>
      </c>
      <c r="X20" s="413">
        <f t="shared" si="8"/>
        <v>7.9012345679012344E-2</v>
      </c>
      <c r="Z20" s="225" t="s">
        <v>5</v>
      </c>
      <c r="AA20" s="48" t="s">
        <v>33</v>
      </c>
      <c r="AB20" s="452">
        <v>41</v>
      </c>
      <c r="AC20" s="387">
        <v>35</v>
      </c>
      <c r="AD20" s="387">
        <v>12</v>
      </c>
      <c r="AE20" s="387">
        <v>3</v>
      </c>
      <c r="AF20" s="387">
        <v>0</v>
      </c>
      <c r="AG20" s="369">
        <v>405</v>
      </c>
      <c r="AH20" s="407">
        <f t="shared" si="9"/>
        <v>0.22469135802469137</v>
      </c>
      <c r="AI20" s="411">
        <f t="shared" si="10"/>
        <v>0.10123456790123457</v>
      </c>
      <c r="AK20" s="225" t="s">
        <v>5</v>
      </c>
      <c r="AL20" s="158" t="s">
        <v>33</v>
      </c>
      <c r="AM20" s="383">
        <f>取引基本表!AR17</f>
        <v>44</v>
      </c>
      <c r="AN20" s="407">
        <f t="shared" si="6"/>
        <v>5.905009864050568E-4</v>
      </c>
      <c r="AP20" s="225" t="s">
        <v>5</v>
      </c>
      <c r="AQ20" s="158" t="s">
        <v>33</v>
      </c>
      <c r="AR20" s="386">
        <f>取引基本表!AX17</f>
        <v>1369</v>
      </c>
      <c r="AS20" s="387">
        <f>取引基本表!AY17</f>
        <v>325</v>
      </c>
      <c r="AT20" s="387">
        <f>ABS(取引基本表!BB17)</f>
        <v>1289</v>
      </c>
      <c r="AU20" s="388">
        <f t="shared" si="11"/>
        <v>-964</v>
      </c>
      <c r="AV20" s="411">
        <v>0.88159848319713086</v>
      </c>
      <c r="AW20" s="407">
        <v>0.11840151680286914</v>
      </c>
    </row>
    <row r="21" spans="1:49" x14ac:dyDescent="0.2">
      <c r="A21" s="225" t="s">
        <v>6</v>
      </c>
      <c r="B21" s="158" t="s">
        <v>34</v>
      </c>
      <c r="C21" s="405">
        <f t="shared" si="0"/>
        <v>0.13836239575435938</v>
      </c>
      <c r="D21" s="406">
        <f t="shared" si="1"/>
        <v>8.0060422960725075E-2</v>
      </c>
      <c r="E21" s="406">
        <f t="shared" si="1"/>
        <v>6.9108761329305129E-2</v>
      </c>
      <c r="F21" s="406">
        <f t="shared" si="2"/>
        <v>0.42484894259818728</v>
      </c>
      <c r="G21" s="406">
        <f t="shared" si="2"/>
        <v>0.28436555891238668</v>
      </c>
      <c r="H21" s="407">
        <f t="shared" si="3"/>
        <v>9.7969481835384425E-4</v>
      </c>
      <c r="K21" s="225" t="s">
        <v>6</v>
      </c>
      <c r="L21" s="158" t="s">
        <v>34</v>
      </c>
      <c r="M21" s="383">
        <f>取引基本表!AX18</f>
        <v>2638</v>
      </c>
      <c r="N21" s="367">
        <f>ABS(取引基本表!BB18)</f>
        <v>2273</v>
      </c>
      <c r="O21" s="411">
        <f t="shared" si="4"/>
        <v>0.86163760424564062</v>
      </c>
      <c r="P21" s="407">
        <f t="shared" si="5"/>
        <v>0.13836239575435938</v>
      </c>
      <c r="R21" s="225" t="s">
        <v>6</v>
      </c>
      <c r="S21" s="158" t="s">
        <v>34</v>
      </c>
      <c r="T21" s="365">
        <f>取引基本表!BD18</f>
        <v>2648</v>
      </c>
      <c r="U21" s="446">
        <f>雇用表!AD18</f>
        <v>212</v>
      </c>
      <c r="V21" s="447">
        <f>雇用表!AD64</f>
        <v>183</v>
      </c>
      <c r="W21" s="413">
        <f t="shared" si="7"/>
        <v>8.0060422960725075E-2</v>
      </c>
      <c r="X21" s="413">
        <f t="shared" si="8"/>
        <v>6.9108761329305129E-2</v>
      </c>
      <c r="Z21" s="225" t="s">
        <v>6</v>
      </c>
      <c r="AA21" s="48" t="s">
        <v>34</v>
      </c>
      <c r="AB21" s="452">
        <v>753</v>
      </c>
      <c r="AC21" s="387">
        <v>79</v>
      </c>
      <c r="AD21" s="387">
        <v>220</v>
      </c>
      <c r="AE21" s="387">
        <v>73</v>
      </c>
      <c r="AF21" s="387">
        <v>0</v>
      </c>
      <c r="AG21" s="369">
        <v>2648</v>
      </c>
      <c r="AH21" s="407">
        <f t="shared" si="9"/>
        <v>0.42484894259818728</v>
      </c>
      <c r="AI21" s="411">
        <f t="shared" si="10"/>
        <v>0.28436555891238668</v>
      </c>
      <c r="AK21" s="225" t="s">
        <v>6</v>
      </c>
      <c r="AL21" s="158" t="s">
        <v>34</v>
      </c>
      <c r="AM21" s="383">
        <f>取引基本表!AR18</f>
        <v>73</v>
      </c>
      <c r="AN21" s="407">
        <f t="shared" si="6"/>
        <v>9.7969481835384425E-4</v>
      </c>
      <c r="AP21" s="225" t="s">
        <v>6</v>
      </c>
      <c r="AQ21" s="158" t="s">
        <v>34</v>
      </c>
      <c r="AR21" s="386">
        <f>取引基本表!AX18</f>
        <v>2638</v>
      </c>
      <c r="AS21" s="387">
        <f>取引基本表!AY18</f>
        <v>2283</v>
      </c>
      <c r="AT21" s="387">
        <f>ABS(取引基本表!BB18)</f>
        <v>2273</v>
      </c>
      <c r="AU21" s="388">
        <f t="shared" si="11"/>
        <v>10</v>
      </c>
      <c r="AV21" s="411">
        <v>0.73741787363403832</v>
      </c>
      <c r="AW21" s="407">
        <v>0.26258212636596168</v>
      </c>
    </row>
    <row r="22" spans="1:49" x14ac:dyDescent="0.2">
      <c r="A22" s="225" t="s">
        <v>7</v>
      </c>
      <c r="B22" s="158" t="s">
        <v>268</v>
      </c>
      <c r="C22" s="405">
        <f t="shared" si="0"/>
        <v>4.2718446601941795E-2</v>
      </c>
      <c r="D22" s="406">
        <f t="shared" si="1"/>
        <v>4.1666666666666664E-2</v>
      </c>
      <c r="E22" s="406">
        <f t="shared" si="1"/>
        <v>3.5714285714285712E-2</v>
      </c>
      <c r="F22" s="406">
        <f t="shared" si="2"/>
        <v>0.41411564625850339</v>
      </c>
      <c r="G22" s="406">
        <f t="shared" si="2"/>
        <v>0.195578231292517</v>
      </c>
      <c r="H22" s="407">
        <f t="shared" si="3"/>
        <v>4.0261430891253877E-5</v>
      </c>
      <c r="K22" s="225" t="s">
        <v>7</v>
      </c>
      <c r="L22" s="158" t="s">
        <v>268</v>
      </c>
      <c r="M22" s="383">
        <f>取引基本表!AX19</f>
        <v>1030</v>
      </c>
      <c r="N22" s="367">
        <f>ABS(取引基本表!BB19)</f>
        <v>986</v>
      </c>
      <c r="O22" s="411">
        <f t="shared" si="4"/>
        <v>0.9572815533980582</v>
      </c>
      <c r="P22" s="407">
        <f t="shared" si="5"/>
        <v>4.2718446601941795E-2</v>
      </c>
      <c r="R22" s="225" t="s">
        <v>7</v>
      </c>
      <c r="S22" s="158" t="s">
        <v>268</v>
      </c>
      <c r="T22" s="365">
        <f>取引基本表!BD19</f>
        <v>1176</v>
      </c>
      <c r="U22" s="446">
        <f>雇用表!AD19</f>
        <v>49</v>
      </c>
      <c r="V22" s="447">
        <f>雇用表!AD65</f>
        <v>42</v>
      </c>
      <c r="W22" s="413">
        <f t="shared" si="7"/>
        <v>4.1666666666666664E-2</v>
      </c>
      <c r="X22" s="413">
        <f t="shared" si="8"/>
        <v>3.5714285714285712E-2</v>
      </c>
      <c r="Z22" s="225" t="s">
        <v>7</v>
      </c>
      <c r="AA22" s="48" t="s">
        <v>268</v>
      </c>
      <c r="AB22" s="452">
        <v>230</v>
      </c>
      <c r="AC22" s="387">
        <v>125</v>
      </c>
      <c r="AD22" s="387">
        <v>124</v>
      </c>
      <c r="AE22" s="387">
        <v>8</v>
      </c>
      <c r="AF22" s="387">
        <v>0</v>
      </c>
      <c r="AG22" s="369">
        <v>1176</v>
      </c>
      <c r="AH22" s="407">
        <f t="shared" si="9"/>
        <v>0.41411564625850339</v>
      </c>
      <c r="AI22" s="411">
        <f t="shared" si="10"/>
        <v>0.195578231292517</v>
      </c>
      <c r="AK22" s="225" t="s">
        <v>7</v>
      </c>
      <c r="AL22" s="158" t="s">
        <v>268</v>
      </c>
      <c r="AM22" s="383">
        <f>取引基本表!AR19</f>
        <v>3</v>
      </c>
      <c r="AN22" s="407">
        <f t="shared" si="6"/>
        <v>4.0261430891253877E-5</v>
      </c>
      <c r="AP22" s="225" t="s">
        <v>7</v>
      </c>
      <c r="AQ22" s="158" t="s">
        <v>268</v>
      </c>
      <c r="AR22" s="386">
        <f>取引基本表!AX19</f>
        <v>1030</v>
      </c>
      <c r="AS22" s="387">
        <f>取引基本表!AY19</f>
        <v>1132</v>
      </c>
      <c r="AT22" s="387">
        <f>ABS(取引基本表!BB19)</f>
        <v>986</v>
      </c>
      <c r="AU22" s="388">
        <f t="shared" si="11"/>
        <v>146</v>
      </c>
      <c r="AV22" s="411">
        <v>0.80743251432126495</v>
      </c>
      <c r="AW22" s="407">
        <v>0.19256748567873505</v>
      </c>
    </row>
    <row r="23" spans="1:49" x14ac:dyDescent="0.2">
      <c r="A23" s="225" t="s">
        <v>8</v>
      </c>
      <c r="B23" s="158" t="s">
        <v>269</v>
      </c>
      <c r="C23" s="405">
        <f t="shared" si="0"/>
        <v>0</v>
      </c>
      <c r="D23" s="406">
        <f t="shared" si="1"/>
        <v>9.3378607809847206E-2</v>
      </c>
      <c r="E23" s="406">
        <f t="shared" si="1"/>
        <v>9.3378607809847206E-2</v>
      </c>
      <c r="F23" s="406">
        <f t="shared" si="2"/>
        <v>0.43803056027164688</v>
      </c>
      <c r="G23" s="406">
        <f t="shared" si="2"/>
        <v>0.21392190152801357</v>
      </c>
      <c r="H23" s="407">
        <f t="shared" si="3"/>
        <v>2.6840953927502582E-5</v>
      </c>
      <c r="K23" s="225" t="s">
        <v>8</v>
      </c>
      <c r="L23" s="158" t="s">
        <v>269</v>
      </c>
      <c r="M23" s="383">
        <f>取引基本表!AX20</f>
        <v>870</v>
      </c>
      <c r="N23" s="367">
        <f>ABS(取引基本表!BB20)</f>
        <v>870</v>
      </c>
      <c r="O23" s="411">
        <f t="shared" si="4"/>
        <v>1</v>
      </c>
      <c r="P23" s="407">
        <f t="shared" si="5"/>
        <v>0</v>
      </c>
      <c r="R23" s="225" t="s">
        <v>8</v>
      </c>
      <c r="S23" s="158" t="s">
        <v>269</v>
      </c>
      <c r="T23" s="365">
        <f>取引基本表!BD20</f>
        <v>589</v>
      </c>
      <c r="U23" s="446">
        <f>雇用表!AD20</f>
        <v>55</v>
      </c>
      <c r="V23" s="447">
        <f>雇用表!AD66</f>
        <v>55</v>
      </c>
      <c r="W23" s="413">
        <f t="shared" si="7"/>
        <v>9.3378607809847206E-2</v>
      </c>
      <c r="X23" s="413">
        <f t="shared" si="8"/>
        <v>9.3378607809847206E-2</v>
      </c>
      <c r="Z23" s="225" t="s">
        <v>8</v>
      </c>
      <c r="AA23" s="48" t="s">
        <v>269</v>
      </c>
      <c r="AB23" s="452">
        <v>126</v>
      </c>
      <c r="AC23" s="387">
        <v>66</v>
      </c>
      <c r="AD23" s="387">
        <v>60</v>
      </c>
      <c r="AE23" s="387">
        <v>6</v>
      </c>
      <c r="AF23" s="387">
        <v>0</v>
      </c>
      <c r="AG23" s="369">
        <v>589</v>
      </c>
      <c r="AH23" s="407">
        <f t="shared" si="9"/>
        <v>0.43803056027164688</v>
      </c>
      <c r="AI23" s="411">
        <f t="shared" si="10"/>
        <v>0.21392190152801357</v>
      </c>
      <c r="AK23" s="225" t="s">
        <v>8</v>
      </c>
      <c r="AL23" s="158" t="s">
        <v>269</v>
      </c>
      <c r="AM23" s="383">
        <f>取引基本表!AR20</f>
        <v>2</v>
      </c>
      <c r="AN23" s="407">
        <f t="shared" si="6"/>
        <v>2.6840953927502582E-5</v>
      </c>
      <c r="AP23" s="225" t="s">
        <v>8</v>
      </c>
      <c r="AQ23" s="158" t="s">
        <v>269</v>
      </c>
      <c r="AR23" s="386">
        <f>取引基本表!AX20</f>
        <v>870</v>
      </c>
      <c r="AS23" s="387">
        <f>取引基本表!AY20</f>
        <v>589</v>
      </c>
      <c r="AT23" s="387">
        <f>ABS(取引基本表!BB20)</f>
        <v>870</v>
      </c>
      <c r="AU23" s="388">
        <f t="shared" si="11"/>
        <v>-281</v>
      </c>
      <c r="AV23" s="411">
        <v>0.79883567479416906</v>
      </c>
      <c r="AW23" s="407">
        <v>0.20116432520583094</v>
      </c>
    </row>
    <row r="24" spans="1:49" x14ac:dyDescent="0.2">
      <c r="A24" s="225" t="s">
        <v>9</v>
      </c>
      <c r="B24" s="158" t="s">
        <v>270</v>
      </c>
      <c r="C24" s="405">
        <f t="shared" si="0"/>
        <v>0.46503178928247046</v>
      </c>
      <c r="D24" s="406">
        <f t="shared" si="1"/>
        <v>8.1560283687943269E-2</v>
      </c>
      <c r="E24" s="406">
        <f t="shared" si="1"/>
        <v>8.0378250591016553E-2</v>
      </c>
      <c r="F24" s="406">
        <f t="shared" si="2"/>
        <v>0.39125295508274233</v>
      </c>
      <c r="G24" s="406">
        <f t="shared" si="2"/>
        <v>0.20803782505910165</v>
      </c>
      <c r="H24" s="407">
        <f t="shared" si="3"/>
        <v>3.7577335498503619E-4</v>
      </c>
      <c r="K24" s="225" t="s">
        <v>9</v>
      </c>
      <c r="L24" s="158" t="s">
        <v>270</v>
      </c>
      <c r="M24" s="383">
        <f>取引基本表!AX21</f>
        <v>1101</v>
      </c>
      <c r="N24" s="367">
        <f>ABS(取引基本表!BB21)</f>
        <v>589</v>
      </c>
      <c r="O24" s="411">
        <f t="shared" si="4"/>
        <v>0.53496821071752954</v>
      </c>
      <c r="P24" s="407">
        <f t="shared" si="5"/>
        <v>0.46503178928247046</v>
      </c>
      <c r="R24" s="225" t="s">
        <v>9</v>
      </c>
      <c r="S24" s="158" t="s">
        <v>270</v>
      </c>
      <c r="T24" s="365">
        <f>取引基本表!BD21</f>
        <v>846</v>
      </c>
      <c r="U24" s="446">
        <f>雇用表!AD21</f>
        <v>69</v>
      </c>
      <c r="V24" s="447">
        <f>雇用表!AD67</f>
        <v>68</v>
      </c>
      <c r="W24" s="413">
        <f t="shared" si="7"/>
        <v>8.1560283687943269E-2</v>
      </c>
      <c r="X24" s="413">
        <f t="shared" si="8"/>
        <v>8.0378250591016553E-2</v>
      </c>
      <c r="Z24" s="225" t="s">
        <v>9</v>
      </c>
      <c r="AA24" s="48" t="s">
        <v>270</v>
      </c>
      <c r="AB24" s="452">
        <v>176</v>
      </c>
      <c r="AC24" s="387">
        <v>21</v>
      </c>
      <c r="AD24" s="387">
        <v>121</v>
      </c>
      <c r="AE24" s="387">
        <v>13</v>
      </c>
      <c r="AF24" s="387">
        <v>0</v>
      </c>
      <c r="AG24" s="369">
        <v>846</v>
      </c>
      <c r="AH24" s="407">
        <f t="shared" si="9"/>
        <v>0.39125295508274233</v>
      </c>
      <c r="AI24" s="411">
        <f t="shared" si="10"/>
        <v>0.20803782505910165</v>
      </c>
      <c r="AK24" s="225" t="s">
        <v>9</v>
      </c>
      <c r="AL24" s="158" t="s">
        <v>270</v>
      </c>
      <c r="AM24" s="383">
        <f>取引基本表!AR21</f>
        <v>28</v>
      </c>
      <c r="AN24" s="407">
        <f t="shared" si="6"/>
        <v>3.7577335498503619E-4</v>
      </c>
      <c r="AP24" s="225" t="s">
        <v>9</v>
      </c>
      <c r="AQ24" s="158" t="s">
        <v>270</v>
      </c>
      <c r="AR24" s="386">
        <f>取引基本表!AX21</f>
        <v>1101</v>
      </c>
      <c r="AS24" s="387">
        <f>取引基本表!AY21</f>
        <v>334</v>
      </c>
      <c r="AT24" s="387">
        <f>ABS(取引基本表!BB21)</f>
        <v>589</v>
      </c>
      <c r="AU24" s="388">
        <f t="shared" si="11"/>
        <v>-255</v>
      </c>
      <c r="AV24" s="411">
        <v>0.53203541493025519</v>
      </c>
      <c r="AW24" s="407">
        <v>0.46796458506974481</v>
      </c>
    </row>
    <row r="25" spans="1:49" x14ac:dyDescent="0.2">
      <c r="A25" s="225" t="s">
        <v>10</v>
      </c>
      <c r="B25" s="158" t="s">
        <v>271</v>
      </c>
      <c r="C25" s="405">
        <f t="shared" si="0"/>
        <v>9.2250922509224953E-3</v>
      </c>
      <c r="D25" s="406">
        <f t="shared" si="1"/>
        <v>6.2200956937799042E-2</v>
      </c>
      <c r="E25" s="406">
        <f t="shared" si="1"/>
        <v>3.8277511961722487E-2</v>
      </c>
      <c r="F25" s="406">
        <f t="shared" si="2"/>
        <v>0.34928229665071769</v>
      </c>
      <c r="G25" s="406">
        <f t="shared" si="2"/>
        <v>0.19617224880382775</v>
      </c>
      <c r="H25" s="407">
        <f t="shared" si="3"/>
        <v>5.5023955551380293E-4</v>
      </c>
      <c r="K25" s="225" t="s">
        <v>10</v>
      </c>
      <c r="L25" s="158" t="s">
        <v>271</v>
      </c>
      <c r="M25" s="383">
        <f>取引基本表!AX22</f>
        <v>1626</v>
      </c>
      <c r="N25" s="367">
        <f>ABS(取引基本表!BB22)</f>
        <v>1611</v>
      </c>
      <c r="O25" s="411">
        <f t="shared" si="4"/>
        <v>0.9907749077490775</v>
      </c>
      <c r="P25" s="407">
        <f t="shared" si="5"/>
        <v>9.2250922509224953E-3</v>
      </c>
      <c r="R25" s="225" t="s">
        <v>10</v>
      </c>
      <c r="S25" s="158" t="s">
        <v>271</v>
      </c>
      <c r="T25" s="365">
        <f>取引基本表!BD22</f>
        <v>209</v>
      </c>
      <c r="U25" s="446">
        <f>雇用表!AD22</f>
        <v>13</v>
      </c>
      <c r="V25" s="447">
        <f>雇用表!AD68</f>
        <v>8</v>
      </c>
      <c r="W25" s="413">
        <f t="shared" si="7"/>
        <v>6.2200956937799042E-2</v>
      </c>
      <c r="X25" s="413">
        <f t="shared" si="8"/>
        <v>3.8277511961722487E-2</v>
      </c>
      <c r="Z25" s="225" t="s">
        <v>10</v>
      </c>
      <c r="AA25" s="48" t="s">
        <v>271</v>
      </c>
      <c r="AB25" s="452">
        <v>41</v>
      </c>
      <c r="AC25" s="387">
        <v>-9</v>
      </c>
      <c r="AD25" s="387">
        <v>39</v>
      </c>
      <c r="AE25" s="387">
        <v>2</v>
      </c>
      <c r="AF25" s="387">
        <v>0</v>
      </c>
      <c r="AG25" s="369">
        <v>209</v>
      </c>
      <c r="AH25" s="407">
        <f t="shared" si="9"/>
        <v>0.34928229665071769</v>
      </c>
      <c r="AI25" s="411">
        <f t="shared" si="10"/>
        <v>0.19617224880382775</v>
      </c>
      <c r="AK25" s="225" t="s">
        <v>10</v>
      </c>
      <c r="AL25" s="158" t="s">
        <v>271</v>
      </c>
      <c r="AM25" s="383">
        <f>取引基本表!AR22</f>
        <v>41</v>
      </c>
      <c r="AN25" s="407">
        <f t="shared" si="6"/>
        <v>5.5023955551380293E-4</v>
      </c>
      <c r="AP25" s="225" t="s">
        <v>10</v>
      </c>
      <c r="AQ25" s="158" t="s">
        <v>271</v>
      </c>
      <c r="AR25" s="386">
        <f>取引基本表!AX22</f>
        <v>1626</v>
      </c>
      <c r="AS25" s="387">
        <f>取引基本表!AY22</f>
        <v>194</v>
      </c>
      <c r="AT25" s="387">
        <f>ABS(取引基本表!BB22)</f>
        <v>1611</v>
      </c>
      <c r="AU25" s="388">
        <f t="shared" si="11"/>
        <v>-1417</v>
      </c>
      <c r="AV25" s="411">
        <v>0.88160188384965898</v>
      </c>
      <c r="AW25" s="407">
        <v>0.11839811615034102</v>
      </c>
    </row>
    <row r="26" spans="1:49" x14ac:dyDescent="0.2">
      <c r="A26" s="225" t="s">
        <v>11</v>
      </c>
      <c r="B26" s="158" t="s">
        <v>35</v>
      </c>
      <c r="C26" s="405">
        <f t="shared" si="0"/>
        <v>0.48980322003577814</v>
      </c>
      <c r="D26" s="406">
        <f t="shared" si="1"/>
        <v>7.3862158647594281E-2</v>
      </c>
      <c r="E26" s="406">
        <f t="shared" si="1"/>
        <v>7.8673602080624183E-2</v>
      </c>
      <c r="F26" s="406">
        <f t="shared" si="2"/>
        <v>0.33511053315994799</v>
      </c>
      <c r="G26" s="406">
        <f t="shared" si="2"/>
        <v>0.19635890767230169</v>
      </c>
      <c r="H26" s="407">
        <f t="shared" si="3"/>
        <v>1.1729496866318629E-2</v>
      </c>
      <c r="K26" s="225" t="s">
        <v>11</v>
      </c>
      <c r="L26" s="158" t="s">
        <v>35</v>
      </c>
      <c r="M26" s="383">
        <f>取引基本表!AX23</f>
        <v>2795</v>
      </c>
      <c r="N26" s="367">
        <f>ABS(取引基本表!BB23)</f>
        <v>1426</v>
      </c>
      <c r="O26" s="411">
        <f t="shared" si="4"/>
        <v>0.51019677996422186</v>
      </c>
      <c r="P26" s="407">
        <f t="shared" si="5"/>
        <v>0.48980322003577814</v>
      </c>
      <c r="R26" s="225" t="s">
        <v>11</v>
      </c>
      <c r="S26" s="158" t="s">
        <v>35</v>
      </c>
      <c r="T26" s="365">
        <f>取引基本表!BD23</f>
        <v>7690</v>
      </c>
      <c r="U26" s="446">
        <f>雇用表!AD23</f>
        <v>568</v>
      </c>
      <c r="V26" s="447">
        <f>雇用表!AD69</f>
        <v>605</v>
      </c>
      <c r="W26" s="413">
        <f t="shared" si="7"/>
        <v>7.3862158647594281E-2</v>
      </c>
      <c r="X26" s="413">
        <f t="shared" si="8"/>
        <v>7.8673602080624183E-2</v>
      </c>
      <c r="Z26" s="225" t="s">
        <v>11</v>
      </c>
      <c r="AA26" s="48" t="s">
        <v>35</v>
      </c>
      <c r="AB26" s="452">
        <v>1510</v>
      </c>
      <c r="AC26" s="387">
        <v>-163</v>
      </c>
      <c r="AD26" s="387">
        <v>1200</v>
      </c>
      <c r="AE26" s="387">
        <v>30</v>
      </c>
      <c r="AF26" s="387">
        <v>0</v>
      </c>
      <c r="AG26" s="369">
        <v>7690</v>
      </c>
      <c r="AH26" s="407">
        <f t="shared" si="9"/>
        <v>0.33511053315994799</v>
      </c>
      <c r="AI26" s="411">
        <f t="shared" si="10"/>
        <v>0.19635890767230169</v>
      </c>
      <c r="AK26" s="225" t="s">
        <v>11</v>
      </c>
      <c r="AL26" s="158" t="s">
        <v>35</v>
      </c>
      <c r="AM26" s="383">
        <f>取引基本表!AR23</f>
        <v>874</v>
      </c>
      <c r="AN26" s="407">
        <f t="shared" si="6"/>
        <v>1.1729496866318629E-2</v>
      </c>
      <c r="AP26" s="225" t="s">
        <v>11</v>
      </c>
      <c r="AQ26" s="158" t="s">
        <v>35</v>
      </c>
      <c r="AR26" s="386">
        <f>取引基本表!AX23</f>
        <v>2795</v>
      </c>
      <c r="AS26" s="387">
        <f>取引基本表!AY23</f>
        <v>6321</v>
      </c>
      <c r="AT26" s="387">
        <f>ABS(取引基本表!BB23)</f>
        <v>1426</v>
      </c>
      <c r="AU26" s="388">
        <f t="shared" si="11"/>
        <v>4895</v>
      </c>
      <c r="AV26" s="411">
        <v>0.70886039128338962</v>
      </c>
      <c r="AW26" s="407">
        <v>0.29113960871661038</v>
      </c>
    </row>
    <row r="27" spans="1:49" x14ac:dyDescent="0.2">
      <c r="A27" s="225" t="s">
        <v>12</v>
      </c>
      <c r="B27" s="158" t="s">
        <v>375</v>
      </c>
      <c r="C27" s="405">
        <f t="shared" si="0"/>
        <v>1.6403046280023426E-2</v>
      </c>
      <c r="D27" s="406">
        <f t="shared" si="1"/>
        <v>0</v>
      </c>
      <c r="E27" s="406">
        <f t="shared" si="1"/>
        <v>0</v>
      </c>
      <c r="F27" s="406">
        <f t="shared" si="2"/>
        <v>0.35526315789473684</v>
      </c>
      <c r="G27" s="406">
        <f t="shared" si="2"/>
        <v>0.18421052631578946</v>
      </c>
      <c r="H27" s="407">
        <f t="shared" si="3"/>
        <v>1.1420825896152349E-2</v>
      </c>
      <c r="K27" s="225" t="s">
        <v>12</v>
      </c>
      <c r="L27" s="158" t="s">
        <v>376</v>
      </c>
      <c r="M27" s="383">
        <f>取引基本表!AX24</f>
        <v>1707</v>
      </c>
      <c r="N27" s="367">
        <f>ABS(取引基本表!BB24)</f>
        <v>1679</v>
      </c>
      <c r="O27" s="411">
        <f t="shared" si="4"/>
        <v>0.98359695371997657</v>
      </c>
      <c r="P27" s="407">
        <f t="shared" si="5"/>
        <v>1.6403046280023426E-2</v>
      </c>
      <c r="R27" s="225" t="s">
        <v>12</v>
      </c>
      <c r="S27" s="158" t="s">
        <v>376</v>
      </c>
      <c r="T27" s="365">
        <f>取引基本表!BD24</f>
        <v>76</v>
      </c>
      <c r="U27" s="446">
        <f>雇用表!AD24</f>
        <v>0</v>
      </c>
      <c r="V27" s="447">
        <f>雇用表!AD70</f>
        <v>0</v>
      </c>
      <c r="W27" s="413">
        <f t="shared" si="7"/>
        <v>0</v>
      </c>
      <c r="X27" s="413">
        <f t="shared" si="8"/>
        <v>0</v>
      </c>
      <c r="Z27" s="225" t="s">
        <v>12</v>
      </c>
      <c r="AA27" s="48" t="s">
        <v>365</v>
      </c>
      <c r="AB27" s="452">
        <v>14</v>
      </c>
      <c r="AC27" s="387">
        <v>-3</v>
      </c>
      <c r="AD27" s="387">
        <v>14</v>
      </c>
      <c r="AE27" s="387">
        <v>2</v>
      </c>
      <c r="AF27" s="387">
        <v>0</v>
      </c>
      <c r="AG27" s="369">
        <v>76</v>
      </c>
      <c r="AH27" s="407">
        <f t="shared" si="9"/>
        <v>0.35526315789473684</v>
      </c>
      <c r="AI27" s="411">
        <f t="shared" si="10"/>
        <v>0.18421052631578946</v>
      </c>
      <c r="AK27" s="225" t="s">
        <v>12</v>
      </c>
      <c r="AL27" s="158" t="s">
        <v>365</v>
      </c>
      <c r="AM27" s="383">
        <f>取引基本表!AR24</f>
        <v>851</v>
      </c>
      <c r="AN27" s="407">
        <f t="shared" si="6"/>
        <v>1.1420825896152349E-2</v>
      </c>
      <c r="AP27" s="225" t="s">
        <v>12</v>
      </c>
      <c r="AQ27" s="158" t="s">
        <v>365</v>
      </c>
      <c r="AR27" s="386">
        <f>取引基本表!AX24</f>
        <v>1707</v>
      </c>
      <c r="AS27" s="387">
        <f>取引基本表!AY24</f>
        <v>48</v>
      </c>
      <c r="AT27" s="387">
        <f>ABS(取引基本表!BB24)</f>
        <v>1679</v>
      </c>
      <c r="AU27" s="388">
        <f t="shared" si="11"/>
        <v>-1631</v>
      </c>
      <c r="AV27" s="411">
        <v>0.77609965062016961</v>
      </c>
      <c r="AW27" s="407">
        <v>0.22390034937983039</v>
      </c>
    </row>
    <row r="28" spans="1:49" x14ac:dyDescent="0.2">
      <c r="A28" s="225" t="s">
        <v>13</v>
      </c>
      <c r="B28" s="158" t="s">
        <v>191</v>
      </c>
      <c r="C28" s="405">
        <f t="shared" si="0"/>
        <v>5.7942340305257245E-2</v>
      </c>
      <c r="D28" s="406">
        <f t="shared" si="1"/>
        <v>0.12091730368311328</v>
      </c>
      <c r="E28" s="406">
        <f t="shared" si="1"/>
        <v>0.12161223071577484</v>
      </c>
      <c r="F28" s="406">
        <f t="shared" si="2"/>
        <v>0.21334259902710215</v>
      </c>
      <c r="G28" s="406">
        <f t="shared" si="2"/>
        <v>0.12508686587908269</v>
      </c>
      <c r="H28" s="407">
        <f t="shared" si="3"/>
        <v>2.2586662729993424E-2</v>
      </c>
      <c r="K28" s="225" t="s">
        <v>13</v>
      </c>
      <c r="L28" s="158" t="s">
        <v>191</v>
      </c>
      <c r="M28" s="383">
        <f>取引基本表!AX25</f>
        <v>3538</v>
      </c>
      <c r="N28" s="367">
        <f>ABS(取引基本表!BB25)</f>
        <v>3333</v>
      </c>
      <c r="O28" s="411">
        <f t="shared" si="4"/>
        <v>0.94205765969474276</v>
      </c>
      <c r="P28" s="407">
        <f t="shared" si="5"/>
        <v>5.7942340305257245E-2</v>
      </c>
      <c r="R28" s="225" t="s">
        <v>13</v>
      </c>
      <c r="S28" s="158" t="s">
        <v>191</v>
      </c>
      <c r="T28" s="365">
        <f>取引基本表!BD25</f>
        <v>1439</v>
      </c>
      <c r="U28" s="446">
        <f>雇用表!AD25</f>
        <v>174</v>
      </c>
      <c r="V28" s="447">
        <f>雇用表!AD71</f>
        <v>175</v>
      </c>
      <c r="W28" s="413">
        <f t="shared" si="7"/>
        <v>0.12091730368311328</v>
      </c>
      <c r="X28" s="413">
        <f t="shared" si="8"/>
        <v>0.12161223071577484</v>
      </c>
      <c r="Z28" s="225" t="s">
        <v>13</v>
      </c>
      <c r="AA28" s="48" t="s">
        <v>191</v>
      </c>
      <c r="AB28" s="452">
        <v>180</v>
      </c>
      <c r="AC28" s="387">
        <v>18</v>
      </c>
      <c r="AD28" s="387">
        <v>98</v>
      </c>
      <c r="AE28" s="387">
        <v>11</v>
      </c>
      <c r="AF28" s="387">
        <v>0</v>
      </c>
      <c r="AG28" s="369">
        <v>1439</v>
      </c>
      <c r="AH28" s="407">
        <f t="shared" si="9"/>
        <v>0.21334259902710215</v>
      </c>
      <c r="AI28" s="411">
        <f t="shared" si="10"/>
        <v>0.12508686587908269</v>
      </c>
      <c r="AK28" s="225" t="s">
        <v>13</v>
      </c>
      <c r="AL28" s="158" t="s">
        <v>191</v>
      </c>
      <c r="AM28" s="383">
        <f>取引基本表!AR25</f>
        <v>1683</v>
      </c>
      <c r="AN28" s="407">
        <f t="shared" si="6"/>
        <v>2.2586662729993424E-2</v>
      </c>
      <c r="AP28" s="225" t="s">
        <v>13</v>
      </c>
      <c r="AQ28" s="158" t="s">
        <v>191</v>
      </c>
      <c r="AR28" s="386">
        <f>取引基本表!AX25</f>
        <v>3538</v>
      </c>
      <c r="AS28" s="387">
        <f>取引基本表!AY25</f>
        <v>1234</v>
      </c>
      <c r="AT28" s="387">
        <f>ABS(取引基本表!BB25)</f>
        <v>3333</v>
      </c>
      <c r="AU28" s="388">
        <f t="shared" si="11"/>
        <v>-2099</v>
      </c>
      <c r="AV28" s="411">
        <v>0.77487185874795916</v>
      </c>
      <c r="AW28" s="407">
        <v>0.22512814125204084</v>
      </c>
    </row>
    <row r="29" spans="1:49" x14ac:dyDescent="0.2">
      <c r="A29" s="225" t="s">
        <v>14</v>
      </c>
      <c r="B29" s="158" t="s">
        <v>50</v>
      </c>
      <c r="C29" s="405">
        <f t="shared" si="0"/>
        <v>0.49478563151796062</v>
      </c>
      <c r="D29" s="406">
        <f t="shared" si="1"/>
        <v>7.241115781429118E-2</v>
      </c>
      <c r="E29" s="406">
        <f t="shared" si="1"/>
        <v>5.0630492930836837E-2</v>
      </c>
      <c r="F29" s="406">
        <f t="shared" si="2"/>
        <v>0.37141765380206343</v>
      </c>
      <c r="G29" s="406">
        <f t="shared" si="2"/>
        <v>0.24894917844860528</v>
      </c>
      <c r="H29" s="407">
        <f t="shared" si="3"/>
        <v>1.0347187739052245E-2</v>
      </c>
      <c r="K29" s="225" t="s">
        <v>14</v>
      </c>
      <c r="L29" s="158" t="s">
        <v>50</v>
      </c>
      <c r="M29" s="383">
        <f>取引基本表!AX26</f>
        <v>2589</v>
      </c>
      <c r="N29" s="367">
        <f>ABS(取引基本表!BB26)</f>
        <v>1308</v>
      </c>
      <c r="O29" s="411">
        <f t="shared" si="4"/>
        <v>0.50521436848203938</v>
      </c>
      <c r="P29" s="407">
        <f t="shared" si="5"/>
        <v>0.49478563151796062</v>
      </c>
      <c r="R29" s="225" t="s">
        <v>14</v>
      </c>
      <c r="S29" s="158" t="s">
        <v>50</v>
      </c>
      <c r="T29" s="365">
        <f>取引基本表!BD26</f>
        <v>5234</v>
      </c>
      <c r="U29" s="446">
        <f>雇用表!AD26</f>
        <v>379</v>
      </c>
      <c r="V29" s="447">
        <f>雇用表!AD72</f>
        <v>265</v>
      </c>
      <c r="W29" s="413">
        <f t="shared" si="7"/>
        <v>7.241115781429118E-2</v>
      </c>
      <c r="X29" s="413">
        <f t="shared" si="8"/>
        <v>5.0630492930836837E-2</v>
      </c>
      <c r="Z29" s="225" t="s">
        <v>14</v>
      </c>
      <c r="AA29" s="48" t="s">
        <v>50</v>
      </c>
      <c r="AB29" s="452">
        <v>1303</v>
      </c>
      <c r="AC29" s="387">
        <v>112</v>
      </c>
      <c r="AD29" s="387">
        <v>410</v>
      </c>
      <c r="AE29" s="387">
        <v>119</v>
      </c>
      <c r="AF29" s="387">
        <v>0</v>
      </c>
      <c r="AG29" s="369">
        <v>5234</v>
      </c>
      <c r="AH29" s="407">
        <f t="shared" si="9"/>
        <v>0.37141765380206343</v>
      </c>
      <c r="AI29" s="411">
        <f t="shared" si="10"/>
        <v>0.24894917844860528</v>
      </c>
      <c r="AK29" s="225" t="s">
        <v>14</v>
      </c>
      <c r="AL29" s="158" t="s">
        <v>50</v>
      </c>
      <c r="AM29" s="383">
        <f>取引基本表!AR26</f>
        <v>771</v>
      </c>
      <c r="AN29" s="407">
        <f t="shared" si="6"/>
        <v>1.0347187739052245E-2</v>
      </c>
      <c r="AP29" s="225" t="s">
        <v>14</v>
      </c>
      <c r="AQ29" s="158" t="s">
        <v>50</v>
      </c>
      <c r="AR29" s="386">
        <f>取引基本表!AX26</f>
        <v>2589</v>
      </c>
      <c r="AS29" s="387">
        <f>取引基本表!AY26</f>
        <v>3953</v>
      </c>
      <c r="AT29" s="387">
        <f>ABS(取引基本表!BB26)</f>
        <v>1308</v>
      </c>
      <c r="AU29" s="388">
        <f t="shared" si="11"/>
        <v>2645</v>
      </c>
      <c r="AV29" s="411">
        <v>0.79707187916920597</v>
      </c>
      <c r="AW29" s="407">
        <v>0.20292812083079403</v>
      </c>
    </row>
    <row r="30" spans="1:49" x14ac:dyDescent="0.2">
      <c r="A30" s="225" t="s">
        <v>15</v>
      </c>
      <c r="B30" s="158" t="s">
        <v>36</v>
      </c>
      <c r="C30" s="405">
        <f t="shared" si="0"/>
        <v>1</v>
      </c>
      <c r="D30" s="406">
        <f t="shared" si="1"/>
        <v>0.12847293330602771</v>
      </c>
      <c r="E30" s="406">
        <f t="shared" si="1"/>
        <v>7.0107174551163901E-2</v>
      </c>
      <c r="F30" s="406">
        <f t="shared" si="2"/>
        <v>0.44091746876919924</v>
      </c>
      <c r="G30" s="406">
        <f t="shared" si="2"/>
        <v>0.34459690081234212</v>
      </c>
      <c r="H30" s="407">
        <f t="shared" si="3"/>
        <v>0</v>
      </c>
      <c r="K30" s="225" t="s">
        <v>15</v>
      </c>
      <c r="L30" s="158" t="s">
        <v>36</v>
      </c>
      <c r="M30" s="383">
        <f>取引基本表!AX27</f>
        <v>14649</v>
      </c>
      <c r="N30" s="367">
        <f>ABS(取引基本表!BB27)</f>
        <v>0</v>
      </c>
      <c r="O30" s="411">
        <f t="shared" si="4"/>
        <v>0</v>
      </c>
      <c r="P30" s="407">
        <f t="shared" si="5"/>
        <v>1</v>
      </c>
      <c r="R30" s="225" t="s">
        <v>15</v>
      </c>
      <c r="S30" s="158" t="s">
        <v>36</v>
      </c>
      <c r="T30" s="365">
        <f>取引基本表!BD27</f>
        <v>14649</v>
      </c>
      <c r="U30" s="446">
        <f>雇用表!AD27</f>
        <v>1882</v>
      </c>
      <c r="V30" s="447">
        <f>雇用表!AD73</f>
        <v>1027</v>
      </c>
      <c r="W30" s="413">
        <f t="shared" si="7"/>
        <v>0.12847293330602771</v>
      </c>
      <c r="X30" s="413">
        <f t="shared" si="8"/>
        <v>7.0107174551163901E-2</v>
      </c>
      <c r="Z30" s="225" t="s">
        <v>15</v>
      </c>
      <c r="AA30" s="48" t="s">
        <v>36</v>
      </c>
      <c r="AB30" s="452">
        <v>5048</v>
      </c>
      <c r="AC30" s="387">
        <v>396</v>
      </c>
      <c r="AD30" s="387">
        <v>537</v>
      </c>
      <c r="AE30" s="387">
        <v>540</v>
      </c>
      <c r="AF30" s="387">
        <v>-62</v>
      </c>
      <c r="AG30" s="369">
        <v>14649</v>
      </c>
      <c r="AH30" s="407">
        <f t="shared" si="9"/>
        <v>0.44091746876919924</v>
      </c>
      <c r="AI30" s="411">
        <f t="shared" si="10"/>
        <v>0.34459690081234212</v>
      </c>
      <c r="AK30" s="225" t="s">
        <v>15</v>
      </c>
      <c r="AL30" s="158" t="s">
        <v>36</v>
      </c>
      <c r="AM30" s="383">
        <f>取引基本表!AR27</f>
        <v>0</v>
      </c>
      <c r="AN30" s="407">
        <f t="shared" si="6"/>
        <v>0</v>
      </c>
      <c r="AP30" s="225" t="s">
        <v>15</v>
      </c>
      <c r="AQ30" s="158" t="s">
        <v>36</v>
      </c>
      <c r="AR30" s="386">
        <f>取引基本表!AX27</f>
        <v>14649</v>
      </c>
      <c r="AS30" s="387">
        <f>取引基本表!AY27</f>
        <v>0</v>
      </c>
      <c r="AT30" s="387">
        <f>ABS(取引基本表!BB27)</f>
        <v>0</v>
      </c>
      <c r="AU30" s="388">
        <f t="shared" si="11"/>
        <v>0</v>
      </c>
      <c r="AV30" s="411">
        <v>0</v>
      </c>
      <c r="AW30" s="407">
        <v>1</v>
      </c>
    </row>
    <row r="31" spans="1:49" x14ac:dyDescent="0.2">
      <c r="A31" s="225" t="s">
        <v>16</v>
      </c>
      <c r="B31" s="158" t="s">
        <v>192</v>
      </c>
      <c r="C31" s="405">
        <f t="shared" si="0"/>
        <v>1.9207967749584998E-2</v>
      </c>
      <c r="D31" s="406">
        <f t="shared" si="1"/>
        <v>0.20987654320987653</v>
      </c>
      <c r="E31" s="406">
        <f t="shared" si="1"/>
        <v>0.18518518518518517</v>
      </c>
      <c r="F31" s="406">
        <f t="shared" si="2"/>
        <v>0.33333333333333331</v>
      </c>
      <c r="G31" s="406">
        <f t="shared" si="2"/>
        <v>6.1728395061728392E-2</v>
      </c>
      <c r="H31" s="407">
        <f t="shared" si="3"/>
        <v>2.4076335672969816E-2</v>
      </c>
      <c r="K31" s="225" t="s">
        <v>16</v>
      </c>
      <c r="L31" s="158" t="s">
        <v>192</v>
      </c>
      <c r="M31" s="383">
        <f>取引基本表!AX28</f>
        <v>4217</v>
      </c>
      <c r="N31" s="367">
        <f>ABS(取引基本表!BB28)</f>
        <v>4136</v>
      </c>
      <c r="O31" s="411">
        <f t="shared" si="4"/>
        <v>0.980792032250415</v>
      </c>
      <c r="P31" s="407">
        <f t="shared" si="5"/>
        <v>1.9207967749584998E-2</v>
      </c>
      <c r="R31" s="225" t="s">
        <v>16</v>
      </c>
      <c r="S31" s="158" t="s">
        <v>192</v>
      </c>
      <c r="T31" s="365">
        <f>取引基本表!BD28</f>
        <v>81</v>
      </c>
      <c r="U31" s="446">
        <f>雇用表!AD28</f>
        <v>17</v>
      </c>
      <c r="V31" s="447">
        <f>雇用表!AD74</f>
        <v>15</v>
      </c>
      <c r="W31" s="413">
        <f t="shared" si="7"/>
        <v>0.20987654320987653</v>
      </c>
      <c r="X31" s="413">
        <f t="shared" si="8"/>
        <v>0.18518518518518517</v>
      </c>
      <c r="Z31" s="225" t="s">
        <v>16</v>
      </c>
      <c r="AA31" s="48" t="s">
        <v>192</v>
      </c>
      <c r="AB31" s="452">
        <v>5</v>
      </c>
      <c r="AC31" s="387">
        <v>4</v>
      </c>
      <c r="AD31" s="387">
        <v>15</v>
      </c>
      <c r="AE31" s="387">
        <v>3</v>
      </c>
      <c r="AF31" s="387">
        <v>0</v>
      </c>
      <c r="AG31" s="369">
        <v>81</v>
      </c>
      <c r="AH31" s="407">
        <f t="shared" si="9"/>
        <v>0.33333333333333331</v>
      </c>
      <c r="AI31" s="411">
        <f t="shared" si="10"/>
        <v>6.1728395061728392E-2</v>
      </c>
      <c r="AK31" s="225" t="s">
        <v>16</v>
      </c>
      <c r="AL31" s="158" t="s">
        <v>192</v>
      </c>
      <c r="AM31" s="383">
        <f>取引基本表!AR28</f>
        <v>1794</v>
      </c>
      <c r="AN31" s="407">
        <f t="shared" si="6"/>
        <v>2.4076335672969816E-2</v>
      </c>
      <c r="AP31" s="225" t="s">
        <v>16</v>
      </c>
      <c r="AQ31" s="158" t="s">
        <v>192</v>
      </c>
      <c r="AR31" s="386">
        <f>取引基本表!AX28</f>
        <v>4217</v>
      </c>
      <c r="AS31" s="387">
        <f>取引基本表!AY28</f>
        <v>0</v>
      </c>
      <c r="AT31" s="387">
        <f>ABS(取引基本表!BB28)</f>
        <v>4136</v>
      </c>
      <c r="AU31" s="388">
        <f t="shared" si="11"/>
        <v>-4136</v>
      </c>
      <c r="AV31" s="411">
        <v>3.3200621348077096E-3</v>
      </c>
      <c r="AW31" s="407">
        <v>0.99667993786519227</v>
      </c>
    </row>
    <row r="32" spans="1:49" x14ac:dyDescent="0.2">
      <c r="A32" s="225" t="s">
        <v>17</v>
      </c>
      <c r="B32" s="158" t="s">
        <v>272</v>
      </c>
      <c r="C32" s="405">
        <f t="shared" si="0"/>
        <v>1</v>
      </c>
      <c r="D32" s="406">
        <f t="shared" si="1"/>
        <v>1.5761821366024518E-2</v>
      </c>
      <c r="E32" s="406">
        <f t="shared" si="1"/>
        <v>2.1891418563922942E-2</v>
      </c>
      <c r="F32" s="406">
        <f t="shared" si="2"/>
        <v>0.48248686514886163</v>
      </c>
      <c r="G32" s="406">
        <f t="shared" si="2"/>
        <v>0.14010507880910683</v>
      </c>
      <c r="H32" s="407">
        <f t="shared" si="3"/>
        <v>7.0054889750781743E-3</v>
      </c>
      <c r="K32" s="225" t="s">
        <v>17</v>
      </c>
      <c r="L32" s="158" t="s">
        <v>272</v>
      </c>
      <c r="M32" s="383">
        <f>取引基本表!AX29</f>
        <v>1143</v>
      </c>
      <c r="N32" s="367">
        <f>ABS(取引基本表!BB29)</f>
        <v>0</v>
      </c>
      <c r="O32" s="411">
        <f t="shared" si="4"/>
        <v>0</v>
      </c>
      <c r="P32" s="407">
        <f t="shared" si="5"/>
        <v>1</v>
      </c>
      <c r="R32" s="225" t="s">
        <v>17</v>
      </c>
      <c r="S32" s="158" t="s">
        <v>272</v>
      </c>
      <c r="T32" s="365">
        <f>取引基本表!BD29</f>
        <v>2284</v>
      </c>
      <c r="U32" s="446">
        <f>雇用表!AD29</f>
        <v>36</v>
      </c>
      <c r="V32" s="447">
        <f>雇用表!AD75</f>
        <v>50</v>
      </c>
      <c r="W32" s="413">
        <f t="shared" si="7"/>
        <v>1.5761821366024518E-2</v>
      </c>
      <c r="X32" s="413">
        <f t="shared" si="8"/>
        <v>2.1891418563922942E-2</v>
      </c>
      <c r="Z32" s="225" t="s">
        <v>17</v>
      </c>
      <c r="AA32" s="48" t="s">
        <v>272</v>
      </c>
      <c r="AB32" s="452">
        <v>320</v>
      </c>
      <c r="AC32" s="387">
        <v>297</v>
      </c>
      <c r="AD32" s="387">
        <v>492</v>
      </c>
      <c r="AE32" s="387">
        <v>104</v>
      </c>
      <c r="AF32" s="387">
        <v>-111</v>
      </c>
      <c r="AG32" s="369">
        <v>2284</v>
      </c>
      <c r="AH32" s="407">
        <f t="shared" si="9"/>
        <v>0.48248686514886163</v>
      </c>
      <c r="AI32" s="411">
        <f t="shared" si="10"/>
        <v>0.14010507880910683</v>
      </c>
      <c r="AK32" s="225" t="s">
        <v>17</v>
      </c>
      <c r="AL32" s="158" t="s">
        <v>272</v>
      </c>
      <c r="AM32" s="383">
        <f>取引基本表!AR29</f>
        <v>522</v>
      </c>
      <c r="AN32" s="407">
        <f t="shared" si="6"/>
        <v>7.0054889750781743E-3</v>
      </c>
      <c r="AP32" s="225" t="s">
        <v>17</v>
      </c>
      <c r="AQ32" s="158" t="s">
        <v>272</v>
      </c>
      <c r="AR32" s="386">
        <f>取引基本表!AX29</f>
        <v>1143</v>
      </c>
      <c r="AS32" s="387">
        <f>取引基本表!AY29</f>
        <v>1141</v>
      </c>
      <c r="AT32" s="387">
        <f>ABS(取引基本表!BB29)</f>
        <v>0</v>
      </c>
      <c r="AU32" s="388">
        <f t="shared" si="11"/>
        <v>1141</v>
      </c>
      <c r="AV32" s="411">
        <v>2.6249531258370389E-4</v>
      </c>
      <c r="AW32" s="407">
        <v>0.99973750468741629</v>
      </c>
    </row>
    <row r="33" spans="1:49" x14ac:dyDescent="0.2">
      <c r="A33" s="225" t="s">
        <v>18</v>
      </c>
      <c r="B33" s="158" t="s">
        <v>273</v>
      </c>
      <c r="C33" s="405">
        <f t="shared" si="0"/>
        <v>0.97338792221084958</v>
      </c>
      <c r="D33" s="406">
        <f t="shared" si="1"/>
        <v>6.2959076600209857E-2</v>
      </c>
      <c r="E33" s="406">
        <f t="shared" si="1"/>
        <v>4.7219307450157399E-2</v>
      </c>
      <c r="F33" s="406">
        <f t="shared" si="2"/>
        <v>0.64428121720881426</v>
      </c>
      <c r="G33" s="406">
        <f t="shared" si="2"/>
        <v>0.50577124868835255</v>
      </c>
      <c r="H33" s="407">
        <f t="shared" si="3"/>
        <v>1.0199562492450981E-3</v>
      </c>
      <c r="K33" s="225" t="s">
        <v>18</v>
      </c>
      <c r="L33" s="158" t="s">
        <v>273</v>
      </c>
      <c r="M33" s="383">
        <f>取引基本表!AX30</f>
        <v>977</v>
      </c>
      <c r="N33" s="367">
        <f>ABS(取引基本表!BB30)</f>
        <v>26</v>
      </c>
      <c r="O33" s="411">
        <f t="shared" si="4"/>
        <v>2.6612077789150462E-2</v>
      </c>
      <c r="P33" s="407">
        <f t="shared" si="5"/>
        <v>0.97338792221084958</v>
      </c>
      <c r="R33" s="225" t="s">
        <v>18</v>
      </c>
      <c r="S33" s="158" t="s">
        <v>273</v>
      </c>
      <c r="T33" s="365">
        <f>取引基本表!BD30</f>
        <v>953</v>
      </c>
      <c r="U33" s="446">
        <f>雇用表!AD30</f>
        <v>60</v>
      </c>
      <c r="V33" s="447">
        <f>雇用表!AD76</f>
        <v>45</v>
      </c>
      <c r="W33" s="413">
        <f t="shared" si="7"/>
        <v>6.2959076600209857E-2</v>
      </c>
      <c r="X33" s="413">
        <f t="shared" si="8"/>
        <v>4.7219307450157399E-2</v>
      </c>
      <c r="Z33" s="225" t="s">
        <v>18</v>
      </c>
      <c r="AA33" s="48" t="s">
        <v>273</v>
      </c>
      <c r="AB33" s="452">
        <v>482</v>
      </c>
      <c r="AC33" s="387">
        <v>37</v>
      </c>
      <c r="AD33" s="387">
        <v>77</v>
      </c>
      <c r="AE33" s="387">
        <v>18</v>
      </c>
      <c r="AF33" s="387">
        <v>0</v>
      </c>
      <c r="AG33" s="369">
        <v>953</v>
      </c>
      <c r="AH33" s="407">
        <f t="shared" si="9"/>
        <v>0.64428121720881426</v>
      </c>
      <c r="AI33" s="411">
        <f t="shared" si="10"/>
        <v>0.50577124868835255</v>
      </c>
      <c r="AK33" s="225" t="s">
        <v>18</v>
      </c>
      <c r="AL33" s="158" t="s">
        <v>273</v>
      </c>
      <c r="AM33" s="383">
        <f>取引基本表!AR30</f>
        <v>76</v>
      </c>
      <c r="AN33" s="407">
        <f t="shared" si="6"/>
        <v>1.0199562492450981E-3</v>
      </c>
      <c r="AP33" s="225" t="s">
        <v>18</v>
      </c>
      <c r="AQ33" s="158" t="s">
        <v>273</v>
      </c>
      <c r="AR33" s="386">
        <f>取引基本表!AX30</f>
        <v>977</v>
      </c>
      <c r="AS33" s="387">
        <f>取引基本表!AY30</f>
        <v>2</v>
      </c>
      <c r="AT33" s="387">
        <f>ABS(取引基本表!BB30)</f>
        <v>26</v>
      </c>
      <c r="AU33" s="388">
        <f t="shared" si="11"/>
        <v>-24</v>
      </c>
      <c r="AV33" s="411">
        <v>7.2791995281517016E-2</v>
      </c>
      <c r="AW33" s="407">
        <v>0.92720800471848297</v>
      </c>
    </row>
    <row r="34" spans="1:49" x14ac:dyDescent="0.2">
      <c r="A34" s="225" t="s">
        <v>19</v>
      </c>
      <c r="B34" s="158" t="s">
        <v>274</v>
      </c>
      <c r="C34" s="405">
        <f t="shared" si="0"/>
        <v>0.27354580534514794</v>
      </c>
      <c r="D34" s="406">
        <f t="shared" si="1"/>
        <v>0.30431555508429647</v>
      </c>
      <c r="E34" s="406">
        <f t="shared" si="1"/>
        <v>0.19870639380765559</v>
      </c>
      <c r="F34" s="406">
        <f t="shared" si="2"/>
        <v>0.70045594316615423</v>
      </c>
      <c r="G34" s="406">
        <f t="shared" si="2"/>
        <v>0.42476937758456157</v>
      </c>
      <c r="H34" s="407">
        <f t="shared" si="3"/>
        <v>0.17207735562921905</v>
      </c>
      <c r="K34" s="225" t="s">
        <v>19</v>
      </c>
      <c r="L34" s="158" t="s">
        <v>274</v>
      </c>
      <c r="M34" s="383">
        <f>取引基本表!AX31</f>
        <v>20991</v>
      </c>
      <c r="N34" s="367">
        <f>ABS(取引基本表!BB31)</f>
        <v>15249</v>
      </c>
      <c r="O34" s="411">
        <f t="shared" si="4"/>
        <v>0.72645419465485206</v>
      </c>
      <c r="P34" s="407">
        <f t="shared" si="5"/>
        <v>0.27354580534514794</v>
      </c>
      <c r="R34" s="225" t="s">
        <v>19</v>
      </c>
      <c r="S34" s="158" t="s">
        <v>274</v>
      </c>
      <c r="T34" s="365">
        <f>取引基本表!BD31</f>
        <v>9431</v>
      </c>
      <c r="U34" s="446">
        <f>雇用表!AD31</f>
        <v>2870</v>
      </c>
      <c r="V34" s="447">
        <f>雇用表!AD77</f>
        <v>1874</v>
      </c>
      <c r="W34" s="413">
        <f t="shared" si="7"/>
        <v>0.30431555508429647</v>
      </c>
      <c r="X34" s="413">
        <f t="shared" si="8"/>
        <v>0.19870639380765559</v>
      </c>
      <c r="Z34" s="225" t="s">
        <v>19</v>
      </c>
      <c r="AA34" s="48" t="s">
        <v>274</v>
      </c>
      <c r="AB34" s="452">
        <v>4006</v>
      </c>
      <c r="AC34" s="387">
        <v>1299</v>
      </c>
      <c r="AD34" s="387">
        <v>896</v>
      </c>
      <c r="AE34" s="387">
        <v>410</v>
      </c>
      <c r="AF34" s="387">
        <v>-5</v>
      </c>
      <c r="AG34" s="369">
        <v>9431</v>
      </c>
      <c r="AH34" s="407">
        <f t="shared" si="9"/>
        <v>0.70045594316615423</v>
      </c>
      <c r="AI34" s="411">
        <f t="shared" si="10"/>
        <v>0.42476937758456157</v>
      </c>
      <c r="AK34" s="225" t="s">
        <v>19</v>
      </c>
      <c r="AL34" s="158" t="s">
        <v>274</v>
      </c>
      <c r="AM34" s="383">
        <f>取引基本表!AR31</f>
        <v>12822</v>
      </c>
      <c r="AN34" s="407">
        <f t="shared" si="6"/>
        <v>0.17207735562921905</v>
      </c>
      <c r="AP34" s="225" t="s">
        <v>19</v>
      </c>
      <c r="AQ34" s="158" t="s">
        <v>274</v>
      </c>
      <c r="AR34" s="386">
        <f>取引基本表!AX31</f>
        <v>20991</v>
      </c>
      <c r="AS34" s="387">
        <f>取引基本表!AY31</f>
        <v>3689</v>
      </c>
      <c r="AT34" s="387">
        <f>ABS(取引基本表!BB31)</f>
        <v>15249</v>
      </c>
      <c r="AU34" s="388">
        <f t="shared" si="11"/>
        <v>-11560</v>
      </c>
      <c r="AV34" s="411">
        <v>0.56941832909614032</v>
      </c>
      <c r="AW34" s="407">
        <v>0.43058167090385968</v>
      </c>
    </row>
    <row r="35" spans="1:49" x14ac:dyDescent="0.2">
      <c r="A35" s="225" t="s">
        <v>20</v>
      </c>
      <c r="B35" s="158" t="s">
        <v>37</v>
      </c>
      <c r="C35" s="405">
        <f t="shared" si="0"/>
        <v>0.43910510987556262</v>
      </c>
      <c r="D35" s="406">
        <f t="shared" si="1"/>
        <v>9.7202599604408024E-2</v>
      </c>
      <c r="E35" s="406">
        <f t="shared" si="1"/>
        <v>8.3356880474710376E-2</v>
      </c>
      <c r="F35" s="406">
        <f t="shared" si="2"/>
        <v>0.64651031364792311</v>
      </c>
      <c r="G35" s="406">
        <f t="shared" si="2"/>
        <v>0.31421305453517945</v>
      </c>
      <c r="H35" s="407">
        <f t="shared" si="3"/>
        <v>6.5760337122381329E-2</v>
      </c>
      <c r="K35" s="225" t="s">
        <v>20</v>
      </c>
      <c r="L35" s="158" t="s">
        <v>37</v>
      </c>
      <c r="M35" s="383">
        <f>取引基本表!AX32</f>
        <v>7554</v>
      </c>
      <c r="N35" s="367">
        <f>ABS(取引基本表!BB32)</f>
        <v>4237</v>
      </c>
      <c r="O35" s="411">
        <f t="shared" si="4"/>
        <v>0.56089489012443738</v>
      </c>
      <c r="P35" s="407">
        <f t="shared" si="5"/>
        <v>0.43910510987556262</v>
      </c>
      <c r="R35" s="225" t="s">
        <v>20</v>
      </c>
      <c r="S35" s="158" t="s">
        <v>37</v>
      </c>
      <c r="T35" s="365">
        <f>取引基本表!BD32</f>
        <v>3539</v>
      </c>
      <c r="U35" s="446">
        <f>雇用表!AD32</f>
        <v>344</v>
      </c>
      <c r="V35" s="447">
        <f>雇用表!AD78</f>
        <v>295</v>
      </c>
      <c r="W35" s="413">
        <f t="shared" si="7"/>
        <v>9.7202599604408024E-2</v>
      </c>
      <c r="X35" s="413">
        <f t="shared" si="8"/>
        <v>8.3356880474710376E-2</v>
      </c>
      <c r="Z35" s="225" t="s">
        <v>20</v>
      </c>
      <c r="AA35" s="48" t="s">
        <v>37</v>
      </c>
      <c r="AB35" s="452">
        <v>1112</v>
      </c>
      <c r="AC35" s="387">
        <v>893</v>
      </c>
      <c r="AD35" s="387">
        <v>262</v>
      </c>
      <c r="AE35" s="387">
        <v>74</v>
      </c>
      <c r="AF35" s="387">
        <v>-53</v>
      </c>
      <c r="AG35" s="369">
        <v>3539</v>
      </c>
      <c r="AH35" s="407">
        <f t="shared" si="9"/>
        <v>0.64651031364792311</v>
      </c>
      <c r="AI35" s="411">
        <f t="shared" si="10"/>
        <v>0.31421305453517945</v>
      </c>
      <c r="AK35" s="225" t="s">
        <v>20</v>
      </c>
      <c r="AL35" s="158" t="s">
        <v>37</v>
      </c>
      <c r="AM35" s="383">
        <f>取引基本表!AR32</f>
        <v>4900</v>
      </c>
      <c r="AN35" s="407">
        <f t="shared" si="6"/>
        <v>6.5760337122381329E-2</v>
      </c>
      <c r="AP35" s="225" t="s">
        <v>20</v>
      </c>
      <c r="AQ35" s="158" t="s">
        <v>37</v>
      </c>
      <c r="AR35" s="386">
        <f>取引基本表!AX32</f>
        <v>7554</v>
      </c>
      <c r="AS35" s="387">
        <f>取引基本表!AY32</f>
        <v>222</v>
      </c>
      <c r="AT35" s="387">
        <f>ABS(取引基本表!BB32)</f>
        <v>4237</v>
      </c>
      <c r="AU35" s="388">
        <f t="shared" si="11"/>
        <v>-4015</v>
      </c>
      <c r="AV35" s="411">
        <v>0.14958058191588852</v>
      </c>
      <c r="AW35" s="407">
        <v>0.85041941808411148</v>
      </c>
    </row>
    <row r="36" spans="1:49" x14ac:dyDescent="0.2">
      <c r="A36" s="225" t="s">
        <v>21</v>
      </c>
      <c r="B36" s="158" t="s">
        <v>38</v>
      </c>
      <c r="C36" s="405">
        <f t="shared" si="0"/>
        <v>0.81669408606805782</v>
      </c>
      <c r="D36" s="406">
        <f t="shared" si="1"/>
        <v>6.0672917815774961E-3</v>
      </c>
      <c r="E36" s="406">
        <f t="shared" si="1"/>
        <v>1.3395319517768497E-3</v>
      </c>
      <c r="F36" s="406">
        <f t="shared" si="2"/>
        <v>0.82767315420376641</v>
      </c>
      <c r="G36" s="406">
        <f t="shared" si="2"/>
        <v>6.9340477503742809E-2</v>
      </c>
      <c r="H36" s="407">
        <f t="shared" si="3"/>
        <v>0.13486237300873674</v>
      </c>
      <c r="K36" s="225" t="s">
        <v>21</v>
      </c>
      <c r="L36" s="158" t="s">
        <v>38</v>
      </c>
      <c r="M36" s="383">
        <f>取引基本表!AX33</f>
        <v>11549</v>
      </c>
      <c r="N36" s="367">
        <f>ABS(取引基本表!BB33)</f>
        <v>2117</v>
      </c>
      <c r="O36" s="411">
        <f t="shared" si="4"/>
        <v>0.18330591393194215</v>
      </c>
      <c r="P36" s="407">
        <f t="shared" si="5"/>
        <v>0.81669408606805782</v>
      </c>
      <c r="R36" s="225" t="s">
        <v>21</v>
      </c>
      <c r="S36" s="158" t="s">
        <v>38</v>
      </c>
      <c r="T36" s="365">
        <f>取引基本表!BD33</f>
        <v>12691</v>
      </c>
      <c r="U36" s="446">
        <f>雇用表!AD33</f>
        <v>77</v>
      </c>
      <c r="V36" s="447">
        <f>雇用表!AD79</f>
        <v>17</v>
      </c>
      <c r="W36" s="413">
        <f t="shared" si="7"/>
        <v>6.0672917815774961E-3</v>
      </c>
      <c r="X36" s="413">
        <f t="shared" si="8"/>
        <v>1.3395319517768497E-3</v>
      </c>
      <c r="Z36" s="225" t="s">
        <v>21</v>
      </c>
      <c r="AA36" s="48" t="s">
        <v>38</v>
      </c>
      <c r="AB36" s="452">
        <v>880</v>
      </c>
      <c r="AC36" s="387">
        <v>4660</v>
      </c>
      <c r="AD36" s="387">
        <v>4230</v>
      </c>
      <c r="AE36" s="387">
        <v>735</v>
      </c>
      <c r="AF36" s="387">
        <v>-1</v>
      </c>
      <c r="AG36" s="369">
        <v>12691</v>
      </c>
      <c r="AH36" s="407">
        <f>SUM(AB36:AF36)/AG36</f>
        <v>0.82767315420376641</v>
      </c>
      <c r="AI36" s="411">
        <f>AB36/AG36</f>
        <v>6.9340477503742809E-2</v>
      </c>
      <c r="AK36" s="225" t="s">
        <v>21</v>
      </c>
      <c r="AL36" s="158" t="s">
        <v>38</v>
      </c>
      <c r="AM36" s="383">
        <f>取引基本表!AR33</f>
        <v>10049</v>
      </c>
      <c r="AN36" s="407">
        <f t="shared" si="6"/>
        <v>0.13486237300873674</v>
      </c>
      <c r="AP36" s="225" t="s">
        <v>21</v>
      </c>
      <c r="AQ36" s="158" t="s">
        <v>38</v>
      </c>
      <c r="AR36" s="386">
        <f>取引基本表!AX33</f>
        <v>11549</v>
      </c>
      <c r="AS36" s="387">
        <f>取引基本表!AY33</f>
        <v>3259</v>
      </c>
      <c r="AT36" s="387">
        <f>ABS(取引基本表!BB33)</f>
        <v>2117</v>
      </c>
      <c r="AU36" s="388">
        <f t="shared" si="11"/>
        <v>1142</v>
      </c>
      <c r="AV36" s="411">
        <v>6.3278791478513889E-3</v>
      </c>
      <c r="AW36" s="407">
        <v>0.99367212085214862</v>
      </c>
    </row>
    <row r="37" spans="1:49" x14ac:dyDescent="0.2">
      <c r="A37" s="225" t="s">
        <v>22</v>
      </c>
      <c r="B37" s="158" t="s">
        <v>377</v>
      </c>
      <c r="C37" s="405">
        <f t="shared" si="0"/>
        <v>0.27674240490171054</v>
      </c>
      <c r="D37" s="406">
        <f t="shared" si="1"/>
        <v>0.14037814037814036</v>
      </c>
      <c r="E37" s="406">
        <f t="shared" si="1"/>
        <v>0.12535612535612536</v>
      </c>
      <c r="F37" s="406">
        <f t="shared" si="2"/>
        <v>0.72623672623672619</v>
      </c>
      <c r="G37" s="406">
        <f t="shared" si="2"/>
        <v>0.51230251230251234</v>
      </c>
      <c r="H37" s="407">
        <f t="shared" si="3"/>
        <v>5.0756243876907386E-2</v>
      </c>
      <c r="K37" s="225" t="s">
        <v>22</v>
      </c>
      <c r="L37" s="158" t="s">
        <v>377</v>
      </c>
      <c r="M37" s="383">
        <f>取引基本表!AX34</f>
        <v>7834</v>
      </c>
      <c r="N37" s="367">
        <f>ABS(取引基本表!BB34)</f>
        <v>5666</v>
      </c>
      <c r="O37" s="411">
        <f t="shared" si="4"/>
        <v>0.72325759509828946</v>
      </c>
      <c r="P37" s="407">
        <f t="shared" si="5"/>
        <v>0.27674240490171054</v>
      </c>
      <c r="R37" s="225" t="s">
        <v>22</v>
      </c>
      <c r="S37" s="158" t="s">
        <v>377</v>
      </c>
      <c r="T37" s="365">
        <f>取引基本表!BD34</f>
        <v>3861</v>
      </c>
      <c r="U37" s="446">
        <f>雇用表!AD34</f>
        <v>542</v>
      </c>
      <c r="V37" s="447">
        <f>雇用表!AD80</f>
        <v>484</v>
      </c>
      <c r="W37" s="413">
        <f t="shared" si="7"/>
        <v>0.14037814037814036</v>
      </c>
      <c r="X37" s="413">
        <f t="shared" si="8"/>
        <v>0.12535612535612536</v>
      </c>
      <c r="Z37" s="225" t="s">
        <v>22</v>
      </c>
      <c r="AA37" s="48" t="s">
        <v>377</v>
      </c>
      <c r="AB37" s="452">
        <v>1978</v>
      </c>
      <c r="AC37" s="387">
        <v>174</v>
      </c>
      <c r="AD37" s="387">
        <v>375</v>
      </c>
      <c r="AE37" s="387">
        <v>285</v>
      </c>
      <c r="AF37" s="387">
        <v>-8</v>
      </c>
      <c r="AG37" s="369">
        <v>3861</v>
      </c>
      <c r="AH37" s="407">
        <f t="shared" si="9"/>
        <v>0.72623672623672619</v>
      </c>
      <c r="AI37" s="411">
        <f t="shared" si="10"/>
        <v>0.51230251230251234</v>
      </c>
      <c r="AK37" s="225" t="s">
        <v>22</v>
      </c>
      <c r="AL37" s="158" t="s">
        <v>377</v>
      </c>
      <c r="AM37" s="383">
        <f>取引基本表!AR34</f>
        <v>3782</v>
      </c>
      <c r="AN37" s="407">
        <f t="shared" si="6"/>
        <v>5.0756243876907386E-2</v>
      </c>
      <c r="AP37" s="225" t="s">
        <v>22</v>
      </c>
      <c r="AQ37" s="158" t="s">
        <v>377</v>
      </c>
      <c r="AR37" s="386">
        <f>取引基本表!AX34</f>
        <v>7834</v>
      </c>
      <c r="AS37" s="387">
        <f>取引基本表!AY34</f>
        <v>1693</v>
      </c>
      <c r="AT37" s="387">
        <f>ABS(取引基本表!BB34)</f>
        <v>5666</v>
      </c>
      <c r="AU37" s="388">
        <f t="shared" si="11"/>
        <v>-3973</v>
      </c>
      <c r="AV37" s="411">
        <v>0.42821641302313979</v>
      </c>
      <c r="AW37" s="407">
        <v>0.57178358697686016</v>
      </c>
    </row>
    <row r="38" spans="1:49" x14ac:dyDescent="0.2">
      <c r="A38" s="225" t="s">
        <v>23</v>
      </c>
      <c r="B38" s="158" t="s">
        <v>193</v>
      </c>
      <c r="C38" s="405">
        <f t="shared" si="0"/>
        <v>2.6054411976392688E-2</v>
      </c>
      <c r="D38" s="406">
        <f t="shared" si="1"/>
        <v>9.4017094017094016E-2</v>
      </c>
      <c r="E38" s="406">
        <f t="shared" si="1"/>
        <v>6.4102564102564097E-2</v>
      </c>
      <c r="F38" s="406">
        <f t="shared" si="2"/>
        <v>0.57264957264957261</v>
      </c>
      <c r="G38" s="406">
        <f t="shared" si="2"/>
        <v>0.25641025641025639</v>
      </c>
      <c r="H38" s="407">
        <f t="shared" si="3"/>
        <v>4.4945177351603076E-2</v>
      </c>
      <c r="K38" s="225" t="s">
        <v>23</v>
      </c>
      <c r="L38" s="158" t="s">
        <v>193</v>
      </c>
      <c r="M38" s="383">
        <f>取引基本表!AX35</f>
        <v>6947</v>
      </c>
      <c r="N38" s="367">
        <f>ABS(取引基本表!BB35)</f>
        <v>6766</v>
      </c>
      <c r="O38" s="411">
        <f t="shared" si="4"/>
        <v>0.97394558802360731</v>
      </c>
      <c r="P38" s="407">
        <f t="shared" si="5"/>
        <v>2.6054411976392688E-2</v>
      </c>
      <c r="R38" s="225" t="s">
        <v>23</v>
      </c>
      <c r="S38" s="158" t="s">
        <v>193</v>
      </c>
      <c r="T38" s="365">
        <f>取引基本表!BD35</f>
        <v>234</v>
      </c>
      <c r="U38" s="446">
        <f>雇用表!AD35</f>
        <v>22</v>
      </c>
      <c r="V38" s="447">
        <f>雇用表!AD81</f>
        <v>15</v>
      </c>
      <c r="W38" s="413">
        <f t="shared" si="7"/>
        <v>9.4017094017094016E-2</v>
      </c>
      <c r="X38" s="413">
        <f t="shared" si="8"/>
        <v>6.4102564102564097E-2</v>
      </c>
      <c r="Z38" s="225" t="s">
        <v>23</v>
      </c>
      <c r="AA38" s="48" t="s">
        <v>193</v>
      </c>
      <c r="AB38" s="452">
        <v>60</v>
      </c>
      <c r="AC38" s="387">
        <v>35</v>
      </c>
      <c r="AD38" s="387">
        <v>29</v>
      </c>
      <c r="AE38" s="387">
        <v>10</v>
      </c>
      <c r="AF38" s="387">
        <v>0</v>
      </c>
      <c r="AG38" s="369">
        <v>234</v>
      </c>
      <c r="AH38" s="407">
        <f t="shared" si="9"/>
        <v>0.57264957264957261</v>
      </c>
      <c r="AI38" s="411">
        <f t="shared" si="10"/>
        <v>0.25641025641025639</v>
      </c>
      <c r="AK38" s="225" t="s">
        <v>23</v>
      </c>
      <c r="AL38" s="158" t="s">
        <v>193</v>
      </c>
      <c r="AM38" s="383">
        <f>取引基本表!AR35</f>
        <v>3349</v>
      </c>
      <c r="AN38" s="407">
        <f t="shared" si="6"/>
        <v>4.4945177351603076E-2</v>
      </c>
      <c r="AP38" s="225" t="s">
        <v>23</v>
      </c>
      <c r="AQ38" s="158" t="s">
        <v>193</v>
      </c>
      <c r="AR38" s="386">
        <f>取引基本表!AX35</f>
        <v>6947</v>
      </c>
      <c r="AS38" s="387">
        <f>取引基本表!AY35</f>
        <v>53</v>
      </c>
      <c r="AT38" s="387">
        <f>ABS(取引基本表!BB35)</f>
        <v>6766</v>
      </c>
      <c r="AU38" s="388">
        <f t="shared" si="11"/>
        <v>-6713</v>
      </c>
      <c r="AV38" s="411">
        <v>0.57331716017527301</v>
      </c>
      <c r="AW38" s="407">
        <v>0.42668283982472699</v>
      </c>
    </row>
    <row r="39" spans="1:49" x14ac:dyDescent="0.2">
      <c r="A39" s="225" t="s">
        <v>24</v>
      </c>
      <c r="B39" s="158" t="s">
        <v>39</v>
      </c>
      <c r="C39" s="405">
        <f t="shared" si="0"/>
        <v>1</v>
      </c>
      <c r="D39" s="406">
        <f t="shared" si="1"/>
        <v>5.4588535496217991E-2</v>
      </c>
      <c r="E39" s="406">
        <f t="shared" si="1"/>
        <v>6.4886539688325889E-2</v>
      </c>
      <c r="F39" s="406">
        <f t="shared" si="2"/>
        <v>0.70491205686685499</v>
      </c>
      <c r="G39" s="406">
        <f t="shared" si="2"/>
        <v>0.35423311765241955</v>
      </c>
      <c r="H39" s="407">
        <f t="shared" si="3"/>
        <v>4.0664045200166418E-3</v>
      </c>
      <c r="K39" s="225" t="s">
        <v>24</v>
      </c>
      <c r="L39" s="158" t="s">
        <v>39</v>
      </c>
      <c r="M39" s="383">
        <f>取引基本表!AX36</f>
        <v>10973</v>
      </c>
      <c r="N39" s="367">
        <f>ABS(取引基本表!BB36)</f>
        <v>0</v>
      </c>
      <c r="O39" s="411">
        <f t="shared" si="4"/>
        <v>0</v>
      </c>
      <c r="P39" s="407">
        <f t="shared" si="5"/>
        <v>1</v>
      </c>
      <c r="R39" s="225" t="s">
        <v>24</v>
      </c>
      <c r="S39" s="158" t="s">
        <v>39</v>
      </c>
      <c r="T39" s="365">
        <f>取引基本表!BD36</f>
        <v>10973</v>
      </c>
      <c r="U39" s="446">
        <f>雇用表!AD36</f>
        <v>599</v>
      </c>
      <c r="V39" s="447">
        <f>雇用表!AD82</f>
        <v>712</v>
      </c>
      <c r="W39" s="413">
        <f t="shared" si="7"/>
        <v>5.4588535496217991E-2</v>
      </c>
      <c r="X39" s="413">
        <f t="shared" si="8"/>
        <v>6.4886539688325889E-2</v>
      </c>
      <c r="Z39" s="225" t="s">
        <v>24</v>
      </c>
      <c r="AA39" s="48" t="s">
        <v>39</v>
      </c>
      <c r="AB39" s="452">
        <v>3887</v>
      </c>
      <c r="AC39" s="387">
        <v>0</v>
      </c>
      <c r="AD39" s="387">
        <v>3831</v>
      </c>
      <c r="AE39" s="387">
        <v>17</v>
      </c>
      <c r="AF39" s="387">
        <v>0</v>
      </c>
      <c r="AG39" s="369">
        <v>10973</v>
      </c>
      <c r="AH39" s="407">
        <f t="shared" si="9"/>
        <v>0.70491205686685499</v>
      </c>
      <c r="AI39" s="411">
        <f t="shared" si="10"/>
        <v>0.35423311765241955</v>
      </c>
      <c r="AK39" s="225" t="s">
        <v>24</v>
      </c>
      <c r="AL39" s="158" t="s">
        <v>39</v>
      </c>
      <c r="AM39" s="383">
        <f>取引基本表!AR36</f>
        <v>303</v>
      </c>
      <c r="AN39" s="407">
        <f t="shared" si="6"/>
        <v>4.0664045200166418E-3</v>
      </c>
      <c r="AP39" s="225" t="s">
        <v>24</v>
      </c>
      <c r="AQ39" s="158" t="s">
        <v>39</v>
      </c>
      <c r="AR39" s="386">
        <f>取引基本表!AX36</f>
        <v>10973</v>
      </c>
      <c r="AS39" s="387">
        <f>取引基本表!AY36</f>
        <v>0</v>
      </c>
      <c r="AT39" s="387">
        <f>ABS(取引基本表!BB36)</f>
        <v>0</v>
      </c>
      <c r="AU39" s="388">
        <f t="shared" si="11"/>
        <v>0</v>
      </c>
      <c r="AV39" s="411">
        <v>0</v>
      </c>
      <c r="AW39" s="407">
        <v>1</v>
      </c>
    </row>
    <row r="40" spans="1:49" x14ac:dyDescent="0.2">
      <c r="A40" s="225" t="s">
        <v>25</v>
      </c>
      <c r="B40" s="158" t="s">
        <v>40</v>
      </c>
      <c r="C40" s="405">
        <f t="shared" si="0"/>
        <v>0.92056168505516545</v>
      </c>
      <c r="D40" s="406">
        <f t="shared" si="1"/>
        <v>8.6747643219724432E-2</v>
      </c>
      <c r="E40" s="406">
        <f t="shared" si="1"/>
        <v>5.4296591733139957E-2</v>
      </c>
      <c r="F40" s="406">
        <f t="shared" si="2"/>
        <v>0.75190355329949243</v>
      </c>
      <c r="G40" s="406">
        <f t="shared" si="2"/>
        <v>0.55393401015228427</v>
      </c>
      <c r="H40" s="407">
        <f t="shared" si="3"/>
        <v>3.1632064203561794E-2</v>
      </c>
      <c r="K40" s="225" t="s">
        <v>25</v>
      </c>
      <c r="L40" s="158" t="s">
        <v>40</v>
      </c>
      <c r="M40" s="383">
        <f>取引基本表!AX37</f>
        <v>9970</v>
      </c>
      <c r="N40" s="367">
        <f>ABS(取引基本表!BB37)</f>
        <v>792</v>
      </c>
      <c r="O40" s="411">
        <f t="shared" si="4"/>
        <v>7.9438314944834498E-2</v>
      </c>
      <c r="P40" s="407">
        <f t="shared" si="5"/>
        <v>0.92056168505516545</v>
      </c>
      <c r="R40" s="225" t="s">
        <v>25</v>
      </c>
      <c r="S40" s="158" t="s">
        <v>40</v>
      </c>
      <c r="T40" s="365">
        <f>取引基本表!BD37</f>
        <v>11032</v>
      </c>
      <c r="U40" s="446">
        <f>雇用表!AD37</f>
        <v>957</v>
      </c>
      <c r="V40" s="447">
        <f>雇用表!AD83</f>
        <v>599</v>
      </c>
      <c r="W40" s="413">
        <f t="shared" si="7"/>
        <v>8.6747643219724432E-2</v>
      </c>
      <c r="X40" s="413">
        <f t="shared" si="8"/>
        <v>5.4296591733139957E-2</v>
      </c>
      <c r="Z40" s="225" t="s">
        <v>25</v>
      </c>
      <c r="AA40" s="48" t="s">
        <v>40</v>
      </c>
      <c r="AB40" s="452">
        <v>6111</v>
      </c>
      <c r="AC40" s="387">
        <v>171</v>
      </c>
      <c r="AD40" s="387">
        <v>1910</v>
      </c>
      <c r="AE40" s="387">
        <v>125</v>
      </c>
      <c r="AF40" s="387">
        <v>-22</v>
      </c>
      <c r="AG40" s="369">
        <v>11032</v>
      </c>
      <c r="AH40" s="407">
        <f t="shared" si="9"/>
        <v>0.75190355329949243</v>
      </c>
      <c r="AI40" s="411">
        <f t="shared" si="10"/>
        <v>0.55393401015228427</v>
      </c>
      <c r="AK40" s="225" t="s">
        <v>25</v>
      </c>
      <c r="AL40" s="158" t="s">
        <v>40</v>
      </c>
      <c r="AM40" s="383">
        <f>取引基本表!AR37</f>
        <v>2357</v>
      </c>
      <c r="AN40" s="407">
        <f t="shared" si="6"/>
        <v>3.1632064203561794E-2</v>
      </c>
      <c r="AP40" s="225" t="s">
        <v>25</v>
      </c>
      <c r="AQ40" s="158" t="s">
        <v>40</v>
      </c>
      <c r="AR40" s="386">
        <f>取引基本表!AX37</f>
        <v>9970</v>
      </c>
      <c r="AS40" s="387">
        <f>取引基本表!AY37</f>
        <v>1854</v>
      </c>
      <c r="AT40" s="387">
        <f>ABS(取引基本表!BB37)</f>
        <v>792</v>
      </c>
      <c r="AU40" s="388">
        <f t="shared" si="11"/>
        <v>1062</v>
      </c>
      <c r="AV40" s="411">
        <v>0.13187533136804414</v>
      </c>
      <c r="AW40" s="407">
        <v>0.86812466863195592</v>
      </c>
    </row>
    <row r="41" spans="1:49" x14ac:dyDescent="0.2">
      <c r="A41" s="225" t="s">
        <v>26</v>
      </c>
      <c r="B41" s="158" t="s">
        <v>276</v>
      </c>
      <c r="C41" s="405">
        <f t="shared" si="0"/>
        <v>0.63177526518242222</v>
      </c>
      <c r="D41" s="406">
        <f t="shared" si="1"/>
        <v>0.18619803615674038</v>
      </c>
      <c r="E41" s="406">
        <f t="shared" si="1"/>
        <v>0.17261631641736258</v>
      </c>
      <c r="F41" s="406">
        <f t="shared" si="2"/>
        <v>0.56134715976874372</v>
      </c>
      <c r="G41" s="406">
        <f t="shared" si="2"/>
        <v>0.4574653574378269</v>
      </c>
      <c r="H41" s="407">
        <f t="shared" si="3"/>
        <v>5.3681907855005165E-2</v>
      </c>
      <c r="K41" s="225" t="s">
        <v>26</v>
      </c>
      <c r="L41" s="158" t="s">
        <v>276</v>
      </c>
      <c r="M41" s="383">
        <f>取引基本表!AX38</f>
        <v>17158</v>
      </c>
      <c r="N41" s="367">
        <f>ABS(取引基本表!BB38)</f>
        <v>6318</v>
      </c>
      <c r="O41" s="411">
        <f t="shared" si="4"/>
        <v>0.36822473481757778</v>
      </c>
      <c r="P41" s="407">
        <f t="shared" si="5"/>
        <v>0.63177526518242222</v>
      </c>
      <c r="R41" s="225" t="s">
        <v>26</v>
      </c>
      <c r="S41" s="158" t="s">
        <v>276</v>
      </c>
      <c r="T41" s="365">
        <f>取引基本表!BD38</f>
        <v>10897</v>
      </c>
      <c r="U41" s="446">
        <f>雇用表!AD38</f>
        <v>2029</v>
      </c>
      <c r="V41" s="447">
        <f>雇用表!AD84</f>
        <v>1881</v>
      </c>
      <c r="W41" s="413">
        <f t="shared" si="7"/>
        <v>0.18619803615674038</v>
      </c>
      <c r="X41" s="413">
        <f t="shared" si="8"/>
        <v>0.17261631641736258</v>
      </c>
      <c r="Z41" s="225" t="s">
        <v>26</v>
      </c>
      <c r="AA41" s="48" t="s">
        <v>276</v>
      </c>
      <c r="AB41" s="452">
        <v>4985</v>
      </c>
      <c r="AC41" s="387">
        <v>410</v>
      </c>
      <c r="AD41" s="387">
        <v>698</v>
      </c>
      <c r="AE41" s="387">
        <v>162</v>
      </c>
      <c r="AF41" s="387">
        <v>-138</v>
      </c>
      <c r="AG41" s="369">
        <v>10897</v>
      </c>
      <c r="AH41" s="407">
        <f t="shared" si="9"/>
        <v>0.56134715976874372</v>
      </c>
      <c r="AI41" s="411">
        <f t="shared" si="10"/>
        <v>0.4574653574378269</v>
      </c>
      <c r="AK41" s="225" t="s">
        <v>26</v>
      </c>
      <c r="AL41" s="158" t="s">
        <v>276</v>
      </c>
      <c r="AM41" s="383">
        <f>取引基本表!AR38</f>
        <v>4000</v>
      </c>
      <c r="AN41" s="407">
        <f t="shared" si="6"/>
        <v>5.3681907855005165E-2</v>
      </c>
      <c r="AP41" s="225" t="s">
        <v>26</v>
      </c>
      <c r="AQ41" s="158" t="s">
        <v>276</v>
      </c>
      <c r="AR41" s="386">
        <f>取引基本表!AX38</f>
        <v>17158</v>
      </c>
      <c r="AS41" s="387">
        <f>取引基本表!AY38</f>
        <v>57</v>
      </c>
      <c r="AT41" s="387">
        <f>ABS(取引基本表!BB38)</f>
        <v>6318</v>
      </c>
      <c r="AU41" s="388">
        <f t="shared" si="11"/>
        <v>-6261</v>
      </c>
      <c r="AV41" s="411">
        <v>5.6596812691101581E-5</v>
      </c>
      <c r="AW41" s="407">
        <v>0.9999434031873089</v>
      </c>
    </row>
    <row r="42" spans="1:49" x14ac:dyDescent="0.2">
      <c r="A42" s="225" t="s">
        <v>51</v>
      </c>
      <c r="B42" s="158" t="s">
        <v>367</v>
      </c>
      <c r="C42" s="405">
        <f t="shared" ref="C42:C47" si="12">P42</f>
        <v>1</v>
      </c>
      <c r="D42" s="406">
        <f t="shared" ref="D42:E47" si="13">W42</f>
        <v>0.23876765083440307</v>
      </c>
      <c r="E42" s="406">
        <f t="shared" si="13"/>
        <v>0.20410783055198972</v>
      </c>
      <c r="F42" s="406">
        <f t="shared" ref="F42:G46" si="14">AH42</f>
        <v>0.55905006418485237</v>
      </c>
      <c r="G42" s="406">
        <f t="shared" si="14"/>
        <v>0.48523748395378691</v>
      </c>
      <c r="H42" s="407">
        <f t="shared" ref="H42:H47" si="15">AN42</f>
        <v>1.4319648920322628E-2</v>
      </c>
      <c r="K42" s="225" t="s">
        <v>51</v>
      </c>
      <c r="L42" s="158" t="s">
        <v>367</v>
      </c>
      <c r="M42" s="383">
        <f>取引基本表!AX39</f>
        <v>1219</v>
      </c>
      <c r="N42" s="367">
        <f>ABS(取引基本表!BB39)</f>
        <v>0</v>
      </c>
      <c r="O42" s="411">
        <f t="shared" ref="O42:O47" si="16">N42/M42</f>
        <v>0</v>
      </c>
      <c r="P42" s="407">
        <f t="shared" si="5"/>
        <v>1</v>
      </c>
      <c r="R42" s="225" t="s">
        <v>51</v>
      </c>
      <c r="S42" s="158" t="s">
        <v>367</v>
      </c>
      <c r="T42" s="365">
        <f>取引基本表!BD39</f>
        <v>1558</v>
      </c>
      <c r="U42" s="446">
        <f>雇用表!AD39</f>
        <v>372</v>
      </c>
      <c r="V42" s="447">
        <f>雇用表!AD85</f>
        <v>318</v>
      </c>
      <c r="W42" s="413">
        <f t="shared" si="7"/>
        <v>0.23876765083440307</v>
      </c>
      <c r="X42" s="413">
        <f t="shared" si="8"/>
        <v>0.20410783055198972</v>
      </c>
      <c r="Z42" s="225" t="s">
        <v>51</v>
      </c>
      <c r="AA42" s="48" t="s">
        <v>367</v>
      </c>
      <c r="AB42" s="452">
        <v>756</v>
      </c>
      <c r="AC42" s="387">
        <v>-6</v>
      </c>
      <c r="AD42" s="387">
        <v>95</v>
      </c>
      <c r="AE42" s="387">
        <v>53</v>
      </c>
      <c r="AF42" s="387">
        <v>-27</v>
      </c>
      <c r="AG42" s="369">
        <v>1558</v>
      </c>
      <c r="AH42" s="407">
        <f t="shared" ref="AH42:AH47" si="17">SUM(AB42:AF42)/AG42</f>
        <v>0.55905006418485237</v>
      </c>
      <c r="AI42" s="411">
        <f t="shared" ref="AI42:AI47" si="18">AB42/AG42</f>
        <v>0.48523748395378691</v>
      </c>
      <c r="AK42" s="225" t="s">
        <v>51</v>
      </c>
      <c r="AL42" s="158" t="s">
        <v>367</v>
      </c>
      <c r="AM42" s="383">
        <f>取引基本表!AR39</f>
        <v>1067</v>
      </c>
      <c r="AN42" s="407">
        <f t="shared" si="6"/>
        <v>1.4319648920322628E-2</v>
      </c>
      <c r="AP42" s="225" t="s">
        <v>51</v>
      </c>
      <c r="AQ42" s="158" t="s">
        <v>367</v>
      </c>
      <c r="AR42" s="386">
        <f>取引基本表!AX39</f>
        <v>1219</v>
      </c>
      <c r="AS42" s="387">
        <f>取引基本表!AY39</f>
        <v>339</v>
      </c>
      <c r="AT42" s="387">
        <f>ABS(取引基本表!BB39)</f>
        <v>0</v>
      </c>
      <c r="AU42" s="388">
        <f t="shared" si="11"/>
        <v>339</v>
      </c>
      <c r="AV42" s="411">
        <v>6.3071491241979305E-2</v>
      </c>
      <c r="AW42" s="407">
        <v>0.93692850875802069</v>
      </c>
    </row>
    <row r="43" spans="1:49" x14ac:dyDescent="0.2">
      <c r="A43" s="225" t="s">
        <v>194</v>
      </c>
      <c r="B43" s="158" t="s">
        <v>41</v>
      </c>
      <c r="C43" s="405">
        <f t="shared" si="12"/>
        <v>0.2976353666895134</v>
      </c>
      <c r="D43" s="406">
        <f t="shared" si="13"/>
        <v>0.26110397946084724</v>
      </c>
      <c r="E43" s="406">
        <f t="shared" si="13"/>
        <v>0.20154043645699615</v>
      </c>
      <c r="F43" s="406">
        <f t="shared" si="14"/>
        <v>0.59563543003851094</v>
      </c>
      <c r="G43" s="406">
        <f t="shared" si="14"/>
        <v>0.36251604621309369</v>
      </c>
      <c r="H43" s="407">
        <f t="shared" si="15"/>
        <v>3.8812019379168734E-2</v>
      </c>
      <c r="K43" s="225" t="s">
        <v>194</v>
      </c>
      <c r="L43" s="158" t="s">
        <v>41</v>
      </c>
      <c r="M43" s="383">
        <f>取引基本表!AX40</f>
        <v>11672</v>
      </c>
      <c r="N43" s="367">
        <f>ABS(取引基本表!BB40)</f>
        <v>8198</v>
      </c>
      <c r="O43" s="411">
        <f t="shared" si="16"/>
        <v>0.7023646333104866</v>
      </c>
      <c r="P43" s="407">
        <f t="shared" si="5"/>
        <v>0.2976353666895134</v>
      </c>
      <c r="R43" s="225" t="s">
        <v>194</v>
      </c>
      <c r="S43" s="158" t="s">
        <v>41</v>
      </c>
      <c r="T43" s="365">
        <f>取引基本表!BD40</f>
        <v>3895</v>
      </c>
      <c r="U43" s="446">
        <f>雇用表!AD40</f>
        <v>1017</v>
      </c>
      <c r="V43" s="447">
        <f>雇用表!AD86</f>
        <v>785</v>
      </c>
      <c r="W43" s="413">
        <f t="shared" si="7"/>
        <v>0.26110397946084724</v>
      </c>
      <c r="X43" s="413">
        <f t="shared" si="8"/>
        <v>0.20154043645699615</v>
      </c>
      <c r="Z43" s="225" t="s">
        <v>194</v>
      </c>
      <c r="AA43" s="48" t="s">
        <v>41</v>
      </c>
      <c r="AB43" s="452">
        <v>1412</v>
      </c>
      <c r="AC43" s="387">
        <v>348</v>
      </c>
      <c r="AD43" s="387">
        <v>368</v>
      </c>
      <c r="AE43" s="387">
        <v>192</v>
      </c>
      <c r="AF43" s="387">
        <v>0</v>
      </c>
      <c r="AG43" s="369">
        <v>3895</v>
      </c>
      <c r="AH43" s="407">
        <f t="shared" si="17"/>
        <v>0.59563543003851094</v>
      </c>
      <c r="AI43" s="411">
        <f t="shared" si="18"/>
        <v>0.36251604621309369</v>
      </c>
      <c r="AK43" s="225" t="s">
        <v>194</v>
      </c>
      <c r="AL43" s="158" t="s">
        <v>41</v>
      </c>
      <c r="AM43" s="383">
        <f>取引基本表!AR40</f>
        <v>2892</v>
      </c>
      <c r="AN43" s="407">
        <f t="shared" si="6"/>
        <v>3.8812019379168734E-2</v>
      </c>
      <c r="AP43" s="225" t="s">
        <v>194</v>
      </c>
      <c r="AQ43" s="158" t="s">
        <v>41</v>
      </c>
      <c r="AR43" s="386">
        <f>取引基本表!AX40</f>
        <v>11672</v>
      </c>
      <c r="AS43" s="387">
        <f>取引基本表!AY40</f>
        <v>421</v>
      </c>
      <c r="AT43" s="387">
        <f>ABS(取引基本表!BB40)</f>
        <v>8198</v>
      </c>
      <c r="AU43" s="388">
        <f t="shared" si="11"/>
        <v>-7777</v>
      </c>
      <c r="AV43" s="411">
        <v>0.35331229564204947</v>
      </c>
      <c r="AW43" s="407">
        <v>0.64668770435795053</v>
      </c>
    </row>
    <row r="44" spans="1:49" x14ac:dyDescent="0.2">
      <c r="A44" s="225" t="s">
        <v>205</v>
      </c>
      <c r="B44" s="158" t="s">
        <v>345</v>
      </c>
      <c r="C44" s="405">
        <f t="shared" si="12"/>
        <v>0.4644187601490114</v>
      </c>
      <c r="D44" s="406">
        <f t="shared" si="13"/>
        <v>0.21141417460839085</v>
      </c>
      <c r="E44" s="406">
        <f t="shared" si="13"/>
        <v>0.12487676634899771</v>
      </c>
      <c r="F44" s="406">
        <f t="shared" si="14"/>
        <v>0.52053894183371674</v>
      </c>
      <c r="G44" s="406">
        <f t="shared" si="14"/>
        <v>0.2664037682111951</v>
      </c>
      <c r="H44" s="407">
        <f t="shared" si="15"/>
        <v>0.11619448955215868</v>
      </c>
      <c r="K44" s="225" t="s">
        <v>205</v>
      </c>
      <c r="L44" s="158" t="s">
        <v>277</v>
      </c>
      <c r="M44" s="383">
        <f>取引基本表!AX41</f>
        <v>10469</v>
      </c>
      <c r="N44" s="367">
        <f>ABS(取引基本表!BB41)</f>
        <v>5607</v>
      </c>
      <c r="O44" s="411">
        <f t="shared" si="16"/>
        <v>0.5355812398509886</v>
      </c>
      <c r="P44" s="407">
        <f>1-O44</f>
        <v>0.4644187601490114</v>
      </c>
      <c r="R44" s="225" t="s">
        <v>205</v>
      </c>
      <c r="S44" s="158" t="s">
        <v>360</v>
      </c>
      <c r="T44" s="365">
        <f>取引基本表!BD41</f>
        <v>9129</v>
      </c>
      <c r="U44" s="446">
        <f>雇用表!AD41</f>
        <v>1930</v>
      </c>
      <c r="V44" s="447">
        <f>雇用表!AD87</f>
        <v>1140</v>
      </c>
      <c r="W44" s="413">
        <f t="shared" si="7"/>
        <v>0.21141417460839085</v>
      </c>
      <c r="X44" s="413">
        <f t="shared" si="8"/>
        <v>0.12487676634899771</v>
      </c>
      <c r="Z44" s="225" t="s">
        <v>205</v>
      </c>
      <c r="AA44" s="48" t="s">
        <v>42</v>
      </c>
      <c r="AB44" s="452">
        <v>2432</v>
      </c>
      <c r="AC44" s="387">
        <v>920</v>
      </c>
      <c r="AD44" s="387">
        <v>887</v>
      </c>
      <c r="AE44" s="387">
        <v>513</v>
      </c>
      <c r="AF44" s="387">
        <v>0</v>
      </c>
      <c r="AG44" s="369">
        <v>9129</v>
      </c>
      <c r="AH44" s="407">
        <f t="shared" si="17"/>
        <v>0.52053894183371674</v>
      </c>
      <c r="AI44" s="411">
        <f t="shared" si="18"/>
        <v>0.2664037682111951</v>
      </c>
      <c r="AK44" s="225" t="s">
        <v>205</v>
      </c>
      <c r="AL44" s="158" t="s">
        <v>42</v>
      </c>
      <c r="AM44" s="383">
        <f>取引基本表!AR41</f>
        <v>8658</v>
      </c>
      <c r="AN44" s="407">
        <f t="shared" si="6"/>
        <v>0.11619448955215868</v>
      </c>
      <c r="AP44" s="225" t="s">
        <v>200</v>
      </c>
      <c r="AQ44" s="158" t="s">
        <v>42</v>
      </c>
      <c r="AR44" s="386">
        <f>取引基本表!AX41</f>
        <v>10469</v>
      </c>
      <c r="AS44" s="387">
        <f>取引基本表!AY41</f>
        <v>4267</v>
      </c>
      <c r="AT44" s="387">
        <f>ABS(取引基本表!BB41)</f>
        <v>5607</v>
      </c>
      <c r="AU44" s="388">
        <f t="shared" si="11"/>
        <v>-1340</v>
      </c>
      <c r="AV44" s="411">
        <v>0.30843419542811235</v>
      </c>
      <c r="AW44" s="407">
        <v>0.69156580457188765</v>
      </c>
    </row>
    <row r="45" spans="1:49" x14ac:dyDescent="0.2">
      <c r="A45" s="225" t="s">
        <v>341</v>
      </c>
      <c r="B45" s="158" t="s">
        <v>278</v>
      </c>
      <c r="C45" s="405">
        <f t="shared" si="12"/>
        <v>1</v>
      </c>
      <c r="D45" s="406">
        <f t="shared" si="13"/>
        <v>0</v>
      </c>
      <c r="E45" s="406">
        <f t="shared" si="13"/>
        <v>0</v>
      </c>
      <c r="F45" s="406">
        <f t="shared" si="14"/>
        <v>0</v>
      </c>
      <c r="G45" s="406">
        <f t="shared" si="14"/>
        <v>0</v>
      </c>
      <c r="H45" s="407">
        <f t="shared" si="15"/>
        <v>0</v>
      </c>
      <c r="K45" s="225" t="s">
        <v>341</v>
      </c>
      <c r="L45" s="158" t="s">
        <v>278</v>
      </c>
      <c r="M45" s="383">
        <f>取引基本表!AX42</f>
        <v>153</v>
      </c>
      <c r="N45" s="367">
        <f>ABS(取引基本表!BB42)</f>
        <v>0</v>
      </c>
      <c r="O45" s="411">
        <f t="shared" si="16"/>
        <v>0</v>
      </c>
      <c r="P45" s="407">
        <f>1-O45</f>
        <v>1</v>
      </c>
      <c r="R45" s="225" t="s">
        <v>341</v>
      </c>
      <c r="S45" s="158" t="s">
        <v>278</v>
      </c>
      <c r="T45" s="365">
        <f>取引基本表!BD42</f>
        <v>153</v>
      </c>
      <c r="U45" s="446">
        <f>雇用表!AD42</f>
        <v>0</v>
      </c>
      <c r="V45" s="447">
        <f>雇用表!AD88</f>
        <v>0</v>
      </c>
      <c r="W45" s="413">
        <f t="shared" si="7"/>
        <v>0</v>
      </c>
      <c r="X45" s="413">
        <f t="shared" si="8"/>
        <v>0</v>
      </c>
      <c r="Z45" s="225" t="s">
        <v>341</v>
      </c>
      <c r="AA45" s="48" t="s">
        <v>278</v>
      </c>
      <c r="AB45" s="452">
        <v>0</v>
      </c>
      <c r="AC45" s="387">
        <v>0</v>
      </c>
      <c r="AD45" s="387">
        <v>0</v>
      </c>
      <c r="AE45" s="387">
        <v>0</v>
      </c>
      <c r="AF45" s="387">
        <v>0</v>
      </c>
      <c r="AG45" s="369">
        <v>153</v>
      </c>
      <c r="AH45" s="407">
        <v>0</v>
      </c>
      <c r="AI45" s="411">
        <v>0</v>
      </c>
      <c r="AK45" s="225" t="s">
        <v>341</v>
      </c>
      <c r="AL45" s="158" t="s">
        <v>278</v>
      </c>
      <c r="AM45" s="383">
        <f>取引基本表!AR42</f>
        <v>0</v>
      </c>
      <c r="AN45" s="407">
        <f t="shared" si="6"/>
        <v>0</v>
      </c>
      <c r="AP45" s="225" t="s">
        <v>201</v>
      </c>
      <c r="AQ45" s="158" t="s">
        <v>278</v>
      </c>
      <c r="AR45" s="386">
        <f>取引基本表!AX42</f>
        <v>153</v>
      </c>
      <c r="AS45" s="387">
        <f>取引基本表!AY42</f>
        <v>0</v>
      </c>
      <c r="AT45" s="387">
        <f>ABS(取引基本表!BB42)</f>
        <v>0</v>
      </c>
      <c r="AU45" s="388">
        <f t="shared" si="11"/>
        <v>0</v>
      </c>
      <c r="AV45" s="411">
        <v>0</v>
      </c>
      <c r="AW45" s="407">
        <v>1</v>
      </c>
    </row>
    <row r="46" spans="1:49" x14ac:dyDescent="0.2">
      <c r="A46" s="225" t="s">
        <v>342</v>
      </c>
      <c r="B46" s="158" t="s">
        <v>279</v>
      </c>
      <c r="C46" s="405">
        <f t="shared" si="12"/>
        <v>0.61950882047734346</v>
      </c>
      <c r="D46" s="406">
        <f t="shared" si="13"/>
        <v>1.6713091922005571E-3</v>
      </c>
      <c r="E46" s="406">
        <f t="shared" si="13"/>
        <v>5.5710306406685237E-3</v>
      </c>
      <c r="F46" s="406">
        <f t="shared" si="14"/>
        <v>0.31364902506963788</v>
      </c>
      <c r="G46" s="406">
        <f t="shared" si="14"/>
        <v>9.4707520891364905E-3</v>
      </c>
      <c r="H46" s="407">
        <f t="shared" si="15"/>
        <v>2.3767664702803538E-2</v>
      </c>
      <c r="K46" s="225" t="s">
        <v>342</v>
      </c>
      <c r="L46" s="158" t="s">
        <v>279</v>
      </c>
      <c r="M46" s="383">
        <f>取引基本表!AX43</f>
        <v>2891</v>
      </c>
      <c r="N46" s="367">
        <f>ABS(取引基本表!BB43)</f>
        <v>1100</v>
      </c>
      <c r="O46" s="411">
        <f t="shared" si="16"/>
        <v>0.38049117952265654</v>
      </c>
      <c r="P46" s="407">
        <f>1-O46</f>
        <v>0.61950882047734346</v>
      </c>
      <c r="R46" s="225" t="s">
        <v>342</v>
      </c>
      <c r="S46" s="158" t="s">
        <v>279</v>
      </c>
      <c r="T46" s="365">
        <f>取引基本表!BD43</f>
        <v>1795</v>
      </c>
      <c r="U46" s="446">
        <f>雇用表!AD43</f>
        <v>3</v>
      </c>
      <c r="V46" s="447">
        <f>雇用表!AD89</f>
        <v>10</v>
      </c>
      <c r="W46" s="413">
        <f t="shared" si="7"/>
        <v>1.6713091922005571E-3</v>
      </c>
      <c r="X46" s="413">
        <f t="shared" si="8"/>
        <v>5.5710306406685237E-3</v>
      </c>
      <c r="Z46" s="225" t="s">
        <v>342</v>
      </c>
      <c r="AA46" s="48" t="s">
        <v>279</v>
      </c>
      <c r="AB46" s="452">
        <v>17</v>
      </c>
      <c r="AC46" s="387">
        <v>465</v>
      </c>
      <c r="AD46" s="387">
        <v>65</v>
      </c>
      <c r="AE46" s="387">
        <v>23</v>
      </c>
      <c r="AF46" s="387">
        <v>-7</v>
      </c>
      <c r="AG46" s="369">
        <v>1795</v>
      </c>
      <c r="AH46" s="407">
        <f t="shared" si="17"/>
        <v>0.31364902506963788</v>
      </c>
      <c r="AI46" s="411">
        <f t="shared" si="18"/>
        <v>9.4707520891364905E-3</v>
      </c>
      <c r="AK46" s="225" t="s">
        <v>342</v>
      </c>
      <c r="AL46" s="158" t="s">
        <v>279</v>
      </c>
      <c r="AM46" s="383">
        <f>取引基本表!AR43</f>
        <v>1771</v>
      </c>
      <c r="AN46" s="407">
        <f t="shared" si="6"/>
        <v>2.3767664702803538E-2</v>
      </c>
      <c r="AP46" s="225" t="s">
        <v>202</v>
      </c>
      <c r="AQ46" s="158" t="s">
        <v>279</v>
      </c>
      <c r="AR46" s="386">
        <f>取引基本表!AX43</f>
        <v>2891</v>
      </c>
      <c r="AS46" s="387">
        <f>取引基本表!AY43</f>
        <v>4</v>
      </c>
      <c r="AT46" s="387">
        <f>ABS(取引基本表!BB43)</f>
        <v>1100</v>
      </c>
      <c r="AU46" s="388">
        <f t="shared" si="11"/>
        <v>-1096</v>
      </c>
      <c r="AV46" s="411">
        <v>6.99850635196259E-3</v>
      </c>
      <c r="AW46" s="407">
        <v>0.99300149364803736</v>
      </c>
    </row>
    <row r="47" spans="1:49" x14ac:dyDescent="0.2">
      <c r="A47" s="226" t="s">
        <v>347</v>
      </c>
      <c r="B47" s="227" t="s">
        <v>43</v>
      </c>
      <c r="C47" s="408">
        <f t="shared" si="12"/>
        <v>0.46349450395854752</v>
      </c>
      <c r="D47" s="409">
        <f t="shared" si="13"/>
        <v>0.12002381322151473</v>
      </c>
      <c r="E47" s="409">
        <f t="shared" si="13"/>
        <v>9.1234404928301496E-2</v>
      </c>
      <c r="F47" s="409">
        <f>AH47</f>
        <v>0.52862763369053167</v>
      </c>
      <c r="G47" s="409">
        <f>AI47</f>
        <v>0.28295025107418337</v>
      </c>
      <c r="H47" s="410">
        <f t="shared" si="15"/>
        <v>1</v>
      </c>
      <c r="K47" s="226" t="s">
        <v>347</v>
      </c>
      <c r="L47" s="228" t="s">
        <v>43</v>
      </c>
      <c r="M47" s="384">
        <f>取引基本表!AX44</f>
        <v>200326</v>
      </c>
      <c r="N47" s="385">
        <f>ABS(取引基本表!BB44)</f>
        <v>107476</v>
      </c>
      <c r="O47" s="412">
        <f t="shared" si="16"/>
        <v>0.53650549604145248</v>
      </c>
      <c r="P47" s="410">
        <f>1-O47</f>
        <v>0.46349450395854752</v>
      </c>
      <c r="R47" s="226" t="s">
        <v>347</v>
      </c>
      <c r="S47" s="228" t="s">
        <v>43</v>
      </c>
      <c r="T47" s="366">
        <f>取引基本表!BD44</f>
        <v>154536</v>
      </c>
      <c r="U47" s="448">
        <f>雇用表!AD44</f>
        <v>18548</v>
      </c>
      <c r="V47" s="449">
        <f>雇用表!AD90</f>
        <v>14099</v>
      </c>
      <c r="W47" s="414">
        <f t="shared" si="7"/>
        <v>0.12002381322151473</v>
      </c>
      <c r="X47" s="414">
        <f t="shared" si="8"/>
        <v>9.1234404928301496E-2</v>
      </c>
      <c r="Z47" s="226" t="s">
        <v>347</v>
      </c>
      <c r="AA47" s="229" t="s">
        <v>43</v>
      </c>
      <c r="AB47" s="453">
        <v>43726</v>
      </c>
      <c r="AC47" s="390">
        <v>14324</v>
      </c>
      <c r="AD47" s="390">
        <v>19678</v>
      </c>
      <c r="AE47" s="390">
        <v>4761</v>
      </c>
      <c r="AF47" s="390">
        <v>-797</v>
      </c>
      <c r="AG47" s="370">
        <v>154536</v>
      </c>
      <c r="AH47" s="410">
        <f t="shared" si="17"/>
        <v>0.52862763369053167</v>
      </c>
      <c r="AI47" s="412">
        <f t="shared" si="18"/>
        <v>0.28295025107418337</v>
      </c>
      <c r="AK47" s="226" t="s">
        <v>347</v>
      </c>
      <c r="AL47" s="228" t="s">
        <v>43</v>
      </c>
      <c r="AM47" s="384">
        <f>取引基本表!AR44</f>
        <v>74513</v>
      </c>
      <c r="AN47" s="410">
        <f t="shared" si="6"/>
        <v>1</v>
      </c>
      <c r="AP47" s="226" t="s">
        <v>203</v>
      </c>
      <c r="AQ47" s="228" t="s">
        <v>43</v>
      </c>
      <c r="AR47" s="389">
        <f>取引基本表!AX44</f>
        <v>200326</v>
      </c>
      <c r="AS47" s="390">
        <f>取引基本表!AY44</f>
        <v>61686</v>
      </c>
      <c r="AT47" s="391">
        <f>ABS(取引基本表!BB44)</f>
        <v>107476</v>
      </c>
      <c r="AU47" s="392">
        <f t="shared" si="11"/>
        <v>-45790</v>
      </c>
      <c r="AV47" s="412">
        <v>0.41467476400433478</v>
      </c>
      <c r="AW47" s="410">
        <v>0.58532523599566522</v>
      </c>
    </row>
    <row r="48" spans="1:49" ht="13" x14ac:dyDescent="0.2">
      <c r="A48" s="56" t="s">
        <v>485</v>
      </c>
      <c r="K48" s="56" t="s">
        <v>485</v>
      </c>
      <c r="R48" s="56" t="s">
        <v>485</v>
      </c>
      <c r="Z48" s="56" t="s">
        <v>485</v>
      </c>
      <c r="AK48" s="56" t="s">
        <v>485</v>
      </c>
      <c r="AP48" s="56" t="s">
        <v>485</v>
      </c>
      <c r="AR48" s="231"/>
      <c r="AS48" s="231"/>
      <c r="AT48" s="231"/>
      <c r="AU48" s="231"/>
      <c r="AV48" s="230"/>
      <c r="AW48" s="230"/>
    </row>
    <row r="49" spans="43:49" x14ac:dyDescent="0.2">
      <c r="AQ49" s="48" t="s">
        <v>393</v>
      </c>
      <c r="AR49" s="231">
        <f>SUM(AR12:AR29)+AR45</f>
        <v>51170</v>
      </c>
      <c r="AS49" s="231">
        <f>SUM(AS12:AS29)+AS45</f>
        <v>43050</v>
      </c>
      <c r="AT49" s="231">
        <f>SUM(AT12:AT29)+AT45</f>
        <v>41672</v>
      </c>
      <c r="AU49" s="231">
        <f>SUM(AU12:AU29)+AU45</f>
        <v>1378</v>
      </c>
      <c r="AV49" s="230">
        <f>AT49/AR49</f>
        <v>0.8143834277897205</v>
      </c>
      <c r="AW49" s="230">
        <f>1-AV49</f>
        <v>0.1856165722102795</v>
      </c>
    </row>
    <row r="50" spans="43:49" x14ac:dyDescent="0.2">
      <c r="AQ50" s="48" t="s">
        <v>394</v>
      </c>
      <c r="AR50" s="231">
        <f>SUM(AR8:AR11)+SUM(AR30:AR44)+AR46</f>
        <v>149156</v>
      </c>
      <c r="AS50" s="231">
        <f>SUM(AS8:AS11)+SUM(AS30:AS44)+AS46</f>
        <v>18636</v>
      </c>
      <c r="AT50" s="231">
        <f>SUM(AT8:AT11)+SUM(AT30:AT44)+AT46</f>
        <v>65804</v>
      </c>
      <c r="AU50" s="231">
        <f>SUM(AU8:AU11)+SUM(AU30:AU44)+AU46</f>
        <v>-47168</v>
      </c>
      <c r="AV50" s="230">
        <f>AT50/AR50</f>
        <v>0.44117568183646649</v>
      </c>
      <c r="AW50" s="230">
        <f>1-AV50</f>
        <v>0.55882431816353351</v>
      </c>
    </row>
    <row r="51" spans="43:49" x14ac:dyDescent="0.2">
      <c r="AR51" s="232"/>
      <c r="AS51" s="232"/>
      <c r="AT51" s="232"/>
      <c r="AU51" s="232"/>
    </row>
    <row r="52" spans="43:49" x14ac:dyDescent="0.2">
      <c r="AR52" s="232" t="s">
        <v>395</v>
      </c>
    </row>
  </sheetData>
  <mergeCells count="1">
    <mergeCell ref="W5:X5"/>
  </mergeCells>
  <phoneticPr fontId="5"/>
  <pageMargins left="0.78740157480314965" right="0.59055118110236227" top="0.98425196850393704" bottom="0.98425196850393704" header="0.51181102362204722" footer="0.51181102362204722"/>
  <pageSetup paperSize="9" orientation="landscape" verticalDpi="20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3">
    <pageSetUpPr fitToPage="1"/>
  </sheetPr>
  <dimension ref="A1:BS53"/>
  <sheetViews>
    <sheetView zoomScaleNormal="100" workbookViewId="0">
      <pane xSplit="2" ySplit="4" topLeftCell="AE42"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90625" style="56" customWidth="1"/>
    <col min="2" max="2" width="21" style="56" customWidth="1"/>
    <col min="3" max="41" width="9.26953125" style="56" bestFit="1" customWidth="1"/>
    <col min="42" max="42" width="10" style="56" bestFit="1" customWidth="1"/>
    <col min="43" max="43" width="9.26953125" style="56" bestFit="1" customWidth="1"/>
    <col min="44" max="44" width="10" style="56" bestFit="1" customWidth="1"/>
    <col min="45" max="48" width="9.26953125" style="56" bestFit="1" customWidth="1"/>
    <col min="49" max="50" width="10" style="56" bestFit="1" customWidth="1"/>
    <col min="51" max="51" width="9.26953125" style="56" bestFit="1" customWidth="1"/>
    <col min="52" max="53" width="10" style="56" bestFit="1" customWidth="1"/>
    <col min="54" max="54" width="10.6328125" style="56" bestFit="1" customWidth="1"/>
    <col min="55" max="55" width="9.6328125" style="56" bestFit="1" customWidth="1"/>
    <col min="56" max="56" width="11.08984375" style="56" bestFit="1" customWidth="1"/>
    <col min="57" max="57" width="5.7265625" style="56" customWidth="1"/>
    <col min="58" max="58" width="7" style="56" customWidth="1"/>
    <col min="59" max="59" width="3.6328125" style="56" customWidth="1"/>
    <col min="60" max="60" width="19.453125" style="56" customWidth="1"/>
    <col min="61" max="62" width="9.90625" style="56" bestFit="1" customWidth="1"/>
    <col min="63" max="63" width="9.08984375" style="56" bestFit="1" customWidth="1"/>
    <col min="64" max="64" width="10" style="56" customWidth="1"/>
    <col min="65" max="65" width="3.90625" style="56" customWidth="1"/>
    <col min="66" max="66" width="3.7265625" style="56" customWidth="1"/>
    <col min="67" max="67" width="20.08984375" style="56" customWidth="1"/>
    <col min="68" max="68" width="9.36328125" style="56" bestFit="1" customWidth="1"/>
    <col min="69" max="69" width="9.90625" style="56" bestFit="1" customWidth="1"/>
    <col min="70" max="70" width="10.453125" style="56" bestFit="1" customWidth="1"/>
    <col min="71" max="71" width="3.90625" style="56" customWidth="1"/>
    <col min="72" max="256" width="9" style="56"/>
    <col min="257" max="257" width="3.90625" style="56" customWidth="1"/>
    <col min="258" max="258" width="21" style="56" customWidth="1"/>
    <col min="259" max="297" width="9.26953125" style="56" bestFit="1" customWidth="1"/>
    <col min="298" max="298" width="10" style="56" bestFit="1" customWidth="1"/>
    <col min="299" max="299" width="9.26953125" style="56" bestFit="1" customWidth="1"/>
    <col min="300" max="300" width="10" style="56" bestFit="1" customWidth="1"/>
    <col min="301" max="304" width="9.26953125" style="56" bestFit="1" customWidth="1"/>
    <col min="305" max="306" width="10" style="56" bestFit="1" customWidth="1"/>
    <col min="307" max="307" width="9.26953125" style="56" bestFit="1" customWidth="1"/>
    <col min="308" max="309" width="10" style="56" bestFit="1" customWidth="1"/>
    <col min="310" max="310" width="10.6328125" style="56" bestFit="1" customWidth="1"/>
    <col min="311" max="311" width="9.6328125" style="56" bestFit="1" customWidth="1"/>
    <col min="312" max="312" width="11.08984375" style="56" bestFit="1" customWidth="1"/>
    <col min="313" max="313" width="5.7265625" style="56" customWidth="1"/>
    <col min="314" max="314" width="7" style="56" customWidth="1"/>
    <col min="315" max="315" width="3.6328125" style="56" customWidth="1"/>
    <col min="316" max="316" width="19.453125" style="56" customWidth="1"/>
    <col min="317" max="318" width="9.90625" style="56" bestFit="1" customWidth="1"/>
    <col min="319" max="319" width="9.08984375" style="56" bestFit="1" customWidth="1"/>
    <col min="320" max="320" width="10" style="56" customWidth="1"/>
    <col min="321" max="321" width="3.90625" style="56" customWidth="1"/>
    <col min="322" max="322" width="3.7265625" style="56" customWidth="1"/>
    <col min="323" max="323" width="20.08984375" style="56" customWidth="1"/>
    <col min="324" max="324" width="9.36328125" style="56" bestFit="1" customWidth="1"/>
    <col min="325" max="325" width="9.90625" style="56" bestFit="1" customWidth="1"/>
    <col min="326" max="326" width="10.453125" style="56" bestFit="1" customWidth="1"/>
    <col min="327" max="327" width="3.90625" style="56" customWidth="1"/>
    <col min="328" max="512" width="9" style="56"/>
    <col min="513" max="513" width="3.90625" style="56" customWidth="1"/>
    <col min="514" max="514" width="21" style="56" customWidth="1"/>
    <col min="515" max="553" width="9.26953125" style="56" bestFit="1" customWidth="1"/>
    <col min="554" max="554" width="10" style="56" bestFit="1" customWidth="1"/>
    <col min="555" max="555" width="9.26953125" style="56" bestFit="1" customWidth="1"/>
    <col min="556" max="556" width="10" style="56" bestFit="1" customWidth="1"/>
    <col min="557" max="560" width="9.26953125" style="56" bestFit="1" customWidth="1"/>
    <col min="561" max="562" width="10" style="56" bestFit="1" customWidth="1"/>
    <col min="563" max="563" width="9.26953125" style="56" bestFit="1" customWidth="1"/>
    <col min="564" max="565" width="10" style="56" bestFit="1" customWidth="1"/>
    <col min="566" max="566" width="10.6328125" style="56" bestFit="1" customWidth="1"/>
    <col min="567" max="567" width="9.6328125" style="56" bestFit="1" customWidth="1"/>
    <col min="568" max="568" width="11.08984375" style="56" bestFit="1" customWidth="1"/>
    <col min="569" max="569" width="5.7265625" style="56" customWidth="1"/>
    <col min="570" max="570" width="7" style="56" customWidth="1"/>
    <col min="571" max="571" width="3.6328125" style="56" customWidth="1"/>
    <col min="572" max="572" width="19.453125" style="56" customWidth="1"/>
    <col min="573" max="574" width="9.90625" style="56" bestFit="1" customWidth="1"/>
    <col min="575" max="575" width="9.08984375" style="56" bestFit="1" customWidth="1"/>
    <col min="576" max="576" width="10" style="56" customWidth="1"/>
    <col min="577" max="577" width="3.90625" style="56" customWidth="1"/>
    <col min="578" max="578" width="3.7265625" style="56" customWidth="1"/>
    <col min="579" max="579" width="20.08984375" style="56" customWidth="1"/>
    <col min="580" max="580" width="9.36328125" style="56" bestFit="1" customWidth="1"/>
    <col min="581" max="581" width="9.90625" style="56" bestFit="1" customWidth="1"/>
    <col min="582" max="582" width="10.453125" style="56" bestFit="1" customWidth="1"/>
    <col min="583" max="583" width="3.90625" style="56" customWidth="1"/>
    <col min="584" max="768" width="9" style="56"/>
    <col min="769" max="769" width="3.90625" style="56" customWidth="1"/>
    <col min="770" max="770" width="21" style="56" customWidth="1"/>
    <col min="771" max="809" width="9.26953125" style="56" bestFit="1" customWidth="1"/>
    <col min="810" max="810" width="10" style="56" bestFit="1" customWidth="1"/>
    <col min="811" max="811" width="9.26953125" style="56" bestFit="1" customWidth="1"/>
    <col min="812" max="812" width="10" style="56" bestFit="1" customWidth="1"/>
    <col min="813" max="816" width="9.26953125" style="56" bestFit="1" customWidth="1"/>
    <col min="817" max="818" width="10" style="56" bestFit="1" customWidth="1"/>
    <col min="819" max="819" width="9.26953125" style="56" bestFit="1" customWidth="1"/>
    <col min="820" max="821" width="10" style="56" bestFit="1" customWidth="1"/>
    <col min="822" max="822" width="10.6328125" style="56" bestFit="1" customWidth="1"/>
    <col min="823" max="823" width="9.6328125" style="56" bestFit="1" customWidth="1"/>
    <col min="824" max="824" width="11.08984375" style="56" bestFit="1" customWidth="1"/>
    <col min="825" max="825" width="5.7265625" style="56" customWidth="1"/>
    <col min="826" max="826" width="7" style="56" customWidth="1"/>
    <col min="827" max="827" width="3.6328125" style="56" customWidth="1"/>
    <col min="828" max="828" width="19.453125" style="56" customWidth="1"/>
    <col min="829" max="830" width="9.90625" style="56" bestFit="1" customWidth="1"/>
    <col min="831" max="831" width="9.08984375" style="56" bestFit="1" customWidth="1"/>
    <col min="832" max="832" width="10" style="56" customWidth="1"/>
    <col min="833" max="833" width="3.90625" style="56" customWidth="1"/>
    <col min="834" max="834" width="3.7265625" style="56" customWidth="1"/>
    <col min="835" max="835" width="20.08984375" style="56" customWidth="1"/>
    <col min="836" max="836" width="9.36328125" style="56" bestFit="1" customWidth="1"/>
    <col min="837" max="837" width="9.90625" style="56" bestFit="1" customWidth="1"/>
    <col min="838" max="838" width="10.453125" style="56" bestFit="1" customWidth="1"/>
    <col min="839" max="839" width="3.90625" style="56" customWidth="1"/>
    <col min="840" max="1024" width="9" style="56"/>
    <col min="1025" max="1025" width="3.90625" style="56" customWidth="1"/>
    <col min="1026" max="1026" width="21" style="56" customWidth="1"/>
    <col min="1027" max="1065" width="9.26953125" style="56" bestFit="1" customWidth="1"/>
    <col min="1066" max="1066" width="10" style="56" bestFit="1" customWidth="1"/>
    <col min="1067" max="1067" width="9.26953125" style="56" bestFit="1" customWidth="1"/>
    <col min="1068" max="1068" width="10" style="56" bestFit="1" customWidth="1"/>
    <col min="1069" max="1072" width="9.26953125" style="56" bestFit="1" customWidth="1"/>
    <col min="1073" max="1074" width="10" style="56" bestFit="1" customWidth="1"/>
    <col min="1075" max="1075" width="9.26953125" style="56" bestFit="1" customWidth="1"/>
    <col min="1076" max="1077" width="10" style="56" bestFit="1" customWidth="1"/>
    <col min="1078" max="1078" width="10.6328125" style="56" bestFit="1" customWidth="1"/>
    <col min="1079" max="1079" width="9.6328125" style="56" bestFit="1" customWidth="1"/>
    <col min="1080" max="1080" width="11.08984375" style="56" bestFit="1" customWidth="1"/>
    <col min="1081" max="1081" width="5.7265625" style="56" customWidth="1"/>
    <col min="1082" max="1082" width="7" style="56" customWidth="1"/>
    <col min="1083" max="1083" width="3.6328125" style="56" customWidth="1"/>
    <col min="1084" max="1084" width="19.453125" style="56" customWidth="1"/>
    <col min="1085" max="1086" width="9.90625" style="56" bestFit="1" customWidth="1"/>
    <col min="1087" max="1087" width="9.08984375" style="56" bestFit="1" customWidth="1"/>
    <col min="1088" max="1088" width="10" style="56" customWidth="1"/>
    <col min="1089" max="1089" width="3.90625" style="56" customWidth="1"/>
    <col min="1090" max="1090" width="3.7265625" style="56" customWidth="1"/>
    <col min="1091" max="1091" width="20.08984375" style="56" customWidth="1"/>
    <col min="1092" max="1092" width="9.36328125" style="56" bestFit="1" customWidth="1"/>
    <col min="1093" max="1093" width="9.90625" style="56" bestFit="1" customWidth="1"/>
    <col min="1094" max="1094" width="10.453125" style="56" bestFit="1" customWidth="1"/>
    <col min="1095" max="1095" width="3.90625" style="56" customWidth="1"/>
    <col min="1096" max="1280" width="9" style="56"/>
    <col min="1281" max="1281" width="3.90625" style="56" customWidth="1"/>
    <col min="1282" max="1282" width="21" style="56" customWidth="1"/>
    <col min="1283" max="1321" width="9.26953125" style="56" bestFit="1" customWidth="1"/>
    <col min="1322" max="1322" width="10" style="56" bestFit="1" customWidth="1"/>
    <col min="1323" max="1323" width="9.26953125" style="56" bestFit="1" customWidth="1"/>
    <col min="1324" max="1324" width="10" style="56" bestFit="1" customWidth="1"/>
    <col min="1325" max="1328" width="9.26953125" style="56" bestFit="1" customWidth="1"/>
    <col min="1329" max="1330" width="10" style="56" bestFit="1" customWidth="1"/>
    <col min="1331" max="1331" width="9.26953125" style="56" bestFit="1" customWidth="1"/>
    <col min="1332" max="1333" width="10" style="56" bestFit="1" customWidth="1"/>
    <col min="1334" max="1334" width="10.6328125" style="56" bestFit="1" customWidth="1"/>
    <col min="1335" max="1335" width="9.6328125" style="56" bestFit="1" customWidth="1"/>
    <col min="1336" max="1336" width="11.08984375" style="56" bestFit="1" customWidth="1"/>
    <col min="1337" max="1337" width="5.7265625" style="56" customWidth="1"/>
    <col min="1338" max="1338" width="7" style="56" customWidth="1"/>
    <col min="1339" max="1339" width="3.6328125" style="56" customWidth="1"/>
    <col min="1340" max="1340" width="19.453125" style="56" customWidth="1"/>
    <col min="1341" max="1342" width="9.90625" style="56" bestFit="1" customWidth="1"/>
    <col min="1343" max="1343" width="9.08984375" style="56" bestFit="1" customWidth="1"/>
    <col min="1344" max="1344" width="10" style="56" customWidth="1"/>
    <col min="1345" max="1345" width="3.90625" style="56" customWidth="1"/>
    <col min="1346" max="1346" width="3.7265625" style="56" customWidth="1"/>
    <col min="1347" max="1347" width="20.08984375" style="56" customWidth="1"/>
    <col min="1348" max="1348" width="9.36328125" style="56" bestFit="1" customWidth="1"/>
    <col min="1349" max="1349" width="9.90625" style="56" bestFit="1" customWidth="1"/>
    <col min="1350" max="1350" width="10.453125" style="56" bestFit="1" customWidth="1"/>
    <col min="1351" max="1351" width="3.90625" style="56" customWidth="1"/>
    <col min="1352" max="1536" width="9" style="56"/>
    <col min="1537" max="1537" width="3.90625" style="56" customWidth="1"/>
    <col min="1538" max="1538" width="21" style="56" customWidth="1"/>
    <col min="1539" max="1577" width="9.26953125" style="56" bestFit="1" customWidth="1"/>
    <col min="1578" max="1578" width="10" style="56" bestFit="1" customWidth="1"/>
    <col min="1579" max="1579" width="9.26953125" style="56" bestFit="1" customWidth="1"/>
    <col min="1580" max="1580" width="10" style="56" bestFit="1" customWidth="1"/>
    <col min="1581" max="1584" width="9.26953125" style="56" bestFit="1" customWidth="1"/>
    <col min="1585" max="1586" width="10" style="56" bestFit="1" customWidth="1"/>
    <col min="1587" max="1587" width="9.26953125" style="56" bestFit="1" customWidth="1"/>
    <col min="1588" max="1589" width="10" style="56" bestFit="1" customWidth="1"/>
    <col min="1590" max="1590" width="10.6328125" style="56" bestFit="1" customWidth="1"/>
    <col min="1591" max="1591" width="9.6328125" style="56" bestFit="1" customWidth="1"/>
    <col min="1592" max="1592" width="11.08984375" style="56" bestFit="1" customWidth="1"/>
    <col min="1593" max="1593" width="5.7265625" style="56" customWidth="1"/>
    <col min="1594" max="1594" width="7" style="56" customWidth="1"/>
    <col min="1595" max="1595" width="3.6328125" style="56" customWidth="1"/>
    <col min="1596" max="1596" width="19.453125" style="56" customWidth="1"/>
    <col min="1597" max="1598" width="9.90625" style="56" bestFit="1" customWidth="1"/>
    <col min="1599" max="1599" width="9.08984375" style="56" bestFit="1" customWidth="1"/>
    <col min="1600" max="1600" width="10" style="56" customWidth="1"/>
    <col min="1601" max="1601" width="3.90625" style="56" customWidth="1"/>
    <col min="1602" max="1602" width="3.7265625" style="56" customWidth="1"/>
    <col min="1603" max="1603" width="20.08984375" style="56" customWidth="1"/>
    <col min="1604" max="1604" width="9.36328125" style="56" bestFit="1" customWidth="1"/>
    <col min="1605" max="1605" width="9.90625" style="56" bestFit="1" customWidth="1"/>
    <col min="1606" max="1606" width="10.453125" style="56" bestFit="1" customWidth="1"/>
    <col min="1607" max="1607" width="3.90625" style="56" customWidth="1"/>
    <col min="1608" max="1792" width="9" style="56"/>
    <col min="1793" max="1793" width="3.90625" style="56" customWidth="1"/>
    <col min="1794" max="1794" width="21" style="56" customWidth="1"/>
    <col min="1795" max="1833" width="9.26953125" style="56" bestFit="1" customWidth="1"/>
    <col min="1834" max="1834" width="10" style="56" bestFit="1" customWidth="1"/>
    <col min="1835" max="1835" width="9.26953125" style="56" bestFit="1" customWidth="1"/>
    <col min="1836" max="1836" width="10" style="56" bestFit="1" customWidth="1"/>
    <col min="1837" max="1840" width="9.26953125" style="56" bestFit="1" customWidth="1"/>
    <col min="1841" max="1842" width="10" style="56" bestFit="1" customWidth="1"/>
    <col min="1843" max="1843" width="9.26953125" style="56" bestFit="1" customWidth="1"/>
    <col min="1844" max="1845" width="10" style="56" bestFit="1" customWidth="1"/>
    <col min="1846" max="1846" width="10.6328125" style="56" bestFit="1" customWidth="1"/>
    <col min="1847" max="1847" width="9.6328125" style="56" bestFit="1" customWidth="1"/>
    <col min="1848" max="1848" width="11.08984375" style="56" bestFit="1" customWidth="1"/>
    <col min="1849" max="1849" width="5.7265625" style="56" customWidth="1"/>
    <col min="1850" max="1850" width="7" style="56" customWidth="1"/>
    <col min="1851" max="1851" width="3.6328125" style="56" customWidth="1"/>
    <col min="1852" max="1852" width="19.453125" style="56" customWidth="1"/>
    <col min="1853" max="1854" width="9.90625" style="56" bestFit="1" customWidth="1"/>
    <col min="1855" max="1855" width="9.08984375" style="56" bestFit="1" customWidth="1"/>
    <col min="1856" max="1856" width="10" style="56" customWidth="1"/>
    <col min="1857" max="1857" width="3.90625" style="56" customWidth="1"/>
    <col min="1858" max="1858" width="3.7265625" style="56" customWidth="1"/>
    <col min="1859" max="1859" width="20.08984375" style="56" customWidth="1"/>
    <col min="1860" max="1860" width="9.36328125" style="56" bestFit="1" customWidth="1"/>
    <col min="1861" max="1861" width="9.90625" style="56" bestFit="1" customWidth="1"/>
    <col min="1862" max="1862" width="10.453125" style="56" bestFit="1" customWidth="1"/>
    <col min="1863" max="1863" width="3.90625" style="56" customWidth="1"/>
    <col min="1864" max="2048" width="9" style="56"/>
    <col min="2049" max="2049" width="3.90625" style="56" customWidth="1"/>
    <col min="2050" max="2050" width="21" style="56" customWidth="1"/>
    <col min="2051" max="2089" width="9.26953125" style="56" bestFit="1" customWidth="1"/>
    <col min="2090" max="2090" width="10" style="56" bestFit="1" customWidth="1"/>
    <col min="2091" max="2091" width="9.26953125" style="56" bestFit="1" customWidth="1"/>
    <col min="2092" max="2092" width="10" style="56" bestFit="1" customWidth="1"/>
    <col min="2093" max="2096" width="9.26953125" style="56" bestFit="1" customWidth="1"/>
    <col min="2097" max="2098" width="10" style="56" bestFit="1" customWidth="1"/>
    <col min="2099" max="2099" width="9.26953125" style="56" bestFit="1" customWidth="1"/>
    <col min="2100" max="2101" width="10" style="56" bestFit="1" customWidth="1"/>
    <col min="2102" max="2102" width="10.6328125" style="56" bestFit="1" customWidth="1"/>
    <col min="2103" max="2103" width="9.6328125" style="56" bestFit="1" customWidth="1"/>
    <col min="2104" max="2104" width="11.08984375" style="56" bestFit="1" customWidth="1"/>
    <col min="2105" max="2105" width="5.7265625" style="56" customWidth="1"/>
    <col min="2106" max="2106" width="7" style="56" customWidth="1"/>
    <col min="2107" max="2107" width="3.6328125" style="56" customWidth="1"/>
    <col min="2108" max="2108" width="19.453125" style="56" customWidth="1"/>
    <col min="2109" max="2110" width="9.90625" style="56" bestFit="1" customWidth="1"/>
    <col min="2111" max="2111" width="9.08984375" style="56" bestFit="1" customWidth="1"/>
    <col min="2112" max="2112" width="10" style="56" customWidth="1"/>
    <col min="2113" max="2113" width="3.90625" style="56" customWidth="1"/>
    <col min="2114" max="2114" width="3.7265625" style="56" customWidth="1"/>
    <col min="2115" max="2115" width="20.08984375" style="56" customWidth="1"/>
    <col min="2116" max="2116" width="9.36328125" style="56" bestFit="1" customWidth="1"/>
    <col min="2117" max="2117" width="9.90625" style="56" bestFit="1" customWidth="1"/>
    <col min="2118" max="2118" width="10.453125" style="56" bestFit="1" customWidth="1"/>
    <col min="2119" max="2119" width="3.90625" style="56" customWidth="1"/>
    <col min="2120" max="2304" width="9" style="56"/>
    <col min="2305" max="2305" width="3.90625" style="56" customWidth="1"/>
    <col min="2306" max="2306" width="21" style="56" customWidth="1"/>
    <col min="2307" max="2345" width="9.26953125" style="56" bestFit="1" customWidth="1"/>
    <col min="2346" max="2346" width="10" style="56" bestFit="1" customWidth="1"/>
    <col min="2347" max="2347" width="9.26953125" style="56" bestFit="1" customWidth="1"/>
    <col min="2348" max="2348" width="10" style="56" bestFit="1" customWidth="1"/>
    <col min="2349" max="2352" width="9.26953125" style="56" bestFit="1" customWidth="1"/>
    <col min="2353" max="2354" width="10" style="56" bestFit="1" customWidth="1"/>
    <col min="2355" max="2355" width="9.26953125" style="56" bestFit="1" customWidth="1"/>
    <col min="2356" max="2357" width="10" style="56" bestFit="1" customWidth="1"/>
    <col min="2358" max="2358" width="10.6328125" style="56" bestFit="1" customWidth="1"/>
    <col min="2359" max="2359" width="9.6328125" style="56" bestFit="1" customWidth="1"/>
    <col min="2360" max="2360" width="11.08984375" style="56" bestFit="1" customWidth="1"/>
    <col min="2361" max="2361" width="5.7265625" style="56" customWidth="1"/>
    <col min="2362" max="2362" width="7" style="56" customWidth="1"/>
    <col min="2363" max="2363" width="3.6328125" style="56" customWidth="1"/>
    <col min="2364" max="2364" width="19.453125" style="56" customWidth="1"/>
    <col min="2365" max="2366" width="9.90625" style="56" bestFit="1" customWidth="1"/>
    <col min="2367" max="2367" width="9.08984375" style="56" bestFit="1" customWidth="1"/>
    <col min="2368" max="2368" width="10" style="56" customWidth="1"/>
    <col min="2369" max="2369" width="3.90625" style="56" customWidth="1"/>
    <col min="2370" max="2370" width="3.7265625" style="56" customWidth="1"/>
    <col min="2371" max="2371" width="20.08984375" style="56" customWidth="1"/>
    <col min="2372" max="2372" width="9.36328125" style="56" bestFit="1" customWidth="1"/>
    <col min="2373" max="2373" width="9.90625" style="56" bestFit="1" customWidth="1"/>
    <col min="2374" max="2374" width="10.453125" style="56" bestFit="1" customWidth="1"/>
    <col min="2375" max="2375" width="3.90625" style="56" customWidth="1"/>
    <col min="2376" max="2560" width="9" style="56"/>
    <col min="2561" max="2561" width="3.90625" style="56" customWidth="1"/>
    <col min="2562" max="2562" width="21" style="56" customWidth="1"/>
    <col min="2563" max="2601" width="9.26953125" style="56" bestFit="1" customWidth="1"/>
    <col min="2602" max="2602" width="10" style="56" bestFit="1" customWidth="1"/>
    <col min="2603" max="2603" width="9.26953125" style="56" bestFit="1" customWidth="1"/>
    <col min="2604" max="2604" width="10" style="56" bestFit="1" customWidth="1"/>
    <col min="2605" max="2608" width="9.26953125" style="56" bestFit="1" customWidth="1"/>
    <col min="2609" max="2610" width="10" style="56" bestFit="1" customWidth="1"/>
    <col min="2611" max="2611" width="9.26953125" style="56" bestFit="1" customWidth="1"/>
    <col min="2612" max="2613" width="10" style="56" bestFit="1" customWidth="1"/>
    <col min="2614" max="2614" width="10.6328125" style="56" bestFit="1" customWidth="1"/>
    <col min="2615" max="2615" width="9.6328125" style="56" bestFit="1" customWidth="1"/>
    <col min="2616" max="2616" width="11.08984375" style="56" bestFit="1" customWidth="1"/>
    <col min="2617" max="2617" width="5.7265625" style="56" customWidth="1"/>
    <col min="2618" max="2618" width="7" style="56" customWidth="1"/>
    <col min="2619" max="2619" width="3.6328125" style="56" customWidth="1"/>
    <col min="2620" max="2620" width="19.453125" style="56" customWidth="1"/>
    <col min="2621" max="2622" width="9.90625" style="56" bestFit="1" customWidth="1"/>
    <col min="2623" max="2623" width="9.08984375" style="56" bestFit="1" customWidth="1"/>
    <col min="2624" max="2624" width="10" style="56" customWidth="1"/>
    <col min="2625" max="2625" width="3.90625" style="56" customWidth="1"/>
    <col min="2626" max="2626" width="3.7265625" style="56" customWidth="1"/>
    <col min="2627" max="2627" width="20.08984375" style="56" customWidth="1"/>
    <col min="2628" max="2628" width="9.36328125" style="56" bestFit="1" customWidth="1"/>
    <col min="2629" max="2629" width="9.90625" style="56" bestFit="1" customWidth="1"/>
    <col min="2630" max="2630" width="10.453125" style="56" bestFit="1" customWidth="1"/>
    <col min="2631" max="2631" width="3.90625" style="56" customWidth="1"/>
    <col min="2632" max="2816" width="9" style="56"/>
    <col min="2817" max="2817" width="3.90625" style="56" customWidth="1"/>
    <col min="2818" max="2818" width="21" style="56" customWidth="1"/>
    <col min="2819" max="2857" width="9.26953125" style="56" bestFit="1" customWidth="1"/>
    <col min="2858" max="2858" width="10" style="56" bestFit="1" customWidth="1"/>
    <col min="2859" max="2859" width="9.26953125" style="56" bestFit="1" customWidth="1"/>
    <col min="2860" max="2860" width="10" style="56" bestFit="1" customWidth="1"/>
    <col min="2861" max="2864" width="9.26953125" style="56" bestFit="1" customWidth="1"/>
    <col min="2865" max="2866" width="10" style="56" bestFit="1" customWidth="1"/>
    <col min="2867" max="2867" width="9.26953125" style="56" bestFit="1" customWidth="1"/>
    <col min="2868" max="2869" width="10" style="56" bestFit="1" customWidth="1"/>
    <col min="2870" max="2870" width="10.6328125" style="56" bestFit="1" customWidth="1"/>
    <col min="2871" max="2871" width="9.6328125" style="56" bestFit="1" customWidth="1"/>
    <col min="2872" max="2872" width="11.08984375" style="56" bestFit="1" customWidth="1"/>
    <col min="2873" max="2873" width="5.7265625" style="56" customWidth="1"/>
    <col min="2874" max="2874" width="7" style="56" customWidth="1"/>
    <col min="2875" max="2875" width="3.6328125" style="56" customWidth="1"/>
    <col min="2876" max="2876" width="19.453125" style="56" customWidth="1"/>
    <col min="2877" max="2878" width="9.90625" style="56" bestFit="1" customWidth="1"/>
    <col min="2879" max="2879" width="9.08984375" style="56" bestFit="1" customWidth="1"/>
    <col min="2880" max="2880" width="10" style="56" customWidth="1"/>
    <col min="2881" max="2881" width="3.90625" style="56" customWidth="1"/>
    <col min="2882" max="2882" width="3.7265625" style="56" customWidth="1"/>
    <col min="2883" max="2883" width="20.08984375" style="56" customWidth="1"/>
    <col min="2884" max="2884" width="9.36328125" style="56" bestFit="1" customWidth="1"/>
    <col min="2885" max="2885" width="9.90625" style="56" bestFit="1" customWidth="1"/>
    <col min="2886" max="2886" width="10.453125" style="56" bestFit="1" customWidth="1"/>
    <col min="2887" max="2887" width="3.90625" style="56" customWidth="1"/>
    <col min="2888" max="3072" width="9" style="56"/>
    <col min="3073" max="3073" width="3.90625" style="56" customWidth="1"/>
    <col min="3074" max="3074" width="21" style="56" customWidth="1"/>
    <col min="3075" max="3113" width="9.26953125" style="56" bestFit="1" customWidth="1"/>
    <col min="3114" max="3114" width="10" style="56" bestFit="1" customWidth="1"/>
    <col min="3115" max="3115" width="9.26953125" style="56" bestFit="1" customWidth="1"/>
    <col min="3116" max="3116" width="10" style="56" bestFit="1" customWidth="1"/>
    <col min="3117" max="3120" width="9.26953125" style="56" bestFit="1" customWidth="1"/>
    <col min="3121" max="3122" width="10" style="56" bestFit="1" customWidth="1"/>
    <col min="3123" max="3123" width="9.26953125" style="56" bestFit="1" customWidth="1"/>
    <col min="3124" max="3125" width="10" style="56" bestFit="1" customWidth="1"/>
    <col min="3126" max="3126" width="10.6328125" style="56" bestFit="1" customWidth="1"/>
    <col min="3127" max="3127" width="9.6328125" style="56" bestFit="1" customWidth="1"/>
    <col min="3128" max="3128" width="11.08984375" style="56" bestFit="1" customWidth="1"/>
    <col min="3129" max="3129" width="5.7265625" style="56" customWidth="1"/>
    <col min="3130" max="3130" width="7" style="56" customWidth="1"/>
    <col min="3131" max="3131" width="3.6328125" style="56" customWidth="1"/>
    <col min="3132" max="3132" width="19.453125" style="56" customWidth="1"/>
    <col min="3133" max="3134" width="9.90625" style="56" bestFit="1" customWidth="1"/>
    <col min="3135" max="3135" width="9.08984375" style="56" bestFit="1" customWidth="1"/>
    <col min="3136" max="3136" width="10" style="56" customWidth="1"/>
    <col min="3137" max="3137" width="3.90625" style="56" customWidth="1"/>
    <col min="3138" max="3138" width="3.7265625" style="56" customWidth="1"/>
    <col min="3139" max="3139" width="20.08984375" style="56" customWidth="1"/>
    <col min="3140" max="3140" width="9.36328125" style="56" bestFit="1" customWidth="1"/>
    <col min="3141" max="3141" width="9.90625" style="56" bestFit="1" customWidth="1"/>
    <col min="3142" max="3142" width="10.453125" style="56" bestFit="1" customWidth="1"/>
    <col min="3143" max="3143" width="3.90625" style="56" customWidth="1"/>
    <col min="3144" max="3328" width="9" style="56"/>
    <col min="3329" max="3329" width="3.90625" style="56" customWidth="1"/>
    <col min="3330" max="3330" width="21" style="56" customWidth="1"/>
    <col min="3331" max="3369" width="9.26953125" style="56" bestFit="1" customWidth="1"/>
    <col min="3370" max="3370" width="10" style="56" bestFit="1" customWidth="1"/>
    <col min="3371" max="3371" width="9.26953125" style="56" bestFit="1" customWidth="1"/>
    <col min="3372" max="3372" width="10" style="56" bestFit="1" customWidth="1"/>
    <col min="3373" max="3376" width="9.26953125" style="56" bestFit="1" customWidth="1"/>
    <col min="3377" max="3378" width="10" style="56" bestFit="1" customWidth="1"/>
    <col min="3379" max="3379" width="9.26953125" style="56" bestFit="1" customWidth="1"/>
    <col min="3380" max="3381" width="10" style="56" bestFit="1" customWidth="1"/>
    <col min="3382" max="3382" width="10.6328125" style="56" bestFit="1" customWidth="1"/>
    <col min="3383" max="3383" width="9.6328125" style="56" bestFit="1" customWidth="1"/>
    <col min="3384" max="3384" width="11.08984375" style="56" bestFit="1" customWidth="1"/>
    <col min="3385" max="3385" width="5.7265625" style="56" customWidth="1"/>
    <col min="3386" max="3386" width="7" style="56" customWidth="1"/>
    <col min="3387" max="3387" width="3.6328125" style="56" customWidth="1"/>
    <col min="3388" max="3388" width="19.453125" style="56" customWidth="1"/>
    <col min="3389" max="3390" width="9.90625" style="56" bestFit="1" customWidth="1"/>
    <col min="3391" max="3391" width="9.08984375" style="56" bestFit="1" customWidth="1"/>
    <col min="3392" max="3392" width="10" style="56" customWidth="1"/>
    <col min="3393" max="3393" width="3.90625" style="56" customWidth="1"/>
    <col min="3394" max="3394" width="3.7265625" style="56" customWidth="1"/>
    <col min="3395" max="3395" width="20.08984375" style="56" customWidth="1"/>
    <col min="3396" max="3396" width="9.36328125" style="56" bestFit="1" customWidth="1"/>
    <col min="3397" max="3397" width="9.90625" style="56" bestFit="1" customWidth="1"/>
    <col min="3398" max="3398" width="10.453125" style="56" bestFit="1" customWidth="1"/>
    <col min="3399" max="3399" width="3.90625" style="56" customWidth="1"/>
    <col min="3400" max="3584" width="9" style="56"/>
    <col min="3585" max="3585" width="3.90625" style="56" customWidth="1"/>
    <col min="3586" max="3586" width="21" style="56" customWidth="1"/>
    <col min="3587" max="3625" width="9.26953125" style="56" bestFit="1" customWidth="1"/>
    <col min="3626" max="3626" width="10" style="56" bestFit="1" customWidth="1"/>
    <col min="3627" max="3627" width="9.26953125" style="56" bestFit="1" customWidth="1"/>
    <col min="3628" max="3628" width="10" style="56" bestFit="1" customWidth="1"/>
    <col min="3629" max="3632" width="9.26953125" style="56" bestFit="1" customWidth="1"/>
    <col min="3633" max="3634" width="10" style="56" bestFit="1" customWidth="1"/>
    <col min="3635" max="3635" width="9.26953125" style="56" bestFit="1" customWidth="1"/>
    <col min="3636" max="3637" width="10" style="56" bestFit="1" customWidth="1"/>
    <col min="3638" max="3638" width="10.6328125" style="56" bestFit="1" customWidth="1"/>
    <col min="3639" max="3639" width="9.6328125" style="56" bestFit="1" customWidth="1"/>
    <col min="3640" max="3640" width="11.08984375" style="56" bestFit="1" customWidth="1"/>
    <col min="3641" max="3641" width="5.7265625" style="56" customWidth="1"/>
    <col min="3642" max="3642" width="7" style="56" customWidth="1"/>
    <col min="3643" max="3643" width="3.6328125" style="56" customWidth="1"/>
    <col min="3644" max="3644" width="19.453125" style="56" customWidth="1"/>
    <col min="3645" max="3646" width="9.90625" style="56" bestFit="1" customWidth="1"/>
    <col min="3647" max="3647" width="9.08984375" style="56" bestFit="1" customWidth="1"/>
    <col min="3648" max="3648" width="10" style="56" customWidth="1"/>
    <col min="3649" max="3649" width="3.90625" style="56" customWidth="1"/>
    <col min="3650" max="3650" width="3.7265625" style="56" customWidth="1"/>
    <col min="3651" max="3651" width="20.08984375" style="56" customWidth="1"/>
    <col min="3652" max="3652" width="9.36328125" style="56" bestFit="1" customWidth="1"/>
    <col min="3653" max="3653" width="9.90625" style="56" bestFit="1" customWidth="1"/>
    <col min="3654" max="3654" width="10.453125" style="56" bestFit="1" customWidth="1"/>
    <col min="3655" max="3655" width="3.90625" style="56" customWidth="1"/>
    <col min="3656" max="3840" width="9" style="56"/>
    <col min="3841" max="3841" width="3.90625" style="56" customWidth="1"/>
    <col min="3842" max="3842" width="21" style="56" customWidth="1"/>
    <col min="3843" max="3881" width="9.26953125" style="56" bestFit="1" customWidth="1"/>
    <col min="3882" max="3882" width="10" style="56" bestFit="1" customWidth="1"/>
    <col min="3883" max="3883" width="9.26953125" style="56" bestFit="1" customWidth="1"/>
    <col min="3884" max="3884" width="10" style="56" bestFit="1" customWidth="1"/>
    <col min="3885" max="3888" width="9.26953125" style="56" bestFit="1" customWidth="1"/>
    <col min="3889" max="3890" width="10" style="56" bestFit="1" customWidth="1"/>
    <col min="3891" max="3891" width="9.26953125" style="56" bestFit="1" customWidth="1"/>
    <col min="3892" max="3893" width="10" style="56" bestFit="1" customWidth="1"/>
    <col min="3894" max="3894" width="10.6328125" style="56" bestFit="1" customWidth="1"/>
    <col min="3895" max="3895" width="9.6328125" style="56" bestFit="1" customWidth="1"/>
    <col min="3896" max="3896" width="11.08984375" style="56" bestFit="1" customWidth="1"/>
    <col min="3897" max="3897" width="5.7265625" style="56" customWidth="1"/>
    <col min="3898" max="3898" width="7" style="56" customWidth="1"/>
    <col min="3899" max="3899" width="3.6328125" style="56" customWidth="1"/>
    <col min="3900" max="3900" width="19.453125" style="56" customWidth="1"/>
    <col min="3901" max="3902" width="9.90625" style="56" bestFit="1" customWidth="1"/>
    <col min="3903" max="3903" width="9.08984375" style="56" bestFit="1" customWidth="1"/>
    <col min="3904" max="3904" width="10" style="56" customWidth="1"/>
    <col min="3905" max="3905" width="3.90625" style="56" customWidth="1"/>
    <col min="3906" max="3906" width="3.7265625" style="56" customWidth="1"/>
    <col min="3907" max="3907" width="20.08984375" style="56" customWidth="1"/>
    <col min="3908" max="3908" width="9.36328125" style="56" bestFit="1" customWidth="1"/>
    <col min="3909" max="3909" width="9.90625" style="56" bestFit="1" customWidth="1"/>
    <col min="3910" max="3910" width="10.453125" style="56" bestFit="1" customWidth="1"/>
    <col min="3911" max="3911" width="3.90625" style="56" customWidth="1"/>
    <col min="3912" max="4096" width="9" style="56"/>
    <col min="4097" max="4097" width="3.90625" style="56" customWidth="1"/>
    <col min="4098" max="4098" width="21" style="56" customWidth="1"/>
    <col min="4099" max="4137" width="9.26953125" style="56" bestFit="1" customWidth="1"/>
    <col min="4138" max="4138" width="10" style="56" bestFit="1" customWidth="1"/>
    <col min="4139" max="4139" width="9.26953125" style="56" bestFit="1" customWidth="1"/>
    <col min="4140" max="4140" width="10" style="56" bestFit="1" customWidth="1"/>
    <col min="4141" max="4144" width="9.26953125" style="56" bestFit="1" customWidth="1"/>
    <col min="4145" max="4146" width="10" style="56" bestFit="1" customWidth="1"/>
    <col min="4147" max="4147" width="9.26953125" style="56" bestFit="1" customWidth="1"/>
    <col min="4148" max="4149" width="10" style="56" bestFit="1" customWidth="1"/>
    <col min="4150" max="4150" width="10.6328125" style="56" bestFit="1" customWidth="1"/>
    <col min="4151" max="4151" width="9.6328125" style="56" bestFit="1" customWidth="1"/>
    <col min="4152" max="4152" width="11.08984375" style="56" bestFit="1" customWidth="1"/>
    <col min="4153" max="4153" width="5.7265625" style="56" customWidth="1"/>
    <col min="4154" max="4154" width="7" style="56" customWidth="1"/>
    <col min="4155" max="4155" width="3.6328125" style="56" customWidth="1"/>
    <col min="4156" max="4156" width="19.453125" style="56" customWidth="1"/>
    <col min="4157" max="4158" width="9.90625" style="56" bestFit="1" customWidth="1"/>
    <col min="4159" max="4159" width="9.08984375" style="56" bestFit="1" customWidth="1"/>
    <col min="4160" max="4160" width="10" style="56" customWidth="1"/>
    <col min="4161" max="4161" width="3.90625" style="56" customWidth="1"/>
    <col min="4162" max="4162" width="3.7265625" style="56" customWidth="1"/>
    <col min="4163" max="4163" width="20.08984375" style="56" customWidth="1"/>
    <col min="4164" max="4164" width="9.36328125" style="56" bestFit="1" customWidth="1"/>
    <col min="4165" max="4165" width="9.90625" style="56" bestFit="1" customWidth="1"/>
    <col min="4166" max="4166" width="10.453125" style="56" bestFit="1" customWidth="1"/>
    <col min="4167" max="4167" width="3.90625" style="56" customWidth="1"/>
    <col min="4168" max="4352" width="9" style="56"/>
    <col min="4353" max="4353" width="3.90625" style="56" customWidth="1"/>
    <col min="4354" max="4354" width="21" style="56" customWidth="1"/>
    <col min="4355" max="4393" width="9.26953125" style="56" bestFit="1" customWidth="1"/>
    <col min="4394" max="4394" width="10" style="56" bestFit="1" customWidth="1"/>
    <col min="4395" max="4395" width="9.26953125" style="56" bestFit="1" customWidth="1"/>
    <col min="4396" max="4396" width="10" style="56" bestFit="1" customWidth="1"/>
    <col min="4397" max="4400" width="9.26953125" style="56" bestFit="1" customWidth="1"/>
    <col min="4401" max="4402" width="10" style="56" bestFit="1" customWidth="1"/>
    <col min="4403" max="4403" width="9.26953125" style="56" bestFit="1" customWidth="1"/>
    <col min="4404" max="4405" width="10" style="56" bestFit="1" customWidth="1"/>
    <col min="4406" max="4406" width="10.6328125" style="56" bestFit="1" customWidth="1"/>
    <col min="4407" max="4407" width="9.6328125" style="56" bestFit="1" customWidth="1"/>
    <col min="4408" max="4408" width="11.08984375" style="56" bestFit="1" customWidth="1"/>
    <col min="4409" max="4409" width="5.7265625" style="56" customWidth="1"/>
    <col min="4410" max="4410" width="7" style="56" customWidth="1"/>
    <col min="4411" max="4411" width="3.6328125" style="56" customWidth="1"/>
    <col min="4412" max="4412" width="19.453125" style="56" customWidth="1"/>
    <col min="4413" max="4414" width="9.90625" style="56" bestFit="1" customWidth="1"/>
    <col min="4415" max="4415" width="9.08984375" style="56" bestFit="1" customWidth="1"/>
    <col min="4416" max="4416" width="10" style="56" customWidth="1"/>
    <col min="4417" max="4417" width="3.90625" style="56" customWidth="1"/>
    <col min="4418" max="4418" width="3.7265625" style="56" customWidth="1"/>
    <col min="4419" max="4419" width="20.08984375" style="56" customWidth="1"/>
    <col min="4420" max="4420" width="9.36328125" style="56" bestFit="1" customWidth="1"/>
    <col min="4421" max="4421" width="9.90625" style="56" bestFit="1" customWidth="1"/>
    <col min="4422" max="4422" width="10.453125" style="56" bestFit="1" customWidth="1"/>
    <col min="4423" max="4423" width="3.90625" style="56" customWidth="1"/>
    <col min="4424" max="4608" width="9" style="56"/>
    <col min="4609" max="4609" width="3.90625" style="56" customWidth="1"/>
    <col min="4610" max="4610" width="21" style="56" customWidth="1"/>
    <col min="4611" max="4649" width="9.26953125" style="56" bestFit="1" customWidth="1"/>
    <col min="4650" max="4650" width="10" style="56" bestFit="1" customWidth="1"/>
    <col min="4651" max="4651" width="9.26953125" style="56" bestFit="1" customWidth="1"/>
    <col min="4652" max="4652" width="10" style="56" bestFit="1" customWidth="1"/>
    <col min="4653" max="4656" width="9.26953125" style="56" bestFit="1" customWidth="1"/>
    <col min="4657" max="4658" width="10" style="56" bestFit="1" customWidth="1"/>
    <col min="4659" max="4659" width="9.26953125" style="56" bestFit="1" customWidth="1"/>
    <col min="4660" max="4661" width="10" style="56" bestFit="1" customWidth="1"/>
    <col min="4662" max="4662" width="10.6328125" style="56" bestFit="1" customWidth="1"/>
    <col min="4663" max="4663" width="9.6328125" style="56" bestFit="1" customWidth="1"/>
    <col min="4664" max="4664" width="11.08984375" style="56" bestFit="1" customWidth="1"/>
    <col min="4665" max="4665" width="5.7265625" style="56" customWidth="1"/>
    <col min="4666" max="4666" width="7" style="56" customWidth="1"/>
    <col min="4667" max="4667" width="3.6328125" style="56" customWidth="1"/>
    <col min="4668" max="4668" width="19.453125" style="56" customWidth="1"/>
    <col min="4669" max="4670" width="9.90625" style="56" bestFit="1" customWidth="1"/>
    <col min="4671" max="4671" width="9.08984375" style="56" bestFit="1" customWidth="1"/>
    <col min="4672" max="4672" width="10" style="56" customWidth="1"/>
    <col min="4673" max="4673" width="3.90625" style="56" customWidth="1"/>
    <col min="4674" max="4674" width="3.7265625" style="56" customWidth="1"/>
    <col min="4675" max="4675" width="20.08984375" style="56" customWidth="1"/>
    <col min="4676" max="4676" width="9.36328125" style="56" bestFit="1" customWidth="1"/>
    <col min="4677" max="4677" width="9.90625" style="56" bestFit="1" customWidth="1"/>
    <col min="4678" max="4678" width="10.453125" style="56" bestFit="1" customWidth="1"/>
    <col min="4679" max="4679" width="3.90625" style="56" customWidth="1"/>
    <col min="4680" max="4864" width="9" style="56"/>
    <col min="4865" max="4865" width="3.90625" style="56" customWidth="1"/>
    <col min="4866" max="4866" width="21" style="56" customWidth="1"/>
    <col min="4867" max="4905" width="9.26953125" style="56" bestFit="1" customWidth="1"/>
    <col min="4906" max="4906" width="10" style="56" bestFit="1" customWidth="1"/>
    <col min="4907" max="4907" width="9.26953125" style="56" bestFit="1" customWidth="1"/>
    <col min="4908" max="4908" width="10" style="56" bestFit="1" customWidth="1"/>
    <col min="4909" max="4912" width="9.26953125" style="56" bestFit="1" customWidth="1"/>
    <col min="4913" max="4914" width="10" style="56" bestFit="1" customWidth="1"/>
    <col min="4915" max="4915" width="9.26953125" style="56" bestFit="1" customWidth="1"/>
    <col min="4916" max="4917" width="10" style="56" bestFit="1" customWidth="1"/>
    <col min="4918" max="4918" width="10.6328125" style="56" bestFit="1" customWidth="1"/>
    <col min="4919" max="4919" width="9.6328125" style="56" bestFit="1" customWidth="1"/>
    <col min="4920" max="4920" width="11.08984375" style="56" bestFit="1" customWidth="1"/>
    <col min="4921" max="4921" width="5.7265625" style="56" customWidth="1"/>
    <col min="4922" max="4922" width="7" style="56" customWidth="1"/>
    <col min="4923" max="4923" width="3.6328125" style="56" customWidth="1"/>
    <col min="4924" max="4924" width="19.453125" style="56" customWidth="1"/>
    <col min="4925" max="4926" width="9.90625" style="56" bestFit="1" customWidth="1"/>
    <col min="4927" max="4927" width="9.08984375" style="56" bestFit="1" customWidth="1"/>
    <col min="4928" max="4928" width="10" style="56" customWidth="1"/>
    <col min="4929" max="4929" width="3.90625" style="56" customWidth="1"/>
    <col min="4930" max="4930" width="3.7265625" style="56" customWidth="1"/>
    <col min="4931" max="4931" width="20.08984375" style="56" customWidth="1"/>
    <col min="4932" max="4932" width="9.36328125" style="56" bestFit="1" customWidth="1"/>
    <col min="4933" max="4933" width="9.90625" style="56" bestFit="1" customWidth="1"/>
    <col min="4934" max="4934" width="10.453125" style="56" bestFit="1" customWidth="1"/>
    <col min="4935" max="4935" width="3.90625" style="56" customWidth="1"/>
    <col min="4936" max="5120" width="9" style="56"/>
    <col min="5121" max="5121" width="3.90625" style="56" customWidth="1"/>
    <col min="5122" max="5122" width="21" style="56" customWidth="1"/>
    <col min="5123" max="5161" width="9.26953125" style="56" bestFit="1" customWidth="1"/>
    <col min="5162" max="5162" width="10" style="56" bestFit="1" customWidth="1"/>
    <col min="5163" max="5163" width="9.26953125" style="56" bestFit="1" customWidth="1"/>
    <col min="5164" max="5164" width="10" style="56" bestFit="1" customWidth="1"/>
    <col min="5165" max="5168" width="9.26953125" style="56" bestFit="1" customWidth="1"/>
    <col min="5169" max="5170" width="10" style="56" bestFit="1" customWidth="1"/>
    <col min="5171" max="5171" width="9.26953125" style="56" bestFit="1" customWidth="1"/>
    <col min="5172" max="5173" width="10" style="56" bestFit="1" customWidth="1"/>
    <col min="5174" max="5174" width="10.6328125" style="56" bestFit="1" customWidth="1"/>
    <col min="5175" max="5175" width="9.6328125" style="56" bestFit="1" customWidth="1"/>
    <col min="5176" max="5176" width="11.08984375" style="56" bestFit="1" customWidth="1"/>
    <col min="5177" max="5177" width="5.7265625" style="56" customWidth="1"/>
    <col min="5178" max="5178" width="7" style="56" customWidth="1"/>
    <col min="5179" max="5179" width="3.6328125" style="56" customWidth="1"/>
    <col min="5180" max="5180" width="19.453125" style="56" customWidth="1"/>
    <col min="5181" max="5182" width="9.90625" style="56" bestFit="1" customWidth="1"/>
    <col min="5183" max="5183" width="9.08984375" style="56" bestFit="1" customWidth="1"/>
    <col min="5184" max="5184" width="10" style="56" customWidth="1"/>
    <col min="5185" max="5185" width="3.90625" style="56" customWidth="1"/>
    <col min="5186" max="5186" width="3.7265625" style="56" customWidth="1"/>
    <col min="5187" max="5187" width="20.08984375" style="56" customWidth="1"/>
    <col min="5188" max="5188" width="9.36328125" style="56" bestFit="1" customWidth="1"/>
    <col min="5189" max="5189" width="9.90625" style="56" bestFit="1" customWidth="1"/>
    <col min="5190" max="5190" width="10.453125" style="56" bestFit="1" customWidth="1"/>
    <col min="5191" max="5191" width="3.90625" style="56" customWidth="1"/>
    <col min="5192" max="5376" width="9" style="56"/>
    <col min="5377" max="5377" width="3.90625" style="56" customWidth="1"/>
    <col min="5378" max="5378" width="21" style="56" customWidth="1"/>
    <col min="5379" max="5417" width="9.26953125" style="56" bestFit="1" customWidth="1"/>
    <col min="5418" max="5418" width="10" style="56" bestFit="1" customWidth="1"/>
    <col min="5419" max="5419" width="9.26953125" style="56" bestFit="1" customWidth="1"/>
    <col min="5420" max="5420" width="10" style="56" bestFit="1" customWidth="1"/>
    <col min="5421" max="5424" width="9.26953125" style="56" bestFit="1" customWidth="1"/>
    <col min="5425" max="5426" width="10" style="56" bestFit="1" customWidth="1"/>
    <col min="5427" max="5427" width="9.26953125" style="56" bestFit="1" customWidth="1"/>
    <col min="5428" max="5429" width="10" style="56" bestFit="1" customWidth="1"/>
    <col min="5430" max="5430" width="10.6328125" style="56" bestFit="1" customWidth="1"/>
    <col min="5431" max="5431" width="9.6328125" style="56" bestFit="1" customWidth="1"/>
    <col min="5432" max="5432" width="11.08984375" style="56" bestFit="1" customWidth="1"/>
    <col min="5433" max="5433" width="5.7265625" style="56" customWidth="1"/>
    <col min="5434" max="5434" width="7" style="56" customWidth="1"/>
    <col min="5435" max="5435" width="3.6328125" style="56" customWidth="1"/>
    <col min="5436" max="5436" width="19.453125" style="56" customWidth="1"/>
    <col min="5437" max="5438" width="9.90625" style="56" bestFit="1" customWidth="1"/>
    <col min="5439" max="5439" width="9.08984375" style="56" bestFit="1" customWidth="1"/>
    <col min="5440" max="5440" width="10" style="56" customWidth="1"/>
    <col min="5441" max="5441" width="3.90625" style="56" customWidth="1"/>
    <col min="5442" max="5442" width="3.7265625" style="56" customWidth="1"/>
    <col min="5443" max="5443" width="20.08984375" style="56" customWidth="1"/>
    <col min="5444" max="5444" width="9.36328125" style="56" bestFit="1" customWidth="1"/>
    <col min="5445" max="5445" width="9.90625" style="56" bestFit="1" customWidth="1"/>
    <col min="5446" max="5446" width="10.453125" style="56" bestFit="1" customWidth="1"/>
    <col min="5447" max="5447" width="3.90625" style="56" customWidth="1"/>
    <col min="5448" max="5632" width="9" style="56"/>
    <col min="5633" max="5633" width="3.90625" style="56" customWidth="1"/>
    <col min="5634" max="5634" width="21" style="56" customWidth="1"/>
    <col min="5635" max="5673" width="9.26953125" style="56" bestFit="1" customWidth="1"/>
    <col min="5674" max="5674" width="10" style="56" bestFit="1" customWidth="1"/>
    <col min="5675" max="5675" width="9.26953125" style="56" bestFit="1" customWidth="1"/>
    <col min="5676" max="5676" width="10" style="56" bestFit="1" customWidth="1"/>
    <col min="5677" max="5680" width="9.26953125" style="56" bestFit="1" customWidth="1"/>
    <col min="5681" max="5682" width="10" style="56" bestFit="1" customWidth="1"/>
    <col min="5683" max="5683" width="9.26953125" style="56" bestFit="1" customWidth="1"/>
    <col min="5684" max="5685" width="10" style="56" bestFit="1" customWidth="1"/>
    <col min="5686" max="5686" width="10.6328125" style="56" bestFit="1" customWidth="1"/>
    <col min="5687" max="5687" width="9.6328125" style="56" bestFit="1" customWidth="1"/>
    <col min="5688" max="5688" width="11.08984375" style="56" bestFit="1" customWidth="1"/>
    <col min="5689" max="5689" width="5.7265625" style="56" customWidth="1"/>
    <col min="5690" max="5690" width="7" style="56" customWidth="1"/>
    <col min="5691" max="5691" width="3.6328125" style="56" customWidth="1"/>
    <col min="5692" max="5692" width="19.453125" style="56" customWidth="1"/>
    <col min="5693" max="5694" width="9.90625" style="56" bestFit="1" customWidth="1"/>
    <col min="5695" max="5695" width="9.08984375" style="56" bestFit="1" customWidth="1"/>
    <col min="5696" max="5696" width="10" style="56" customWidth="1"/>
    <col min="5697" max="5697" width="3.90625" style="56" customWidth="1"/>
    <col min="5698" max="5698" width="3.7265625" style="56" customWidth="1"/>
    <col min="5699" max="5699" width="20.08984375" style="56" customWidth="1"/>
    <col min="5700" max="5700" width="9.36328125" style="56" bestFit="1" customWidth="1"/>
    <col min="5701" max="5701" width="9.90625" style="56" bestFit="1" customWidth="1"/>
    <col min="5702" max="5702" width="10.453125" style="56" bestFit="1" customWidth="1"/>
    <col min="5703" max="5703" width="3.90625" style="56" customWidth="1"/>
    <col min="5704" max="5888" width="9" style="56"/>
    <col min="5889" max="5889" width="3.90625" style="56" customWidth="1"/>
    <col min="5890" max="5890" width="21" style="56" customWidth="1"/>
    <col min="5891" max="5929" width="9.26953125" style="56" bestFit="1" customWidth="1"/>
    <col min="5930" max="5930" width="10" style="56" bestFit="1" customWidth="1"/>
    <col min="5931" max="5931" width="9.26953125" style="56" bestFit="1" customWidth="1"/>
    <col min="5932" max="5932" width="10" style="56" bestFit="1" customWidth="1"/>
    <col min="5933" max="5936" width="9.26953125" style="56" bestFit="1" customWidth="1"/>
    <col min="5937" max="5938" width="10" style="56" bestFit="1" customWidth="1"/>
    <col min="5939" max="5939" width="9.26953125" style="56" bestFit="1" customWidth="1"/>
    <col min="5940" max="5941" width="10" style="56" bestFit="1" customWidth="1"/>
    <col min="5942" max="5942" width="10.6328125" style="56" bestFit="1" customWidth="1"/>
    <col min="5943" max="5943" width="9.6328125" style="56" bestFit="1" customWidth="1"/>
    <col min="5944" max="5944" width="11.08984375" style="56" bestFit="1" customWidth="1"/>
    <col min="5945" max="5945" width="5.7265625" style="56" customWidth="1"/>
    <col min="5946" max="5946" width="7" style="56" customWidth="1"/>
    <col min="5947" max="5947" width="3.6328125" style="56" customWidth="1"/>
    <col min="5948" max="5948" width="19.453125" style="56" customWidth="1"/>
    <col min="5949" max="5950" width="9.90625" style="56" bestFit="1" customWidth="1"/>
    <col min="5951" max="5951" width="9.08984375" style="56" bestFit="1" customWidth="1"/>
    <col min="5952" max="5952" width="10" style="56" customWidth="1"/>
    <col min="5953" max="5953" width="3.90625" style="56" customWidth="1"/>
    <col min="5954" max="5954" width="3.7265625" style="56" customWidth="1"/>
    <col min="5955" max="5955" width="20.08984375" style="56" customWidth="1"/>
    <col min="5956" max="5956" width="9.36328125" style="56" bestFit="1" customWidth="1"/>
    <col min="5957" max="5957" width="9.90625" style="56" bestFit="1" customWidth="1"/>
    <col min="5958" max="5958" width="10.453125" style="56" bestFit="1" customWidth="1"/>
    <col min="5959" max="5959" width="3.90625" style="56" customWidth="1"/>
    <col min="5960" max="6144" width="9" style="56"/>
    <col min="6145" max="6145" width="3.90625" style="56" customWidth="1"/>
    <col min="6146" max="6146" width="21" style="56" customWidth="1"/>
    <col min="6147" max="6185" width="9.26953125" style="56" bestFit="1" customWidth="1"/>
    <col min="6186" max="6186" width="10" style="56" bestFit="1" customWidth="1"/>
    <col min="6187" max="6187" width="9.26953125" style="56" bestFit="1" customWidth="1"/>
    <col min="6188" max="6188" width="10" style="56" bestFit="1" customWidth="1"/>
    <col min="6189" max="6192" width="9.26953125" style="56" bestFit="1" customWidth="1"/>
    <col min="6193" max="6194" width="10" style="56" bestFit="1" customWidth="1"/>
    <col min="6195" max="6195" width="9.26953125" style="56" bestFit="1" customWidth="1"/>
    <col min="6196" max="6197" width="10" style="56" bestFit="1" customWidth="1"/>
    <col min="6198" max="6198" width="10.6328125" style="56" bestFit="1" customWidth="1"/>
    <col min="6199" max="6199" width="9.6328125" style="56" bestFit="1" customWidth="1"/>
    <col min="6200" max="6200" width="11.08984375" style="56" bestFit="1" customWidth="1"/>
    <col min="6201" max="6201" width="5.7265625" style="56" customWidth="1"/>
    <col min="6202" max="6202" width="7" style="56" customWidth="1"/>
    <col min="6203" max="6203" width="3.6328125" style="56" customWidth="1"/>
    <col min="6204" max="6204" width="19.453125" style="56" customWidth="1"/>
    <col min="6205" max="6206" width="9.90625" style="56" bestFit="1" customWidth="1"/>
    <col min="6207" max="6207" width="9.08984375" style="56" bestFit="1" customWidth="1"/>
    <col min="6208" max="6208" width="10" style="56" customWidth="1"/>
    <col min="6209" max="6209" width="3.90625" style="56" customWidth="1"/>
    <col min="6210" max="6210" width="3.7265625" style="56" customWidth="1"/>
    <col min="6211" max="6211" width="20.08984375" style="56" customWidth="1"/>
    <col min="6212" max="6212" width="9.36328125" style="56" bestFit="1" customWidth="1"/>
    <col min="6213" max="6213" width="9.90625" style="56" bestFit="1" customWidth="1"/>
    <col min="6214" max="6214" width="10.453125" style="56" bestFit="1" customWidth="1"/>
    <col min="6215" max="6215" width="3.90625" style="56" customWidth="1"/>
    <col min="6216" max="6400" width="9" style="56"/>
    <col min="6401" max="6401" width="3.90625" style="56" customWidth="1"/>
    <col min="6402" max="6402" width="21" style="56" customWidth="1"/>
    <col min="6403" max="6441" width="9.26953125" style="56" bestFit="1" customWidth="1"/>
    <col min="6442" max="6442" width="10" style="56" bestFit="1" customWidth="1"/>
    <col min="6443" max="6443" width="9.26953125" style="56" bestFit="1" customWidth="1"/>
    <col min="6444" max="6444" width="10" style="56" bestFit="1" customWidth="1"/>
    <col min="6445" max="6448" width="9.26953125" style="56" bestFit="1" customWidth="1"/>
    <col min="6449" max="6450" width="10" style="56" bestFit="1" customWidth="1"/>
    <col min="6451" max="6451" width="9.26953125" style="56" bestFit="1" customWidth="1"/>
    <col min="6452" max="6453" width="10" style="56" bestFit="1" customWidth="1"/>
    <col min="6454" max="6454" width="10.6328125" style="56" bestFit="1" customWidth="1"/>
    <col min="6455" max="6455" width="9.6328125" style="56" bestFit="1" customWidth="1"/>
    <col min="6456" max="6456" width="11.08984375" style="56" bestFit="1" customWidth="1"/>
    <col min="6457" max="6457" width="5.7265625" style="56" customWidth="1"/>
    <col min="6458" max="6458" width="7" style="56" customWidth="1"/>
    <col min="6459" max="6459" width="3.6328125" style="56" customWidth="1"/>
    <col min="6460" max="6460" width="19.453125" style="56" customWidth="1"/>
    <col min="6461" max="6462" width="9.90625" style="56" bestFit="1" customWidth="1"/>
    <col min="6463" max="6463" width="9.08984375" style="56" bestFit="1" customWidth="1"/>
    <col min="6464" max="6464" width="10" style="56" customWidth="1"/>
    <col min="6465" max="6465" width="3.90625" style="56" customWidth="1"/>
    <col min="6466" max="6466" width="3.7265625" style="56" customWidth="1"/>
    <col min="6467" max="6467" width="20.08984375" style="56" customWidth="1"/>
    <col min="6468" max="6468" width="9.36328125" style="56" bestFit="1" customWidth="1"/>
    <col min="6469" max="6469" width="9.90625" style="56" bestFit="1" customWidth="1"/>
    <col min="6470" max="6470" width="10.453125" style="56" bestFit="1" customWidth="1"/>
    <col min="6471" max="6471" width="3.90625" style="56" customWidth="1"/>
    <col min="6472" max="6656" width="9" style="56"/>
    <col min="6657" max="6657" width="3.90625" style="56" customWidth="1"/>
    <col min="6658" max="6658" width="21" style="56" customWidth="1"/>
    <col min="6659" max="6697" width="9.26953125" style="56" bestFit="1" customWidth="1"/>
    <col min="6698" max="6698" width="10" style="56" bestFit="1" customWidth="1"/>
    <col min="6699" max="6699" width="9.26953125" style="56" bestFit="1" customWidth="1"/>
    <col min="6700" max="6700" width="10" style="56" bestFit="1" customWidth="1"/>
    <col min="6701" max="6704" width="9.26953125" style="56" bestFit="1" customWidth="1"/>
    <col min="6705" max="6706" width="10" style="56" bestFit="1" customWidth="1"/>
    <col min="6707" max="6707" width="9.26953125" style="56" bestFit="1" customWidth="1"/>
    <col min="6708" max="6709" width="10" style="56" bestFit="1" customWidth="1"/>
    <col min="6710" max="6710" width="10.6328125" style="56" bestFit="1" customWidth="1"/>
    <col min="6711" max="6711" width="9.6328125" style="56" bestFit="1" customWidth="1"/>
    <col min="6712" max="6712" width="11.08984375" style="56" bestFit="1" customWidth="1"/>
    <col min="6713" max="6713" width="5.7265625" style="56" customWidth="1"/>
    <col min="6714" max="6714" width="7" style="56" customWidth="1"/>
    <col min="6715" max="6715" width="3.6328125" style="56" customWidth="1"/>
    <col min="6716" max="6716" width="19.453125" style="56" customWidth="1"/>
    <col min="6717" max="6718" width="9.90625" style="56" bestFit="1" customWidth="1"/>
    <col min="6719" max="6719" width="9.08984375" style="56" bestFit="1" customWidth="1"/>
    <col min="6720" max="6720" width="10" style="56" customWidth="1"/>
    <col min="6721" max="6721" width="3.90625" style="56" customWidth="1"/>
    <col min="6722" max="6722" width="3.7265625" style="56" customWidth="1"/>
    <col min="6723" max="6723" width="20.08984375" style="56" customWidth="1"/>
    <col min="6724" max="6724" width="9.36328125" style="56" bestFit="1" customWidth="1"/>
    <col min="6725" max="6725" width="9.90625" style="56" bestFit="1" customWidth="1"/>
    <col min="6726" max="6726" width="10.453125" style="56" bestFit="1" customWidth="1"/>
    <col min="6727" max="6727" width="3.90625" style="56" customWidth="1"/>
    <col min="6728" max="6912" width="9" style="56"/>
    <col min="6913" max="6913" width="3.90625" style="56" customWidth="1"/>
    <col min="6914" max="6914" width="21" style="56" customWidth="1"/>
    <col min="6915" max="6953" width="9.26953125" style="56" bestFit="1" customWidth="1"/>
    <col min="6954" max="6954" width="10" style="56" bestFit="1" customWidth="1"/>
    <col min="6955" max="6955" width="9.26953125" style="56" bestFit="1" customWidth="1"/>
    <col min="6956" max="6956" width="10" style="56" bestFit="1" customWidth="1"/>
    <col min="6957" max="6960" width="9.26953125" style="56" bestFit="1" customWidth="1"/>
    <col min="6961" max="6962" width="10" style="56" bestFit="1" customWidth="1"/>
    <col min="6963" max="6963" width="9.26953125" style="56" bestFit="1" customWidth="1"/>
    <col min="6964" max="6965" width="10" style="56" bestFit="1" customWidth="1"/>
    <col min="6966" max="6966" width="10.6328125" style="56" bestFit="1" customWidth="1"/>
    <col min="6967" max="6967" width="9.6328125" style="56" bestFit="1" customWidth="1"/>
    <col min="6968" max="6968" width="11.08984375" style="56" bestFit="1" customWidth="1"/>
    <col min="6969" max="6969" width="5.7265625" style="56" customWidth="1"/>
    <col min="6970" max="6970" width="7" style="56" customWidth="1"/>
    <col min="6971" max="6971" width="3.6328125" style="56" customWidth="1"/>
    <col min="6972" max="6972" width="19.453125" style="56" customWidth="1"/>
    <col min="6973" max="6974" width="9.90625" style="56" bestFit="1" customWidth="1"/>
    <col min="6975" max="6975" width="9.08984375" style="56" bestFit="1" customWidth="1"/>
    <col min="6976" max="6976" width="10" style="56" customWidth="1"/>
    <col min="6977" max="6977" width="3.90625" style="56" customWidth="1"/>
    <col min="6978" max="6978" width="3.7265625" style="56" customWidth="1"/>
    <col min="6979" max="6979" width="20.08984375" style="56" customWidth="1"/>
    <col min="6980" max="6980" width="9.36328125" style="56" bestFit="1" customWidth="1"/>
    <col min="6981" max="6981" width="9.90625" style="56" bestFit="1" customWidth="1"/>
    <col min="6982" max="6982" width="10.453125" style="56" bestFit="1" customWidth="1"/>
    <col min="6983" max="6983" width="3.90625" style="56" customWidth="1"/>
    <col min="6984" max="7168" width="9" style="56"/>
    <col min="7169" max="7169" width="3.90625" style="56" customWidth="1"/>
    <col min="7170" max="7170" width="21" style="56" customWidth="1"/>
    <col min="7171" max="7209" width="9.26953125" style="56" bestFit="1" customWidth="1"/>
    <col min="7210" max="7210" width="10" style="56" bestFit="1" customWidth="1"/>
    <col min="7211" max="7211" width="9.26953125" style="56" bestFit="1" customWidth="1"/>
    <col min="7212" max="7212" width="10" style="56" bestFit="1" customWidth="1"/>
    <col min="7213" max="7216" width="9.26953125" style="56" bestFit="1" customWidth="1"/>
    <col min="7217" max="7218" width="10" style="56" bestFit="1" customWidth="1"/>
    <col min="7219" max="7219" width="9.26953125" style="56" bestFit="1" customWidth="1"/>
    <col min="7220" max="7221" width="10" style="56" bestFit="1" customWidth="1"/>
    <col min="7222" max="7222" width="10.6328125" style="56" bestFit="1" customWidth="1"/>
    <col min="7223" max="7223" width="9.6328125" style="56" bestFit="1" customWidth="1"/>
    <col min="7224" max="7224" width="11.08984375" style="56" bestFit="1" customWidth="1"/>
    <col min="7225" max="7225" width="5.7265625" style="56" customWidth="1"/>
    <col min="7226" max="7226" width="7" style="56" customWidth="1"/>
    <col min="7227" max="7227" width="3.6328125" style="56" customWidth="1"/>
    <col min="7228" max="7228" width="19.453125" style="56" customWidth="1"/>
    <col min="7229" max="7230" width="9.90625" style="56" bestFit="1" customWidth="1"/>
    <col min="7231" max="7231" width="9.08984375" style="56" bestFit="1" customWidth="1"/>
    <col min="7232" max="7232" width="10" style="56" customWidth="1"/>
    <col min="7233" max="7233" width="3.90625" style="56" customWidth="1"/>
    <col min="7234" max="7234" width="3.7265625" style="56" customWidth="1"/>
    <col min="7235" max="7235" width="20.08984375" style="56" customWidth="1"/>
    <col min="7236" max="7236" width="9.36328125" style="56" bestFit="1" customWidth="1"/>
    <col min="7237" max="7237" width="9.90625" style="56" bestFit="1" customWidth="1"/>
    <col min="7238" max="7238" width="10.453125" style="56" bestFit="1" customWidth="1"/>
    <col min="7239" max="7239" width="3.90625" style="56" customWidth="1"/>
    <col min="7240" max="7424" width="9" style="56"/>
    <col min="7425" max="7425" width="3.90625" style="56" customWidth="1"/>
    <col min="7426" max="7426" width="21" style="56" customWidth="1"/>
    <col min="7427" max="7465" width="9.26953125" style="56" bestFit="1" customWidth="1"/>
    <col min="7466" max="7466" width="10" style="56" bestFit="1" customWidth="1"/>
    <col min="7467" max="7467" width="9.26953125" style="56" bestFit="1" customWidth="1"/>
    <col min="7468" max="7468" width="10" style="56" bestFit="1" customWidth="1"/>
    <col min="7469" max="7472" width="9.26953125" style="56" bestFit="1" customWidth="1"/>
    <col min="7473" max="7474" width="10" style="56" bestFit="1" customWidth="1"/>
    <col min="7475" max="7475" width="9.26953125" style="56" bestFit="1" customWidth="1"/>
    <col min="7476" max="7477" width="10" style="56" bestFit="1" customWidth="1"/>
    <col min="7478" max="7478" width="10.6328125" style="56" bestFit="1" customWidth="1"/>
    <col min="7479" max="7479" width="9.6328125" style="56" bestFit="1" customWidth="1"/>
    <col min="7480" max="7480" width="11.08984375" style="56" bestFit="1" customWidth="1"/>
    <col min="7481" max="7481" width="5.7265625" style="56" customWidth="1"/>
    <col min="7482" max="7482" width="7" style="56" customWidth="1"/>
    <col min="7483" max="7483" width="3.6328125" style="56" customWidth="1"/>
    <col min="7484" max="7484" width="19.453125" style="56" customWidth="1"/>
    <col min="7485" max="7486" width="9.90625" style="56" bestFit="1" customWidth="1"/>
    <col min="7487" max="7487" width="9.08984375" style="56" bestFit="1" customWidth="1"/>
    <col min="7488" max="7488" width="10" style="56" customWidth="1"/>
    <col min="7489" max="7489" width="3.90625" style="56" customWidth="1"/>
    <col min="7490" max="7490" width="3.7265625" style="56" customWidth="1"/>
    <col min="7491" max="7491" width="20.08984375" style="56" customWidth="1"/>
    <col min="7492" max="7492" width="9.36328125" style="56" bestFit="1" customWidth="1"/>
    <col min="7493" max="7493" width="9.90625" style="56" bestFit="1" customWidth="1"/>
    <col min="7494" max="7494" width="10.453125" style="56" bestFit="1" customWidth="1"/>
    <col min="7495" max="7495" width="3.90625" style="56" customWidth="1"/>
    <col min="7496" max="7680" width="9" style="56"/>
    <col min="7681" max="7681" width="3.90625" style="56" customWidth="1"/>
    <col min="7682" max="7682" width="21" style="56" customWidth="1"/>
    <col min="7683" max="7721" width="9.26953125" style="56" bestFit="1" customWidth="1"/>
    <col min="7722" max="7722" width="10" style="56" bestFit="1" customWidth="1"/>
    <col min="7723" max="7723" width="9.26953125" style="56" bestFit="1" customWidth="1"/>
    <col min="7724" max="7724" width="10" style="56" bestFit="1" customWidth="1"/>
    <col min="7725" max="7728" width="9.26953125" style="56" bestFit="1" customWidth="1"/>
    <col min="7729" max="7730" width="10" style="56" bestFit="1" customWidth="1"/>
    <col min="7731" max="7731" width="9.26953125" style="56" bestFit="1" customWidth="1"/>
    <col min="7732" max="7733" width="10" style="56" bestFit="1" customWidth="1"/>
    <col min="7734" max="7734" width="10.6328125" style="56" bestFit="1" customWidth="1"/>
    <col min="7735" max="7735" width="9.6328125" style="56" bestFit="1" customWidth="1"/>
    <col min="7736" max="7736" width="11.08984375" style="56" bestFit="1" customWidth="1"/>
    <col min="7737" max="7737" width="5.7265625" style="56" customWidth="1"/>
    <col min="7738" max="7738" width="7" style="56" customWidth="1"/>
    <col min="7739" max="7739" width="3.6328125" style="56" customWidth="1"/>
    <col min="7740" max="7740" width="19.453125" style="56" customWidth="1"/>
    <col min="7741" max="7742" width="9.90625" style="56" bestFit="1" customWidth="1"/>
    <col min="7743" max="7743" width="9.08984375" style="56" bestFit="1" customWidth="1"/>
    <col min="7744" max="7744" width="10" style="56" customWidth="1"/>
    <col min="7745" max="7745" width="3.90625" style="56" customWidth="1"/>
    <col min="7746" max="7746" width="3.7265625" style="56" customWidth="1"/>
    <col min="7747" max="7747" width="20.08984375" style="56" customWidth="1"/>
    <col min="7748" max="7748" width="9.36328125" style="56" bestFit="1" customWidth="1"/>
    <col min="7749" max="7749" width="9.90625" style="56" bestFit="1" customWidth="1"/>
    <col min="7750" max="7750" width="10.453125" style="56" bestFit="1" customWidth="1"/>
    <col min="7751" max="7751" width="3.90625" style="56" customWidth="1"/>
    <col min="7752" max="7936" width="9" style="56"/>
    <col min="7937" max="7937" width="3.90625" style="56" customWidth="1"/>
    <col min="7938" max="7938" width="21" style="56" customWidth="1"/>
    <col min="7939" max="7977" width="9.26953125" style="56" bestFit="1" customWidth="1"/>
    <col min="7978" max="7978" width="10" style="56" bestFit="1" customWidth="1"/>
    <col min="7979" max="7979" width="9.26953125" style="56" bestFit="1" customWidth="1"/>
    <col min="7980" max="7980" width="10" style="56" bestFit="1" customWidth="1"/>
    <col min="7981" max="7984" width="9.26953125" style="56" bestFit="1" customWidth="1"/>
    <col min="7985" max="7986" width="10" style="56" bestFit="1" customWidth="1"/>
    <col min="7987" max="7987" width="9.26953125" style="56" bestFit="1" customWidth="1"/>
    <col min="7988" max="7989" width="10" style="56" bestFit="1" customWidth="1"/>
    <col min="7990" max="7990" width="10.6328125" style="56" bestFit="1" customWidth="1"/>
    <col min="7991" max="7991" width="9.6328125" style="56" bestFit="1" customWidth="1"/>
    <col min="7992" max="7992" width="11.08984375" style="56" bestFit="1" customWidth="1"/>
    <col min="7993" max="7993" width="5.7265625" style="56" customWidth="1"/>
    <col min="7994" max="7994" width="7" style="56" customWidth="1"/>
    <col min="7995" max="7995" width="3.6328125" style="56" customWidth="1"/>
    <col min="7996" max="7996" width="19.453125" style="56" customWidth="1"/>
    <col min="7997" max="7998" width="9.90625" style="56" bestFit="1" customWidth="1"/>
    <col min="7999" max="7999" width="9.08984375" style="56" bestFit="1" customWidth="1"/>
    <col min="8000" max="8000" width="10" style="56" customWidth="1"/>
    <col min="8001" max="8001" width="3.90625" style="56" customWidth="1"/>
    <col min="8002" max="8002" width="3.7265625" style="56" customWidth="1"/>
    <col min="8003" max="8003" width="20.08984375" style="56" customWidth="1"/>
    <col min="8004" max="8004" width="9.36328125" style="56" bestFit="1" customWidth="1"/>
    <col min="8005" max="8005" width="9.90625" style="56" bestFit="1" customWidth="1"/>
    <col min="8006" max="8006" width="10.453125" style="56" bestFit="1" customWidth="1"/>
    <col min="8007" max="8007" width="3.90625" style="56" customWidth="1"/>
    <col min="8008" max="8192" width="9" style="56"/>
    <col min="8193" max="8193" width="3.90625" style="56" customWidth="1"/>
    <col min="8194" max="8194" width="21" style="56" customWidth="1"/>
    <col min="8195" max="8233" width="9.26953125" style="56" bestFit="1" customWidth="1"/>
    <col min="8234" max="8234" width="10" style="56" bestFit="1" customWidth="1"/>
    <col min="8235" max="8235" width="9.26953125" style="56" bestFit="1" customWidth="1"/>
    <col min="8236" max="8236" width="10" style="56" bestFit="1" customWidth="1"/>
    <col min="8237" max="8240" width="9.26953125" style="56" bestFit="1" customWidth="1"/>
    <col min="8241" max="8242" width="10" style="56" bestFit="1" customWidth="1"/>
    <col min="8243" max="8243" width="9.26953125" style="56" bestFit="1" customWidth="1"/>
    <col min="8244" max="8245" width="10" style="56" bestFit="1" customWidth="1"/>
    <col min="8246" max="8246" width="10.6328125" style="56" bestFit="1" customWidth="1"/>
    <col min="8247" max="8247" width="9.6328125" style="56" bestFit="1" customWidth="1"/>
    <col min="8248" max="8248" width="11.08984375" style="56" bestFit="1" customWidth="1"/>
    <col min="8249" max="8249" width="5.7265625" style="56" customWidth="1"/>
    <col min="8250" max="8250" width="7" style="56" customWidth="1"/>
    <col min="8251" max="8251" width="3.6328125" style="56" customWidth="1"/>
    <col min="8252" max="8252" width="19.453125" style="56" customWidth="1"/>
    <col min="8253" max="8254" width="9.90625" style="56" bestFit="1" customWidth="1"/>
    <col min="8255" max="8255" width="9.08984375" style="56" bestFit="1" customWidth="1"/>
    <col min="8256" max="8256" width="10" style="56" customWidth="1"/>
    <col min="8257" max="8257" width="3.90625" style="56" customWidth="1"/>
    <col min="8258" max="8258" width="3.7265625" style="56" customWidth="1"/>
    <col min="8259" max="8259" width="20.08984375" style="56" customWidth="1"/>
    <col min="8260" max="8260" width="9.36328125" style="56" bestFit="1" customWidth="1"/>
    <col min="8261" max="8261" width="9.90625" style="56" bestFit="1" customWidth="1"/>
    <col min="8262" max="8262" width="10.453125" style="56" bestFit="1" customWidth="1"/>
    <col min="8263" max="8263" width="3.90625" style="56" customWidth="1"/>
    <col min="8264" max="8448" width="9" style="56"/>
    <col min="8449" max="8449" width="3.90625" style="56" customWidth="1"/>
    <col min="8450" max="8450" width="21" style="56" customWidth="1"/>
    <col min="8451" max="8489" width="9.26953125" style="56" bestFit="1" customWidth="1"/>
    <col min="8490" max="8490" width="10" style="56" bestFit="1" customWidth="1"/>
    <col min="8491" max="8491" width="9.26953125" style="56" bestFit="1" customWidth="1"/>
    <col min="8492" max="8492" width="10" style="56" bestFit="1" customWidth="1"/>
    <col min="8493" max="8496" width="9.26953125" style="56" bestFit="1" customWidth="1"/>
    <col min="8497" max="8498" width="10" style="56" bestFit="1" customWidth="1"/>
    <col min="8499" max="8499" width="9.26953125" style="56" bestFit="1" customWidth="1"/>
    <col min="8500" max="8501" width="10" style="56" bestFit="1" customWidth="1"/>
    <col min="8502" max="8502" width="10.6328125" style="56" bestFit="1" customWidth="1"/>
    <col min="8503" max="8503" width="9.6328125" style="56" bestFit="1" customWidth="1"/>
    <col min="8504" max="8504" width="11.08984375" style="56" bestFit="1" customWidth="1"/>
    <col min="8505" max="8505" width="5.7265625" style="56" customWidth="1"/>
    <col min="8506" max="8506" width="7" style="56" customWidth="1"/>
    <col min="8507" max="8507" width="3.6328125" style="56" customWidth="1"/>
    <col min="8508" max="8508" width="19.453125" style="56" customWidth="1"/>
    <col min="8509" max="8510" width="9.90625" style="56" bestFit="1" customWidth="1"/>
    <col min="8511" max="8511" width="9.08984375" style="56" bestFit="1" customWidth="1"/>
    <col min="8512" max="8512" width="10" style="56" customWidth="1"/>
    <col min="8513" max="8513" width="3.90625" style="56" customWidth="1"/>
    <col min="8514" max="8514" width="3.7265625" style="56" customWidth="1"/>
    <col min="8515" max="8515" width="20.08984375" style="56" customWidth="1"/>
    <col min="8516" max="8516" width="9.36328125" style="56" bestFit="1" customWidth="1"/>
    <col min="8517" max="8517" width="9.90625" style="56" bestFit="1" customWidth="1"/>
    <col min="8518" max="8518" width="10.453125" style="56" bestFit="1" customWidth="1"/>
    <col min="8519" max="8519" width="3.90625" style="56" customWidth="1"/>
    <col min="8520" max="8704" width="9" style="56"/>
    <col min="8705" max="8705" width="3.90625" style="56" customWidth="1"/>
    <col min="8706" max="8706" width="21" style="56" customWidth="1"/>
    <col min="8707" max="8745" width="9.26953125" style="56" bestFit="1" customWidth="1"/>
    <col min="8746" max="8746" width="10" style="56" bestFit="1" customWidth="1"/>
    <col min="8747" max="8747" width="9.26953125" style="56" bestFit="1" customWidth="1"/>
    <col min="8748" max="8748" width="10" style="56" bestFit="1" customWidth="1"/>
    <col min="8749" max="8752" width="9.26953125" style="56" bestFit="1" customWidth="1"/>
    <col min="8753" max="8754" width="10" style="56" bestFit="1" customWidth="1"/>
    <col min="8755" max="8755" width="9.26953125" style="56" bestFit="1" customWidth="1"/>
    <col min="8756" max="8757" width="10" style="56" bestFit="1" customWidth="1"/>
    <col min="8758" max="8758" width="10.6328125" style="56" bestFit="1" customWidth="1"/>
    <col min="8759" max="8759" width="9.6328125" style="56" bestFit="1" customWidth="1"/>
    <col min="8760" max="8760" width="11.08984375" style="56" bestFit="1" customWidth="1"/>
    <col min="8761" max="8761" width="5.7265625" style="56" customWidth="1"/>
    <col min="8762" max="8762" width="7" style="56" customWidth="1"/>
    <col min="8763" max="8763" width="3.6328125" style="56" customWidth="1"/>
    <col min="8764" max="8764" width="19.453125" style="56" customWidth="1"/>
    <col min="8765" max="8766" width="9.90625" style="56" bestFit="1" customWidth="1"/>
    <col min="8767" max="8767" width="9.08984375" style="56" bestFit="1" customWidth="1"/>
    <col min="8768" max="8768" width="10" style="56" customWidth="1"/>
    <col min="8769" max="8769" width="3.90625" style="56" customWidth="1"/>
    <col min="8770" max="8770" width="3.7265625" style="56" customWidth="1"/>
    <col min="8771" max="8771" width="20.08984375" style="56" customWidth="1"/>
    <col min="8772" max="8772" width="9.36328125" style="56" bestFit="1" customWidth="1"/>
    <col min="8773" max="8773" width="9.90625" style="56" bestFit="1" customWidth="1"/>
    <col min="8774" max="8774" width="10.453125" style="56" bestFit="1" customWidth="1"/>
    <col min="8775" max="8775" width="3.90625" style="56" customWidth="1"/>
    <col min="8776" max="8960" width="9" style="56"/>
    <col min="8961" max="8961" width="3.90625" style="56" customWidth="1"/>
    <col min="8962" max="8962" width="21" style="56" customWidth="1"/>
    <col min="8963" max="9001" width="9.26953125" style="56" bestFit="1" customWidth="1"/>
    <col min="9002" max="9002" width="10" style="56" bestFit="1" customWidth="1"/>
    <col min="9003" max="9003" width="9.26953125" style="56" bestFit="1" customWidth="1"/>
    <col min="9004" max="9004" width="10" style="56" bestFit="1" customWidth="1"/>
    <col min="9005" max="9008" width="9.26953125" style="56" bestFit="1" customWidth="1"/>
    <col min="9009" max="9010" width="10" style="56" bestFit="1" customWidth="1"/>
    <col min="9011" max="9011" width="9.26953125" style="56" bestFit="1" customWidth="1"/>
    <col min="9012" max="9013" width="10" style="56" bestFit="1" customWidth="1"/>
    <col min="9014" max="9014" width="10.6328125" style="56" bestFit="1" customWidth="1"/>
    <col min="9015" max="9015" width="9.6328125" style="56" bestFit="1" customWidth="1"/>
    <col min="9016" max="9016" width="11.08984375" style="56" bestFit="1" customWidth="1"/>
    <col min="9017" max="9017" width="5.7265625" style="56" customWidth="1"/>
    <col min="9018" max="9018" width="7" style="56" customWidth="1"/>
    <col min="9019" max="9019" width="3.6328125" style="56" customWidth="1"/>
    <col min="9020" max="9020" width="19.453125" style="56" customWidth="1"/>
    <col min="9021" max="9022" width="9.90625" style="56" bestFit="1" customWidth="1"/>
    <col min="9023" max="9023" width="9.08984375" style="56" bestFit="1" customWidth="1"/>
    <col min="9024" max="9024" width="10" style="56" customWidth="1"/>
    <col min="9025" max="9025" width="3.90625" style="56" customWidth="1"/>
    <col min="9026" max="9026" width="3.7265625" style="56" customWidth="1"/>
    <col min="9027" max="9027" width="20.08984375" style="56" customWidth="1"/>
    <col min="9028" max="9028" width="9.36328125" style="56" bestFit="1" customWidth="1"/>
    <col min="9029" max="9029" width="9.90625" style="56" bestFit="1" customWidth="1"/>
    <col min="9030" max="9030" width="10.453125" style="56" bestFit="1" customWidth="1"/>
    <col min="9031" max="9031" width="3.90625" style="56" customWidth="1"/>
    <col min="9032" max="9216" width="9" style="56"/>
    <col min="9217" max="9217" width="3.90625" style="56" customWidth="1"/>
    <col min="9218" max="9218" width="21" style="56" customWidth="1"/>
    <col min="9219" max="9257" width="9.26953125" style="56" bestFit="1" customWidth="1"/>
    <col min="9258" max="9258" width="10" style="56" bestFit="1" customWidth="1"/>
    <col min="9259" max="9259" width="9.26953125" style="56" bestFit="1" customWidth="1"/>
    <col min="9260" max="9260" width="10" style="56" bestFit="1" customWidth="1"/>
    <col min="9261" max="9264" width="9.26953125" style="56" bestFit="1" customWidth="1"/>
    <col min="9265" max="9266" width="10" style="56" bestFit="1" customWidth="1"/>
    <col min="9267" max="9267" width="9.26953125" style="56" bestFit="1" customWidth="1"/>
    <col min="9268" max="9269" width="10" style="56" bestFit="1" customWidth="1"/>
    <col min="9270" max="9270" width="10.6328125" style="56" bestFit="1" customWidth="1"/>
    <col min="9271" max="9271" width="9.6328125" style="56" bestFit="1" customWidth="1"/>
    <col min="9272" max="9272" width="11.08984375" style="56" bestFit="1" customWidth="1"/>
    <col min="9273" max="9273" width="5.7265625" style="56" customWidth="1"/>
    <col min="9274" max="9274" width="7" style="56" customWidth="1"/>
    <col min="9275" max="9275" width="3.6328125" style="56" customWidth="1"/>
    <col min="9276" max="9276" width="19.453125" style="56" customWidth="1"/>
    <col min="9277" max="9278" width="9.90625" style="56" bestFit="1" customWidth="1"/>
    <col min="9279" max="9279" width="9.08984375" style="56" bestFit="1" customWidth="1"/>
    <col min="9280" max="9280" width="10" style="56" customWidth="1"/>
    <col min="9281" max="9281" width="3.90625" style="56" customWidth="1"/>
    <col min="9282" max="9282" width="3.7265625" style="56" customWidth="1"/>
    <col min="9283" max="9283" width="20.08984375" style="56" customWidth="1"/>
    <col min="9284" max="9284" width="9.36328125" style="56" bestFit="1" customWidth="1"/>
    <col min="9285" max="9285" width="9.90625" style="56" bestFit="1" customWidth="1"/>
    <col min="9286" max="9286" width="10.453125" style="56" bestFit="1" customWidth="1"/>
    <col min="9287" max="9287" width="3.90625" style="56" customWidth="1"/>
    <col min="9288" max="9472" width="9" style="56"/>
    <col min="9473" max="9473" width="3.90625" style="56" customWidth="1"/>
    <col min="9474" max="9474" width="21" style="56" customWidth="1"/>
    <col min="9475" max="9513" width="9.26953125" style="56" bestFit="1" customWidth="1"/>
    <col min="9514" max="9514" width="10" style="56" bestFit="1" customWidth="1"/>
    <col min="9515" max="9515" width="9.26953125" style="56" bestFit="1" customWidth="1"/>
    <col min="9516" max="9516" width="10" style="56" bestFit="1" customWidth="1"/>
    <col min="9517" max="9520" width="9.26953125" style="56" bestFit="1" customWidth="1"/>
    <col min="9521" max="9522" width="10" style="56" bestFit="1" customWidth="1"/>
    <col min="9523" max="9523" width="9.26953125" style="56" bestFit="1" customWidth="1"/>
    <col min="9524" max="9525" width="10" style="56" bestFit="1" customWidth="1"/>
    <col min="9526" max="9526" width="10.6328125" style="56" bestFit="1" customWidth="1"/>
    <col min="9527" max="9527" width="9.6328125" style="56" bestFit="1" customWidth="1"/>
    <col min="9528" max="9528" width="11.08984375" style="56" bestFit="1" customWidth="1"/>
    <col min="9529" max="9529" width="5.7265625" style="56" customWidth="1"/>
    <col min="9530" max="9530" width="7" style="56" customWidth="1"/>
    <col min="9531" max="9531" width="3.6328125" style="56" customWidth="1"/>
    <col min="9532" max="9532" width="19.453125" style="56" customWidth="1"/>
    <col min="9533" max="9534" width="9.90625" style="56" bestFit="1" customWidth="1"/>
    <col min="9535" max="9535" width="9.08984375" style="56" bestFit="1" customWidth="1"/>
    <col min="9536" max="9536" width="10" style="56" customWidth="1"/>
    <col min="9537" max="9537" width="3.90625" style="56" customWidth="1"/>
    <col min="9538" max="9538" width="3.7265625" style="56" customWidth="1"/>
    <col min="9539" max="9539" width="20.08984375" style="56" customWidth="1"/>
    <col min="9540" max="9540" width="9.36328125" style="56" bestFit="1" customWidth="1"/>
    <col min="9541" max="9541" width="9.90625" style="56" bestFit="1" customWidth="1"/>
    <col min="9542" max="9542" width="10.453125" style="56" bestFit="1" customWidth="1"/>
    <col min="9543" max="9543" width="3.90625" style="56" customWidth="1"/>
    <col min="9544" max="9728" width="9" style="56"/>
    <col min="9729" max="9729" width="3.90625" style="56" customWidth="1"/>
    <col min="9730" max="9730" width="21" style="56" customWidth="1"/>
    <col min="9731" max="9769" width="9.26953125" style="56" bestFit="1" customWidth="1"/>
    <col min="9770" max="9770" width="10" style="56" bestFit="1" customWidth="1"/>
    <col min="9771" max="9771" width="9.26953125" style="56" bestFit="1" customWidth="1"/>
    <col min="9772" max="9772" width="10" style="56" bestFit="1" customWidth="1"/>
    <col min="9773" max="9776" width="9.26953125" style="56" bestFit="1" customWidth="1"/>
    <col min="9777" max="9778" width="10" style="56" bestFit="1" customWidth="1"/>
    <col min="9779" max="9779" width="9.26953125" style="56" bestFit="1" customWidth="1"/>
    <col min="9780" max="9781" width="10" style="56" bestFit="1" customWidth="1"/>
    <col min="9782" max="9782" width="10.6328125" style="56" bestFit="1" customWidth="1"/>
    <col min="9783" max="9783" width="9.6328125" style="56" bestFit="1" customWidth="1"/>
    <col min="9784" max="9784" width="11.08984375" style="56" bestFit="1" customWidth="1"/>
    <col min="9785" max="9785" width="5.7265625" style="56" customWidth="1"/>
    <col min="9786" max="9786" width="7" style="56" customWidth="1"/>
    <col min="9787" max="9787" width="3.6328125" style="56" customWidth="1"/>
    <col min="9788" max="9788" width="19.453125" style="56" customWidth="1"/>
    <col min="9789" max="9790" width="9.90625" style="56" bestFit="1" customWidth="1"/>
    <col min="9791" max="9791" width="9.08984375" style="56" bestFit="1" customWidth="1"/>
    <col min="9792" max="9792" width="10" style="56" customWidth="1"/>
    <col min="9793" max="9793" width="3.90625" style="56" customWidth="1"/>
    <col min="9794" max="9794" width="3.7265625" style="56" customWidth="1"/>
    <col min="9795" max="9795" width="20.08984375" style="56" customWidth="1"/>
    <col min="9796" max="9796" width="9.36328125" style="56" bestFit="1" customWidth="1"/>
    <col min="9797" max="9797" width="9.90625" style="56" bestFit="1" customWidth="1"/>
    <col min="9798" max="9798" width="10.453125" style="56" bestFit="1" customWidth="1"/>
    <col min="9799" max="9799" width="3.90625" style="56" customWidth="1"/>
    <col min="9800" max="9984" width="9" style="56"/>
    <col min="9985" max="9985" width="3.90625" style="56" customWidth="1"/>
    <col min="9986" max="9986" width="21" style="56" customWidth="1"/>
    <col min="9987" max="10025" width="9.26953125" style="56" bestFit="1" customWidth="1"/>
    <col min="10026" max="10026" width="10" style="56" bestFit="1" customWidth="1"/>
    <col min="10027" max="10027" width="9.26953125" style="56" bestFit="1" customWidth="1"/>
    <col min="10028" max="10028" width="10" style="56" bestFit="1" customWidth="1"/>
    <col min="10029" max="10032" width="9.26953125" style="56" bestFit="1" customWidth="1"/>
    <col min="10033" max="10034" width="10" style="56" bestFit="1" customWidth="1"/>
    <col min="10035" max="10035" width="9.26953125" style="56" bestFit="1" customWidth="1"/>
    <col min="10036" max="10037" width="10" style="56" bestFit="1" customWidth="1"/>
    <col min="10038" max="10038" width="10.6328125" style="56" bestFit="1" customWidth="1"/>
    <col min="10039" max="10039" width="9.6328125" style="56" bestFit="1" customWidth="1"/>
    <col min="10040" max="10040" width="11.08984375" style="56" bestFit="1" customWidth="1"/>
    <col min="10041" max="10041" width="5.7265625" style="56" customWidth="1"/>
    <col min="10042" max="10042" width="7" style="56" customWidth="1"/>
    <col min="10043" max="10043" width="3.6328125" style="56" customWidth="1"/>
    <col min="10044" max="10044" width="19.453125" style="56" customWidth="1"/>
    <col min="10045" max="10046" width="9.90625" style="56" bestFit="1" customWidth="1"/>
    <col min="10047" max="10047" width="9.08984375" style="56" bestFit="1" customWidth="1"/>
    <col min="10048" max="10048" width="10" style="56" customWidth="1"/>
    <col min="10049" max="10049" width="3.90625" style="56" customWidth="1"/>
    <col min="10050" max="10050" width="3.7265625" style="56" customWidth="1"/>
    <col min="10051" max="10051" width="20.08984375" style="56" customWidth="1"/>
    <col min="10052" max="10052" width="9.36328125" style="56" bestFit="1" customWidth="1"/>
    <col min="10053" max="10053" width="9.90625" style="56" bestFit="1" customWidth="1"/>
    <col min="10054" max="10054" width="10.453125" style="56" bestFit="1" customWidth="1"/>
    <col min="10055" max="10055" width="3.90625" style="56" customWidth="1"/>
    <col min="10056" max="10240" width="9" style="56"/>
    <col min="10241" max="10241" width="3.90625" style="56" customWidth="1"/>
    <col min="10242" max="10242" width="21" style="56" customWidth="1"/>
    <col min="10243" max="10281" width="9.26953125" style="56" bestFit="1" customWidth="1"/>
    <col min="10282" max="10282" width="10" style="56" bestFit="1" customWidth="1"/>
    <col min="10283" max="10283" width="9.26953125" style="56" bestFit="1" customWidth="1"/>
    <col min="10284" max="10284" width="10" style="56" bestFit="1" customWidth="1"/>
    <col min="10285" max="10288" width="9.26953125" style="56" bestFit="1" customWidth="1"/>
    <col min="10289" max="10290" width="10" style="56" bestFit="1" customWidth="1"/>
    <col min="10291" max="10291" width="9.26953125" style="56" bestFit="1" customWidth="1"/>
    <col min="10292" max="10293" width="10" style="56" bestFit="1" customWidth="1"/>
    <col min="10294" max="10294" width="10.6328125" style="56" bestFit="1" customWidth="1"/>
    <col min="10295" max="10295" width="9.6328125" style="56" bestFit="1" customWidth="1"/>
    <col min="10296" max="10296" width="11.08984375" style="56" bestFit="1" customWidth="1"/>
    <col min="10297" max="10297" width="5.7265625" style="56" customWidth="1"/>
    <col min="10298" max="10298" width="7" style="56" customWidth="1"/>
    <col min="10299" max="10299" width="3.6328125" style="56" customWidth="1"/>
    <col min="10300" max="10300" width="19.453125" style="56" customWidth="1"/>
    <col min="10301" max="10302" width="9.90625" style="56" bestFit="1" customWidth="1"/>
    <col min="10303" max="10303" width="9.08984375" style="56" bestFit="1" customWidth="1"/>
    <col min="10304" max="10304" width="10" style="56" customWidth="1"/>
    <col min="10305" max="10305" width="3.90625" style="56" customWidth="1"/>
    <col min="10306" max="10306" width="3.7265625" style="56" customWidth="1"/>
    <col min="10307" max="10307" width="20.08984375" style="56" customWidth="1"/>
    <col min="10308" max="10308" width="9.36328125" style="56" bestFit="1" customWidth="1"/>
    <col min="10309" max="10309" width="9.90625" style="56" bestFit="1" customWidth="1"/>
    <col min="10310" max="10310" width="10.453125" style="56" bestFit="1" customWidth="1"/>
    <col min="10311" max="10311" width="3.90625" style="56" customWidth="1"/>
    <col min="10312" max="10496" width="9" style="56"/>
    <col min="10497" max="10497" width="3.90625" style="56" customWidth="1"/>
    <col min="10498" max="10498" width="21" style="56" customWidth="1"/>
    <col min="10499" max="10537" width="9.26953125" style="56" bestFit="1" customWidth="1"/>
    <col min="10538" max="10538" width="10" style="56" bestFit="1" customWidth="1"/>
    <col min="10539" max="10539" width="9.26953125" style="56" bestFit="1" customWidth="1"/>
    <col min="10540" max="10540" width="10" style="56" bestFit="1" customWidth="1"/>
    <col min="10541" max="10544" width="9.26953125" style="56" bestFit="1" customWidth="1"/>
    <col min="10545" max="10546" width="10" style="56" bestFit="1" customWidth="1"/>
    <col min="10547" max="10547" width="9.26953125" style="56" bestFit="1" customWidth="1"/>
    <col min="10548" max="10549" width="10" style="56" bestFit="1" customWidth="1"/>
    <col min="10550" max="10550" width="10.6328125" style="56" bestFit="1" customWidth="1"/>
    <col min="10551" max="10551" width="9.6328125" style="56" bestFit="1" customWidth="1"/>
    <col min="10552" max="10552" width="11.08984375" style="56" bestFit="1" customWidth="1"/>
    <col min="10553" max="10553" width="5.7265625" style="56" customWidth="1"/>
    <col min="10554" max="10554" width="7" style="56" customWidth="1"/>
    <col min="10555" max="10555" width="3.6328125" style="56" customWidth="1"/>
    <col min="10556" max="10556" width="19.453125" style="56" customWidth="1"/>
    <col min="10557" max="10558" width="9.90625" style="56" bestFit="1" customWidth="1"/>
    <col min="10559" max="10559" width="9.08984375" style="56" bestFit="1" customWidth="1"/>
    <col min="10560" max="10560" width="10" style="56" customWidth="1"/>
    <col min="10561" max="10561" width="3.90625" style="56" customWidth="1"/>
    <col min="10562" max="10562" width="3.7265625" style="56" customWidth="1"/>
    <col min="10563" max="10563" width="20.08984375" style="56" customWidth="1"/>
    <col min="10564" max="10564" width="9.36328125" style="56" bestFit="1" customWidth="1"/>
    <col min="10565" max="10565" width="9.90625" style="56" bestFit="1" customWidth="1"/>
    <col min="10566" max="10566" width="10.453125" style="56" bestFit="1" customWidth="1"/>
    <col min="10567" max="10567" width="3.90625" style="56" customWidth="1"/>
    <col min="10568" max="10752" width="9" style="56"/>
    <col min="10753" max="10753" width="3.90625" style="56" customWidth="1"/>
    <col min="10754" max="10754" width="21" style="56" customWidth="1"/>
    <col min="10755" max="10793" width="9.26953125" style="56" bestFit="1" customWidth="1"/>
    <col min="10794" max="10794" width="10" style="56" bestFit="1" customWidth="1"/>
    <col min="10795" max="10795" width="9.26953125" style="56" bestFit="1" customWidth="1"/>
    <col min="10796" max="10796" width="10" style="56" bestFit="1" customWidth="1"/>
    <col min="10797" max="10800" width="9.26953125" style="56" bestFit="1" customWidth="1"/>
    <col min="10801" max="10802" width="10" style="56" bestFit="1" customWidth="1"/>
    <col min="10803" max="10803" width="9.26953125" style="56" bestFit="1" customWidth="1"/>
    <col min="10804" max="10805" width="10" style="56" bestFit="1" customWidth="1"/>
    <col min="10806" max="10806" width="10.6328125" style="56" bestFit="1" customWidth="1"/>
    <col min="10807" max="10807" width="9.6328125" style="56" bestFit="1" customWidth="1"/>
    <col min="10808" max="10808" width="11.08984375" style="56" bestFit="1" customWidth="1"/>
    <col min="10809" max="10809" width="5.7265625" style="56" customWidth="1"/>
    <col min="10810" max="10810" width="7" style="56" customWidth="1"/>
    <col min="10811" max="10811" width="3.6328125" style="56" customWidth="1"/>
    <col min="10812" max="10812" width="19.453125" style="56" customWidth="1"/>
    <col min="10813" max="10814" width="9.90625" style="56" bestFit="1" customWidth="1"/>
    <col min="10815" max="10815" width="9.08984375" style="56" bestFit="1" customWidth="1"/>
    <col min="10816" max="10816" width="10" style="56" customWidth="1"/>
    <col min="10817" max="10817" width="3.90625" style="56" customWidth="1"/>
    <col min="10818" max="10818" width="3.7265625" style="56" customWidth="1"/>
    <col min="10819" max="10819" width="20.08984375" style="56" customWidth="1"/>
    <col min="10820" max="10820" width="9.36328125" style="56" bestFit="1" customWidth="1"/>
    <col min="10821" max="10821" width="9.90625" style="56" bestFit="1" customWidth="1"/>
    <col min="10822" max="10822" width="10.453125" style="56" bestFit="1" customWidth="1"/>
    <col min="10823" max="10823" width="3.90625" style="56" customWidth="1"/>
    <col min="10824" max="11008" width="9" style="56"/>
    <col min="11009" max="11009" width="3.90625" style="56" customWidth="1"/>
    <col min="11010" max="11010" width="21" style="56" customWidth="1"/>
    <col min="11011" max="11049" width="9.26953125" style="56" bestFit="1" customWidth="1"/>
    <col min="11050" max="11050" width="10" style="56" bestFit="1" customWidth="1"/>
    <col min="11051" max="11051" width="9.26953125" style="56" bestFit="1" customWidth="1"/>
    <col min="11052" max="11052" width="10" style="56" bestFit="1" customWidth="1"/>
    <col min="11053" max="11056" width="9.26953125" style="56" bestFit="1" customWidth="1"/>
    <col min="11057" max="11058" width="10" style="56" bestFit="1" customWidth="1"/>
    <col min="11059" max="11059" width="9.26953125" style="56" bestFit="1" customWidth="1"/>
    <col min="11060" max="11061" width="10" style="56" bestFit="1" customWidth="1"/>
    <col min="11062" max="11062" width="10.6328125" style="56" bestFit="1" customWidth="1"/>
    <col min="11063" max="11063" width="9.6328125" style="56" bestFit="1" customWidth="1"/>
    <col min="11064" max="11064" width="11.08984375" style="56" bestFit="1" customWidth="1"/>
    <col min="11065" max="11065" width="5.7265625" style="56" customWidth="1"/>
    <col min="11066" max="11066" width="7" style="56" customWidth="1"/>
    <col min="11067" max="11067" width="3.6328125" style="56" customWidth="1"/>
    <col min="11068" max="11068" width="19.453125" style="56" customWidth="1"/>
    <col min="11069" max="11070" width="9.90625" style="56" bestFit="1" customWidth="1"/>
    <col min="11071" max="11071" width="9.08984375" style="56" bestFit="1" customWidth="1"/>
    <col min="11072" max="11072" width="10" style="56" customWidth="1"/>
    <col min="11073" max="11073" width="3.90625" style="56" customWidth="1"/>
    <col min="11074" max="11074" width="3.7265625" style="56" customWidth="1"/>
    <col min="11075" max="11075" width="20.08984375" style="56" customWidth="1"/>
    <col min="11076" max="11076" width="9.36328125" style="56" bestFit="1" customWidth="1"/>
    <col min="11077" max="11077" width="9.90625" style="56" bestFit="1" customWidth="1"/>
    <col min="11078" max="11078" width="10.453125" style="56" bestFit="1" customWidth="1"/>
    <col min="11079" max="11079" width="3.90625" style="56" customWidth="1"/>
    <col min="11080" max="11264" width="9" style="56"/>
    <col min="11265" max="11265" width="3.90625" style="56" customWidth="1"/>
    <col min="11266" max="11266" width="21" style="56" customWidth="1"/>
    <col min="11267" max="11305" width="9.26953125" style="56" bestFit="1" customWidth="1"/>
    <col min="11306" max="11306" width="10" style="56" bestFit="1" customWidth="1"/>
    <col min="11307" max="11307" width="9.26953125" style="56" bestFit="1" customWidth="1"/>
    <col min="11308" max="11308" width="10" style="56" bestFit="1" customWidth="1"/>
    <col min="11309" max="11312" width="9.26953125" style="56" bestFit="1" customWidth="1"/>
    <col min="11313" max="11314" width="10" style="56" bestFit="1" customWidth="1"/>
    <col min="11315" max="11315" width="9.26953125" style="56" bestFit="1" customWidth="1"/>
    <col min="11316" max="11317" width="10" style="56" bestFit="1" customWidth="1"/>
    <col min="11318" max="11318" width="10.6328125" style="56" bestFit="1" customWidth="1"/>
    <col min="11319" max="11319" width="9.6328125" style="56" bestFit="1" customWidth="1"/>
    <col min="11320" max="11320" width="11.08984375" style="56" bestFit="1" customWidth="1"/>
    <col min="11321" max="11321" width="5.7265625" style="56" customWidth="1"/>
    <col min="11322" max="11322" width="7" style="56" customWidth="1"/>
    <col min="11323" max="11323" width="3.6328125" style="56" customWidth="1"/>
    <col min="11324" max="11324" width="19.453125" style="56" customWidth="1"/>
    <col min="11325" max="11326" width="9.90625" style="56" bestFit="1" customWidth="1"/>
    <col min="11327" max="11327" width="9.08984375" style="56" bestFit="1" customWidth="1"/>
    <col min="11328" max="11328" width="10" style="56" customWidth="1"/>
    <col min="11329" max="11329" width="3.90625" style="56" customWidth="1"/>
    <col min="11330" max="11330" width="3.7265625" style="56" customWidth="1"/>
    <col min="11331" max="11331" width="20.08984375" style="56" customWidth="1"/>
    <col min="11332" max="11332" width="9.36328125" style="56" bestFit="1" customWidth="1"/>
    <col min="11333" max="11333" width="9.90625" style="56" bestFit="1" customWidth="1"/>
    <col min="11334" max="11334" width="10.453125" style="56" bestFit="1" customWidth="1"/>
    <col min="11335" max="11335" width="3.90625" style="56" customWidth="1"/>
    <col min="11336" max="11520" width="9" style="56"/>
    <col min="11521" max="11521" width="3.90625" style="56" customWidth="1"/>
    <col min="11522" max="11522" width="21" style="56" customWidth="1"/>
    <col min="11523" max="11561" width="9.26953125" style="56" bestFit="1" customWidth="1"/>
    <col min="11562" max="11562" width="10" style="56" bestFit="1" customWidth="1"/>
    <col min="11563" max="11563" width="9.26953125" style="56" bestFit="1" customWidth="1"/>
    <col min="11564" max="11564" width="10" style="56" bestFit="1" customWidth="1"/>
    <col min="11565" max="11568" width="9.26953125" style="56" bestFit="1" customWidth="1"/>
    <col min="11569" max="11570" width="10" style="56" bestFit="1" customWidth="1"/>
    <col min="11571" max="11571" width="9.26953125" style="56" bestFit="1" customWidth="1"/>
    <col min="11572" max="11573" width="10" style="56" bestFit="1" customWidth="1"/>
    <col min="11574" max="11574" width="10.6328125" style="56" bestFit="1" customWidth="1"/>
    <col min="11575" max="11575" width="9.6328125" style="56" bestFit="1" customWidth="1"/>
    <col min="11576" max="11576" width="11.08984375" style="56" bestFit="1" customWidth="1"/>
    <col min="11577" max="11577" width="5.7265625" style="56" customWidth="1"/>
    <col min="11578" max="11578" width="7" style="56" customWidth="1"/>
    <col min="11579" max="11579" width="3.6328125" style="56" customWidth="1"/>
    <col min="11580" max="11580" width="19.453125" style="56" customWidth="1"/>
    <col min="11581" max="11582" width="9.90625" style="56" bestFit="1" customWidth="1"/>
    <col min="11583" max="11583" width="9.08984375" style="56" bestFit="1" customWidth="1"/>
    <col min="11584" max="11584" width="10" style="56" customWidth="1"/>
    <col min="11585" max="11585" width="3.90625" style="56" customWidth="1"/>
    <col min="11586" max="11586" width="3.7265625" style="56" customWidth="1"/>
    <col min="11587" max="11587" width="20.08984375" style="56" customWidth="1"/>
    <col min="11588" max="11588" width="9.36328125" style="56" bestFit="1" customWidth="1"/>
    <col min="11589" max="11589" width="9.90625" style="56" bestFit="1" customWidth="1"/>
    <col min="11590" max="11590" width="10.453125" style="56" bestFit="1" customWidth="1"/>
    <col min="11591" max="11591" width="3.90625" style="56" customWidth="1"/>
    <col min="11592" max="11776" width="9" style="56"/>
    <col min="11777" max="11777" width="3.90625" style="56" customWidth="1"/>
    <col min="11778" max="11778" width="21" style="56" customWidth="1"/>
    <col min="11779" max="11817" width="9.26953125" style="56" bestFit="1" customWidth="1"/>
    <col min="11818" max="11818" width="10" style="56" bestFit="1" customWidth="1"/>
    <col min="11819" max="11819" width="9.26953125" style="56" bestFit="1" customWidth="1"/>
    <col min="11820" max="11820" width="10" style="56" bestFit="1" customWidth="1"/>
    <col min="11821" max="11824" width="9.26953125" style="56" bestFit="1" customWidth="1"/>
    <col min="11825" max="11826" width="10" style="56" bestFit="1" customWidth="1"/>
    <col min="11827" max="11827" width="9.26953125" style="56" bestFit="1" customWidth="1"/>
    <col min="11828" max="11829" width="10" style="56" bestFit="1" customWidth="1"/>
    <col min="11830" max="11830" width="10.6328125" style="56" bestFit="1" customWidth="1"/>
    <col min="11831" max="11831" width="9.6328125" style="56" bestFit="1" customWidth="1"/>
    <col min="11832" max="11832" width="11.08984375" style="56" bestFit="1" customWidth="1"/>
    <col min="11833" max="11833" width="5.7265625" style="56" customWidth="1"/>
    <col min="11834" max="11834" width="7" style="56" customWidth="1"/>
    <col min="11835" max="11835" width="3.6328125" style="56" customWidth="1"/>
    <col min="11836" max="11836" width="19.453125" style="56" customWidth="1"/>
    <col min="11837" max="11838" width="9.90625" style="56" bestFit="1" customWidth="1"/>
    <col min="11839" max="11839" width="9.08984375" style="56" bestFit="1" customWidth="1"/>
    <col min="11840" max="11840" width="10" style="56" customWidth="1"/>
    <col min="11841" max="11841" width="3.90625" style="56" customWidth="1"/>
    <col min="11842" max="11842" width="3.7265625" style="56" customWidth="1"/>
    <col min="11843" max="11843" width="20.08984375" style="56" customWidth="1"/>
    <col min="11844" max="11844" width="9.36328125" style="56" bestFit="1" customWidth="1"/>
    <col min="11845" max="11845" width="9.90625" style="56" bestFit="1" customWidth="1"/>
    <col min="11846" max="11846" width="10.453125" style="56" bestFit="1" customWidth="1"/>
    <col min="11847" max="11847" width="3.90625" style="56" customWidth="1"/>
    <col min="11848" max="12032" width="9" style="56"/>
    <col min="12033" max="12033" width="3.90625" style="56" customWidth="1"/>
    <col min="12034" max="12034" width="21" style="56" customWidth="1"/>
    <col min="12035" max="12073" width="9.26953125" style="56" bestFit="1" customWidth="1"/>
    <col min="12074" max="12074" width="10" style="56" bestFit="1" customWidth="1"/>
    <col min="12075" max="12075" width="9.26953125" style="56" bestFit="1" customWidth="1"/>
    <col min="12076" max="12076" width="10" style="56" bestFit="1" customWidth="1"/>
    <col min="12077" max="12080" width="9.26953125" style="56" bestFit="1" customWidth="1"/>
    <col min="12081" max="12082" width="10" style="56" bestFit="1" customWidth="1"/>
    <col min="12083" max="12083" width="9.26953125" style="56" bestFit="1" customWidth="1"/>
    <col min="12084" max="12085" width="10" style="56" bestFit="1" customWidth="1"/>
    <col min="12086" max="12086" width="10.6328125" style="56" bestFit="1" customWidth="1"/>
    <col min="12087" max="12087" width="9.6328125" style="56" bestFit="1" customWidth="1"/>
    <col min="12088" max="12088" width="11.08984375" style="56" bestFit="1" customWidth="1"/>
    <col min="12089" max="12089" width="5.7265625" style="56" customWidth="1"/>
    <col min="12090" max="12090" width="7" style="56" customWidth="1"/>
    <col min="12091" max="12091" width="3.6328125" style="56" customWidth="1"/>
    <col min="12092" max="12092" width="19.453125" style="56" customWidth="1"/>
    <col min="12093" max="12094" width="9.90625" style="56" bestFit="1" customWidth="1"/>
    <col min="12095" max="12095" width="9.08984375" style="56" bestFit="1" customWidth="1"/>
    <col min="12096" max="12096" width="10" style="56" customWidth="1"/>
    <col min="12097" max="12097" width="3.90625" style="56" customWidth="1"/>
    <col min="12098" max="12098" width="3.7265625" style="56" customWidth="1"/>
    <col min="12099" max="12099" width="20.08984375" style="56" customWidth="1"/>
    <col min="12100" max="12100" width="9.36328125" style="56" bestFit="1" customWidth="1"/>
    <col min="12101" max="12101" width="9.90625" style="56" bestFit="1" customWidth="1"/>
    <col min="12102" max="12102" width="10.453125" style="56" bestFit="1" customWidth="1"/>
    <col min="12103" max="12103" width="3.90625" style="56" customWidth="1"/>
    <col min="12104" max="12288" width="9" style="56"/>
    <col min="12289" max="12289" width="3.90625" style="56" customWidth="1"/>
    <col min="12290" max="12290" width="21" style="56" customWidth="1"/>
    <col min="12291" max="12329" width="9.26953125" style="56" bestFit="1" customWidth="1"/>
    <col min="12330" max="12330" width="10" style="56" bestFit="1" customWidth="1"/>
    <col min="12331" max="12331" width="9.26953125" style="56" bestFit="1" customWidth="1"/>
    <col min="12332" max="12332" width="10" style="56" bestFit="1" customWidth="1"/>
    <col min="12333" max="12336" width="9.26953125" style="56" bestFit="1" customWidth="1"/>
    <col min="12337" max="12338" width="10" style="56" bestFit="1" customWidth="1"/>
    <col min="12339" max="12339" width="9.26953125" style="56" bestFit="1" customWidth="1"/>
    <col min="12340" max="12341" width="10" style="56" bestFit="1" customWidth="1"/>
    <col min="12342" max="12342" width="10.6328125" style="56" bestFit="1" customWidth="1"/>
    <col min="12343" max="12343" width="9.6328125" style="56" bestFit="1" customWidth="1"/>
    <col min="12344" max="12344" width="11.08984375" style="56" bestFit="1" customWidth="1"/>
    <col min="12345" max="12345" width="5.7265625" style="56" customWidth="1"/>
    <col min="12346" max="12346" width="7" style="56" customWidth="1"/>
    <col min="12347" max="12347" width="3.6328125" style="56" customWidth="1"/>
    <col min="12348" max="12348" width="19.453125" style="56" customWidth="1"/>
    <col min="12349" max="12350" width="9.90625" style="56" bestFit="1" customWidth="1"/>
    <col min="12351" max="12351" width="9.08984375" style="56" bestFit="1" customWidth="1"/>
    <col min="12352" max="12352" width="10" style="56" customWidth="1"/>
    <col min="12353" max="12353" width="3.90625" style="56" customWidth="1"/>
    <col min="12354" max="12354" width="3.7265625" style="56" customWidth="1"/>
    <col min="12355" max="12355" width="20.08984375" style="56" customWidth="1"/>
    <col min="12356" max="12356" width="9.36328125" style="56" bestFit="1" customWidth="1"/>
    <col min="12357" max="12357" width="9.90625" style="56" bestFit="1" customWidth="1"/>
    <col min="12358" max="12358" width="10.453125" style="56" bestFit="1" customWidth="1"/>
    <col min="12359" max="12359" width="3.90625" style="56" customWidth="1"/>
    <col min="12360" max="12544" width="9" style="56"/>
    <col min="12545" max="12545" width="3.90625" style="56" customWidth="1"/>
    <col min="12546" max="12546" width="21" style="56" customWidth="1"/>
    <col min="12547" max="12585" width="9.26953125" style="56" bestFit="1" customWidth="1"/>
    <col min="12586" max="12586" width="10" style="56" bestFit="1" customWidth="1"/>
    <col min="12587" max="12587" width="9.26953125" style="56" bestFit="1" customWidth="1"/>
    <col min="12588" max="12588" width="10" style="56" bestFit="1" customWidth="1"/>
    <col min="12589" max="12592" width="9.26953125" style="56" bestFit="1" customWidth="1"/>
    <col min="12593" max="12594" width="10" style="56" bestFit="1" customWidth="1"/>
    <col min="12595" max="12595" width="9.26953125" style="56" bestFit="1" customWidth="1"/>
    <col min="12596" max="12597" width="10" style="56" bestFit="1" customWidth="1"/>
    <col min="12598" max="12598" width="10.6328125" style="56" bestFit="1" customWidth="1"/>
    <col min="12599" max="12599" width="9.6328125" style="56" bestFit="1" customWidth="1"/>
    <col min="12600" max="12600" width="11.08984375" style="56" bestFit="1" customWidth="1"/>
    <col min="12601" max="12601" width="5.7265625" style="56" customWidth="1"/>
    <col min="12602" max="12602" width="7" style="56" customWidth="1"/>
    <col min="12603" max="12603" width="3.6328125" style="56" customWidth="1"/>
    <col min="12604" max="12604" width="19.453125" style="56" customWidth="1"/>
    <col min="12605" max="12606" width="9.90625" style="56" bestFit="1" customWidth="1"/>
    <col min="12607" max="12607" width="9.08984375" style="56" bestFit="1" customWidth="1"/>
    <col min="12608" max="12608" width="10" style="56" customWidth="1"/>
    <col min="12609" max="12609" width="3.90625" style="56" customWidth="1"/>
    <col min="12610" max="12610" width="3.7265625" style="56" customWidth="1"/>
    <col min="12611" max="12611" width="20.08984375" style="56" customWidth="1"/>
    <col min="12612" max="12612" width="9.36328125" style="56" bestFit="1" customWidth="1"/>
    <col min="12613" max="12613" width="9.90625" style="56" bestFit="1" customWidth="1"/>
    <col min="12614" max="12614" width="10.453125" style="56" bestFit="1" customWidth="1"/>
    <col min="12615" max="12615" width="3.90625" style="56" customWidth="1"/>
    <col min="12616" max="12800" width="9" style="56"/>
    <col min="12801" max="12801" width="3.90625" style="56" customWidth="1"/>
    <col min="12802" max="12802" width="21" style="56" customWidth="1"/>
    <col min="12803" max="12841" width="9.26953125" style="56" bestFit="1" customWidth="1"/>
    <col min="12842" max="12842" width="10" style="56" bestFit="1" customWidth="1"/>
    <col min="12843" max="12843" width="9.26953125" style="56" bestFit="1" customWidth="1"/>
    <col min="12844" max="12844" width="10" style="56" bestFit="1" customWidth="1"/>
    <col min="12845" max="12848" width="9.26953125" style="56" bestFit="1" customWidth="1"/>
    <col min="12849" max="12850" width="10" style="56" bestFit="1" customWidth="1"/>
    <col min="12851" max="12851" width="9.26953125" style="56" bestFit="1" customWidth="1"/>
    <col min="12852" max="12853" width="10" style="56" bestFit="1" customWidth="1"/>
    <col min="12854" max="12854" width="10.6328125" style="56" bestFit="1" customWidth="1"/>
    <col min="12855" max="12855" width="9.6328125" style="56" bestFit="1" customWidth="1"/>
    <col min="12856" max="12856" width="11.08984375" style="56" bestFit="1" customWidth="1"/>
    <col min="12857" max="12857" width="5.7265625" style="56" customWidth="1"/>
    <col min="12858" max="12858" width="7" style="56" customWidth="1"/>
    <col min="12859" max="12859" width="3.6328125" style="56" customWidth="1"/>
    <col min="12860" max="12860" width="19.453125" style="56" customWidth="1"/>
    <col min="12861" max="12862" width="9.90625" style="56" bestFit="1" customWidth="1"/>
    <col min="12863" max="12863" width="9.08984375" style="56" bestFit="1" customWidth="1"/>
    <col min="12864" max="12864" width="10" style="56" customWidth="1"/>
    <col min="12865" max="12865" width="3.90625" style="56" customWidth="1"/>
    <col min="12866" max="12866" width="3.7265625" style="56" customWidth="1"/>
    <col min="12867" max="12867" width="20.08984375" style="56" customWidth="1"/>
    <col min="12868" max="12868" width="9.36328125" style="56" bestFit="1" customWidth="1"/>
    <col min="12869" max="12869" width="9.90625" style="56" bestFit="1" customWidth="1"/>
    <col min="12870" max="12870" width="10.453125" style="56" bestFit="1" customWidth="1"/>
    <col min="12871" max="12871" width="3.90625" style="56" customWidth="1"/>
    <col min="12872" max="13056" width="9" style="56"/>
    <col min="13057" max="13057" width="3.90625" style="56" customWidth="1"/>
    <col min="13058" max="13058" width="21" style="56" customWidth="1"/>
    <col min="13059" max="13097" width="9.26953125" style="56" bestFit="1" customWidth="1"/>
    <col min="13098" max="13098" width="10" style="56" bestFit="1" customWidth="1"/>
    <col min="13099" max="13099" width="9.26953125" style="56" bestFit="1" customWidth="1"/>
    <col min="13100" max="13100" width="10" style="56" bestFit="1" customWidth="1"/>
    <col min="13101" max="13104" width="9.26953125" style="56" bestFit="1" customWidth="1"/>
    <col min="13105" max="13106" width="10" style="56" bestFit="1" customWidth="1"/>
    <col min="13107" max="13107" width="9.26953125" style="56" bestFit="1" customWidth="1"/>
    <col min="13108" max="13109" width="10" style="56" bestFit="1" customWidth="1"/>
    <col min="13110" max="13110" width="10.6328125" style="56" bestFit="1" customWidth="1"/>
    <col min="13111" max="13111" width="9.6328125" style="56" bestFit="1" customWidth="1"/>
    <col min="13112" max="13112" width="11.08984375" style="56" bestFit="1" customWidth="1"/>
    <col min="13113" max="13113" width="5.7265625" style="56" customWidth="1"/>
    <col min="13114" max="13114" width="7" style="56" customWidth="1"/>
    <col min="13115" max="13115" width="3.6328125" style="56" customWidth="1"/>
    <col min="13116" max="13116" width="19.453125" style="56" customWidth="1"/>
    <col min="13117" max="13118" width="9.90625" style="56" bestFit="1" customWidth="1"/>
    <col min="13119" max="13119" width="9.08984375" style="56" bestFit="1" customWidth="1"/>
    <col min="13120" max="13120" width="10" style="56" customWidth="1"/>
    <col min="13121" max="13121" width="3.90625" style="56" customWidth="1"/>
    <col min="13122" max="13122" width="3.7265625" style="56" customWidth="1"/>
    <col min="13123" max="13123" width="20.08984375" style="56" customWidth="1"/>
    <col min="13124" max="13124" width="9.36328125" style="56" bestFit="1" customWidth="1"/>
    <col min="13125" max="13125" width="9.90625" style="56" bestFit="1" customWidth="1"/>
    <col min="13126" max="13126" width="10.453125" style="56" bestFit="1" customWidth="1"/>
    <col min="13127" max="13127" width="3.90625" style="56" customWidth="1"/>
    <col min="13128" max="13312" width="9" style="56"/>
    <col min="13313" max="13313" width="3.90625" style="56" customWidth="1"/>
    <col min="13314" max="13314" width="21" style="56" customWidth="1"/>
    <col min="13315" max="13353" width="9.26953125" style="56" bestFit="1" customWidth="1"/>
    <col min="13354" max="13354" width="10" style="56" bestFit="1" customWidth="1"/>
    <col min="13355" max="13355" width="9.26953125" style="56" bestFit="1" customWidth="1"/>
    <col min="13356" max="13356" width="10" style="56" bestFit="1" customWidth="1"/>
    <col min="13357" max="13360" width="9.26953125" style="56" bestFit="1" customWidth="1"/>
    <col min="13361" max="13362" width="10" style="56" bestFit="1" customWidth="1"/>
    <col min="13363" max="13363" width="9.26953125" style="56" bestFit="1" customWidth="1"/>
    <col min="13364" max="13365" width="10" style="56" bestFit="1" customWidth="1"/>
    <col min="13366" max="13366" width="10.6328125" style="56" bestFit="1" customWidth="1"/>
    <col min="13367" max="13367" width="9.6328125" style="56" bestFit="1" customWidth="1"/>
    <col min="13368" max="13368" width="11.08984375" style="56" bestFit="1" customWidth="1"/>
    <col min="13369" max="13369" width="5.7265625" style="56" customWidth="1"/>
    <col min="13370" max="13370" width="7" style="56" customWidth="1"/>
    <col min="13371" max="13371" width="3.6328125" style="56" customWidth="1"/>
    <col min="13372" max="13372" width="19.453125" style="56" customWidth="1"/>
    <col min="13373" max="13374" width="9.90625" style="56" bestFit="1" customWidth="1"/>
    <col min="13375" max="13375" width="9.08984375" style="56" bestFit="1" customWidth="1"/>
    <col min="13376" max="13376" width="10" style="56" customWidth="1"/>
    <col min="13377" max="13377" width="3.90625" style="56" customWidth="1"/>
    <col min="13378" max="13378" width="3.7265625" style="56" customWidth="1"/>
    <col min="13379" max="13379" width="20.08984375" style="56" customWidth="1"/>
    <col min="13380" max="13380" width="9.36328125" style="56" bestFit="1" customWidth="1"/>
    <col min="13381" max="13381" width="9.90625" style="56" bestFit="1" customWidth="1"/>
    <col min="13382" max="13382" width="10.453125" style="56" bestFit="1" customWidth="1"/>
    <col min="13383" max="13383" width="3.90625" style="56" customWidth="1"/>
    <col min="13384" max="13568" width="9" style="56"/>
    <col min="13569" max="13569" width="3.90625" style="56" customWidth="1"/>
    <col min="13570" max="13570" width="21" style="56" customWidth="1"/>
    <col min="13571" max="13609" width="9.26953125" style="56" bestFit="1" customWidth="1"/>
    <col min="13610" max="13610" width="10" style="56" bestFit="1" customWidth="1"/>
    <col min="13611" max="13611" width="9.26953125" style="56" bestFit="1" customWidth="1"/>
    <col min="13612" max="13612" width="10" style="56" bestFit="1" customWidth="1"/>
    <col min="13613" max="13616" width="9.26953125" style="56" bestFit="1" customWidth="1"/>
    <col min="13617" max="13618" width="10" style="56" bestFit="1" customWidth="1"/>
    <col min="13619" max="13619" width="9.26953125" style="56" bestFit="1" customWidth="1"/>
    <col min="13620" max="13621" width="10" style="56" bestFit="1" customWidth="1"/>
    <col min="13622" max="13622" width="10.6328125" style="56" bestFit="1" customWidth="1"/>
    <col min="13623" max="13623" width="9.6328125" style="56" bestFit="1" customWidth="1"/>
    <col min="13624" max="13624" width="11.08984375" style="56" bestFit="1" customWidth="1"/>
    <col min="13625" max="13625" width="5.7265625" style="56" customWidth="1"/>
    <col min="13626" max="13626" width="7" style="56" customWidth="1"/>
    <col min="13627" max="13627" width="3.6328125" style="56" customWidth="1"/>
    <col min="13628" max="13628" width="19.453125" style="56" customWidth="1"/>
    <col min="13629" max="13630" width="9.90625" style="56" bestFit="1" customWidth="1"/>
    <col min="13631" max="13631" width="9.08984375" style="56" bestFit="1" customWidth="1"/>
    <col min="13632" max="13632" width="10" style="56" customWidth="1"/>
    <col min="13633" max="13633" width="3.90625" style="56" customWidth="1"/>
    <col min="13634" max="13634" width="3.7265625" style="56" customWidth="1"/>
    <col min="13635" max="13635" width="20.08984375" style="56" customWidth="1"/>
    <col min="13636" max="13636" width="9.36328125" style="56" bestFit="1" customWidth="1"/>
    <col min="13637" max="13637" width="9.90625" style="56" bestFit="1" customWidth="1"/>
    <col min="13638" max="13638" width="10.453125" style="56" bestFit="1" customWidth="1"/>
    <col min="13639" max="13639" width="3.90625" style="56" customWidth="1"/>
    <col min="13640" max="13824" width="9" style="56"/>
    <col min="13825" max="13825" width="3.90625" style="56" customWidth="1"/>
    <col min="13826" max="13826" width="21" style="56" customWidth="1"/>
    <col min="13827" max="13865" width="9.26953125" style="56" bestFit="1" customWidth="1"/>
    <col min="13866" max="13866" width="10" style="56" bestFit="1" customWidth="1"/>
    <col min="13867" max="13867" width="9.26953125" style="56" bestFit="1" customWidth="1"/>
    <col min="13868" max="13868" width="10" style="56" bestFit="1" customWidth="1"/>
    <col min="13869" max="13872" width="9.26953125" style="56" bestFit="1" customWidth="1"/>
    <col min="13873" max="13874" width="10" style="56" bestFit="1" customWidth="1"/>
    <col min="13875" max="13875" width="9.26953125" style="56" bestFit="1" customWidth="1"/>
    <col min="13876" max="13877" width="10" style="56" bestFit="1" customWidth="1"/>
    <col min="13878" max="13878" width="10.6328125" style="56" bestFit="1" customWidth="1"/>
    <col min="13879" max="13879" width="9.6328125" style="56" bestFit="1" customWidth="1"/>
    <col min="13880" max="13880" width="11.08984375" style="56" bestFit="1" customWidth="1"/>
    <col min="13881" max="13881" width="5.7265625" style="56" customWidth="1"/>
    <col min="13882" max="13882" width="7" style="56" customWidth="1"/>
    <col min="13883" max="13883" width="3.6328125" style="56" customWidth="1"/>
    <col min="13884" max="13884" width="19.453125" style="56" customWidth="1"/>
    <col min="13885" max="13886" width="9.90625" style="56" bestFit="1" customWidth="1"/>
    <col min="13887" max="13887" width="9.08984375" style="56" bestFit="1" customWidth="1"/>
    <col min="13888" max="13888" width="10" style="56" customWidth="1"/>
    <col min="13889" max="13889" width="3.90625" style="56" customWidth="1"/>
    <col min="13890" max="13890" width="3.7265625" style="56" customWidth="1"/>
    <col min="13891" max="13891" width="20.08984375" style="56" customWidth="1"/>
    <col min="13892" max="13892" width="9.36328125" style="56" bestFit="1" customWidth="1"/>
    <col min="13893" max="13893" width="9.90625" style="56" bestFit="1" customWidth="1"/>
    <col min="13894" max="13894" width="10.453125" style="56" bestFit="1" customWidth="1"/>
    <col min="13895" max="13895" width="3.90625" style="56" customWidth="1"/>
    <col min="13896" max="14080" width="9" style="56"/>
    <col min="14081" max="14081" width="3.90625" style="56" customWidth="1"/>
    <col min="14082" max="14082" width="21" style="56" customWidth="1"/>
    <col min="14083" max="14121" width="9.26953125" style="56" bestFit="1" customWidth="1"/>
    <col min="14122" max="14122" width="10" style="56" bestFit="1" customWidth="1"/>
    <col min="14123" max="14123" width="9.26953125" style="56" bestFit="1" customWidth="1"/>
    <col min="14124" max="14124" width="10" style="56" bestFit="1" customWidth="1"/>
    <col min="14125" max="14128" width="9.26953125" style="56" bestFit="1" customWidth="1"/>
    <col min="14129" max="14130" width="10" style="56" bestFit="1" customWidth="1"/>
    <col min="14131" max="14131" width="9.26953125" style="56" bestFit="1" customWidth="1"/>
    <col min="14132" max="14133" width="10" style="56" bestFit="1" customWidth="1"/>
    <col min="14134" max="14134" width="10.6328125" style="56" bestFit="1" customWidth="1"/>
    <col min="14135" max="14135" width="9.6328125" style="56" bestFit="1" customWidth="1"/>
    <col min="14136" max="14136" width="11.08984375" style="56" bestFit="1" customWidth="1"/>
    <col min="14137" max="14137" width="5.7265625" style="56" customWidth="1"/>
    <col min="14138" max="14138" width="7" style="56" customWidth="1"/>
    <col min="14139" max="14139" width="3.6328125" style="56" customWidth="1"/>
    <col min="14140" max="14140" width="19.453125" style="56" customWidth="1"/>
    <col min="14141" max="14142" width="9.90625" style="56" bestFit="1" customWidth="1"/>
    <col min="14143" max="14143" width="9.08984375" style="56" bestFit="1" customWidth="1"/>
    <col min="14144" max="14144" width="10" style="56" customWidth="1"/>
    <col min="14145" max="14145" width="3.90625" style="56" customWidth="1"/>
    <col min="14146" max="14146" width="3.7265625" style="56" customWidth="1"/>
    <col min="14147" max="14147" width="20.08984375" style="56" customWidth="1"/>
    <col min="14148" max="14148" width="9.36328125" style="56" bestFit="1" customWidth="1"/>
    <col min="14149" max="14149" width="9.90625" style="56" bestFit="1" customWidth="1"/>
    <col min="14150" max="14150" width="10.453125" style="56" bestFit="1" customWidth="1"/>
    <col min="14151" max="14151" width="3.90625" style="56" customWidth="1"/>
    <col min="14152" max="14336" width="9" style="56"/>
    <col min="14337" max="14337" width="3.90625" style="56" customWidth="1"/>
    <col min="14338" max="14338" width="21" style="56" customWidth="1"/>
    <col min="14339" max="14377" width="9.26953125" style="56" bestFit="1" customWidth="1"/>
    <col min="14378" max="14378" width="10" style="56" bestFit="1" customWidth="1"/>
    <col min="14379" max="14379" width="9.26953125" style="56" bestFit="1" customWidth="1"/>
    <col min="14380" max="14380" width="10" style="56" bestFit="1" customWidth="1"/>
    <col min="14381" max="14384" width="9.26953125" style="56" bestFit="1" customWidth="1"/>
    <col min="14385" max="14386" width="10" style="56" bestFit="1" customWidth="1"/>
    <col min="14387" max="14387" width="9.26953125" style="56" bestFit="1" customWidth="1"/>
    <col min="14388" max="14389" width="10" style="56" bestFit="1" customWidth="1"/>
    <col min="14390" max="14390" width="10.6328125" style="56" bestFit="1" customWidth="1"/>
    <col min="14391" max="14391" width="9.6328125" style="56" bestFit="1" customWidth="1"/>
    <col min="14392" max="14392" width="11.08984375" style="56" bestFit="1" customWidth="1"/>
    <col min="14393" max="14393" width="5.7265625" style="56" customWidth="1"/>
    <col min="14394" max="14394" width="7" style="56" customWidth="1"/>
    <col min="14395" max="14395" width="3.6328125" style="56" customWidth="1"/>
    <col min="14396" max="14396" width="19.453125" style="56" customWidth="1"/>
    <col min="14397" max="14398" width="9.90625" style="56" bestFit="1" customWidth="1"/>
    <col min="14399" max="14399" width="9.08984375" style="56" bestFit="1" customWidth="1"/>
    <col min="14400" max="14400" width="10" style="56" customWidth="1"/>
    <col min="14401" max="14401" width="3.90625" style="56" customWidth="1"/>
    <col min="14402" max="14402" width="3.7265625" style="56" customWidth="1"/>
    <col min="14403" max="14403" width="20.08984375" style="56" customWidth="1"/>
    <col min="14404" max="14404" width="9.36328125" style="56" bestFit="1" customWidth="1"/>
    <col min="14405" max="14405" width="9.90625" style="56" bestFit="1" customWidth="1"/>
    <col min="14406" max="14406" width="10.453125" style="56" bestFit="1" customWidth="1"/>
    <col min="14407" max="14407" width="3.90625" style="56" customWidth="1"/>
    <col min="14408" max="14592" width="9" style="56"/>
    <col min="14593" max="14593" width="3.90625" style="56" customWidth="1"/>
    <col min="14594" max="14594" width="21" style="56" customWidth="1"/>
    <col min="14595" max="14633" width="9.26953125" style="56" bestFit="1" customWidth="1"/>
    <col min="14634" max="14634" width="10" style="56" bestFit="1" customWidth="1"/>
    <col min="14635" max="14635" width="9.26953125" style="56" bestFit="1" customWidth="1"/>
    <col min="14636" max="14636" width="10" style="56" bestFit="1" customWidth="1"/>
    <col min="14637" max="14640" width="9.26953125" style="56" bestFit="1" customWidth="1"/>
    <col min="14641" max="14642" width="10" style="56" bestFit="1" customWidth="1"/>
    <col min="14643" max="14643" width="9.26953125" style="56" bestFit="1" customWidth="1"/>
    <col min="14644" max="14645" width="10" style="56" bestFit="1" customWidth="1"/>
    <col min="14646" max="14646" width="10.6328125" style="56" bestFit="1" customWidth="1"/>
    <col min="14647" max="14647" width="9.6328125" style="56" bestFit="1" customWidth="1"/>
    <col min="14648" max="14648" width="11.08984375" style="56" bestFit="1" customWidth="1"/>
    <col min="14649" max="14649" width="5.7265625" style="56" customWidth="1"/>
    <col min="14650" max="14650" width="7" style="56" customWidth="1"/>
    <col min="14651" max="14651" width="3.6328125" style="56" customWidth="1"/>
    <col min="14652" max="14652" width="19.453125" style="56" customWidth="1"/>
    <col min="14653" max="14654" width="9.90625" style="56" bestFit="1" customWidth="1"/>
    <col min="14655" max="14655" width="9.08984375" style="56" bestFit="1" customWidth="1"/>
    <col min="14656" max="14656" width="10" style="56" customWidth="1"/>
    <col min="14657" max="14657" width="3.90625" style="56" customWidth="1"/>
    <col min="14658" max="14658" width="3.7265625" style="56" customWidth="1"/>
    <col min="14659" max="14659" width="20.08984375" style="56" customWidth="1"/>
    <col min="14660" max="14660" width="9.36328125" style="56" bestFit="1" customWidth="1"/>
    <col min="14661" max="14661" width="9.90625" style="56" bestFit="1" customWidth="1"/>
    <col min="14662" max="14662" width="10.453125" style="56" bestFit="1" customWidth="1"/>
    <col min="14663" max="14663" width="3.90625" style="56" customWidth="1"/>
    <col min="14664" max="14848" width="9" style="56"/>
    <col min="14849" max="14849" width="3.90625" style="56" customWidth="1"/>
    <col min="14850" max="14850" width="21" style="56" customWidth="1"/>
    <col min="14851" max="14889" width="9.26953125" style="56" bestFit="1" customWidth="1"/>
    <col min="14890" max="14890" width="10" style="56" bestFit="1" customWidth="1"/>
    <col min="14891" max="14891" width="9.26953125" style="56" bestFit="1" customWidth="1"/>
    <col min="14892" max="14892" width="10" style="56" bestFit="1" customWidth="1"/>
    <col min="14893" max="14896" width="9.26953125" style="56" bestFit="1" customWidth="1"/>
    <col min="14897" max="14898" width="10" style="56" bestFit="1" customWidth="1"/>
    <col min="14899" max="14899" width="9.26953125" style="56" bestFit="1" customWidth="1"/>
    <col min="14900" max="14901" width="10" style="56" bestFit="1" customWidth="1"/>
    <col min="14902" max="14902" width="10.6328125" style="56" bestFit="1" customWidth="1"/>
    <col min="14903" max="14903" width="9.6328125" style="56" bestFit="1" customWidth="1"/>
    <col min="14904" max="14904" width="11.08984375" style="56" bestFit="1" customWidth="1"/>
    <col min="14905" max="14905" width="5.7265625" style="56" customWidth="1"/>
    <col min="14906" max="14906" width="7" style="56" customWidth="1"/>
    <col min="14907" max="14907" width="3.6328125" style="56" customWidth="1"/>
    <col min="14908" max="14908" width="19.453125" style="56" customWidth="1"/>
    <col min="14909" max="14910" width="9.90625" style="56" bestFit="1" customWidth="1"/>
    <col min="14911" max="14911" width="9.08984375" style="56" bestFit="1" customWidth="1"/>
    <col min="14912" max="14912" width="10" style="56" customWidth="1"/>
    <col min="14913" max="14913" width="3.90625" style="56" customWidth="1"/>
    <col min="14914" max="14914" width="3.7265625" style="56" customWidth="1"/>
    <col min="14915" max="14915" width="20.08984375" style="56" customWidth="1"/>
    <col min="14916" max="14916" width="9.36328125" style="56" bestFit="1" customWidth="1"/>
    <col min="14917" max="14917" width="9.90625" style="56" bestFit="1" customWidth="1"/>
    <col min="14918" max="14918" width="10.453125" style="56" bestFit="1" customWidth="1"/>
    <col min="14919" max="14919" width="3.90625" style="56" customWidth="1"/>
    <col min="14920" max="15104" width="9" style="56"/>
    <col min="15105" max="15105" width="3.90625" style="56" customWidth="1"/>
    <col min="15106" max="15106" width="21" style="56" customWidth="1"/>
    <col min="15107" max="15145" width="9.26953125" style="56" bestFit="1" customWidth="1"/>
    <col min="15146" max="15146" width="10" style="56" bestFit="1" customWidth="1"/>
    <col min="15147" max="15147" width="9.26953125" style="56" bestFit="1" customWidth="1"/>
    <col min="15148" max="15148" width="10" style="56" bestFit="1" customWidth="1"/>
    <col min="15149" max="15152" width="9.26953125" style="56" bestFit="1" customWidth="1"/>
    <col min="15153" max="15154" width="10" style="56" bestFit="1" customWidth="1"/>
    <col min="15155" max="15155" width="9.26953125" style="56" bestFit="1" customWidth="1"/>
    <col min="15156" max="15157" width="10" style="56" bestFit="1" customWidth="1"/>
    <col min="15158" max="15158" width="10.6328125" style="56" bestFit="1" customWidth="1"/>
    <col min="15159" max="15159" width="9.6328125" style="56" bestFit="1" customWidth="1"/>
    <col min="15160" max="15160" width="11.08984375" style="56" bestFit="1" customWidth="1"/>
    <col min="15161" max="15161" width="5.7265625" style="56" customWidth="1"/>
    <col min="15162" max="15162" width="7" style="56" customWidth="1"/>
    <col min="15163" max="15163" width="3.6328125" style="56" customWidth="1"/>
    <col min="15164" max="15164" width="19.453125" style="56" customWidth="1"/>
    <col min="15165" max="15166" width="9.90625" style="56" bestFit="1" customWidth="1"/>
    <col min="15167" max="15167" width="9.08984375" style="56" bestFit="1" customWidth="1"/>
    <col min="15168" max="15168" width="10" style="56" customWidth="1"/>
    <col min="15169" max="15169" width="3.90625" style="56" customWidth="1"/>
    <col min="15170" max="15170" width="3.7265625" style="56" customWidth="1"/>
    <col min="15171" max="15171" width="20.08984375" style="56" customWidth="1"/>
    <col min="15172" max="15172" width="9.36328125" style="56" bestFit="1" customWidth="1"/>
    <col min="15173" max="15173" width="9.90625" style="56" bestFit="1" customWidth="1"/>
    <col min="15174" max="15174" width="10.453125" style="56" bestFit="1" customWidth="1"/>
    <col min="15175" max="15175" width="3.90625" style="56" customWidth="1"/>
    <col min="15176" max="15360" width="9" style="56"/>
    <col min="15361" max="15361" width="3.90625" style="56" customWidth="1"/>
    <col min="15362" max="15362" width="21" style="56" customWidth="1"/>
    <col min="15363" max="15401" width="9.26953125" style="56" bestFit="1" customWidth="1"/>
    <col min="15402" max="15402" width="10" style="56" bestFit="1" customWidth="1"/>
    <col min="15403" max="15403" width="9.26953125" style="56" bestFit="1" customWidth="1"/>
    <col min="15404" max="15404" width="10" style="56" bestFit="1" customWidth="1"/>
    <col min="15405" max="15408" width="9.26953125" style="56" bestFit="1" customWidth="1"/>
    <col min="15409" max="15410" width="10" style="56" bestFit="1" customWidth="1"/>
    <col min="15411" max="15411" width="9.26953125" style="56" bestFit="1" customWidth="1"/>
    <col min="15412" max="15413" width="10" style="56" bestFit="1" customWidth="1"/>
    <col min="15414" max="15414" width="10.6328125" style="56" bestFit="1" customWidth="1"/>
    <col min="15415" max="15415" width="9.6328125" style="56" bestFit="1" customWidth="1"/>
    <col min="15416" max="15416" width="11.08984375" style="56" bestFit="1" customWidth="1"/>
    <col min="15417" max="15417" width="5.7265625" style="56" customWidth="1"/>
    <col min="15418" max="15418" width="7" style="56" customWidth="1"/>
    <col min="15419" max="15419" width="3.6328125" style="56" customWidth="1"/>
    <col min="15420" max="15420" width="19.453125" style="56" customWidth="1"/>
    <col min="15421" max="15422" width="9.90625" style="56" bestFit="1" customWidth="1"/>
    <col min="15423" max="15423" width="9.08984375" style="56" bestFit="1" customWidth="1"/>
    <col min="15424" max="15424" width="10" style="56" customWidth="1"/>
    <col min="15425" max="15425" width="3.90625" style="56" customWidth="1"/>
    <col min="15426" max="15426" width="3.7265625" style="56" customWidth="1"/>
    <col min="15427" max="15427" width="20.08984375" style="56" customWidth="1"/>
    <col min="15428" max="15428" width="9.36328125" style="56" bestFit="1" customWidth="1"/>
    <col min="15429" max="15429" width="9.90625" style="56" bestFit="1" customWidth="1"/>
    <col min="15430" max="15430" width="10.453125" style="56" bestFit="1" customWidth="1"/>
    <col min="15431" max="15431" width="3.90625" style="56" customWidth="1"/>
    <col min="15432" max="15616" width="9" style="56"/>
    <col min="15617" max="15617" width="3.90625" style="56" customWidth="1"/>
    <col min="15618" max="15618" width="21" style="56" customWidth="1"/>
    <col min="15619" max="15657" width="9.26953125" style="56" bestFit="1" customWidth="1"/>
    <col min="15658" max="15658" width="10" style="56" bestFit="1" customWidth="1"/>
    <col min="15659" max="15659" width="9.26953125" style="56" bestFit="1" customWidth="1"/>
    <col min="15660" max="15660" width="10" style="56" bestFit="1" customWidth="1"/>
    <col min="15661" max="15664" width="9.26953125" style="56" bestFit="1" customWidth="1"/>
    <col min="15665" max="15666" width="10" style="56" bestFit="1" customWidth="1"/>
    <col min="15667" max="15667" width="9.26953125" style="56" bestFit="1" customWidth="1"/>
    <col min="15668" max="15669" width="10" style="56" bestFit="1" customWidth="1"/>
    <col min="15670" max="15670" width="10.6328125" style="56" bestFit="1" customWidth="1"/>
    <col min="15671" max="15671" width="9.6328125" style="56" bestFit="1" customWidth="1"/>
    <col min="15672" max="15672" width="11.08984375" style="56" bestFit="1" customWidth="1"/>
    <col min="15673" max="15673" width="5.7265625" style="56" customWidth="1"/>
    <col min="15674" max="15674" width="7" style="56" customWidth="1"/>
    <col min="15675" max="15675" width="3.6328125" style="56" customWidth="1"/>
    <col min="15676" max="15676" width="19.453125" style="56" customWidth="1"/>
    <col min="15677" max="15678" width="9.90625" style="56" bestFit="1" customWidth="1"/>
    <col min="15679" max="15679" width="9.08984375" style="56" bestFit="1" customWidth="1"/>
    <col min="15680" max="15680" width="10" style="56" customWidth="1"/>
    <col min="15681" max="15681" width="3.90625" style="56" customWidth="1"/>
    <col min="15682" max="15682" width="3.7265625" style="56" customWidth="1"/>
    <col min="15683" max="15683" width="20.08984375" style="56" customWidth="1"/>
    <col min="15684" max="15684" width="9.36328125" style="56" bestFit="1" customWidth="1"/>
    <col min="15685" max="15685" width="9.90625" style="56" bestFit="1" customWidth="1"/>
    <col min="15686" max="15686" width="10.453125" style="56" bestFit="1" customWidth="1"/>
    <col min="15687" max="15687" width="3.90625" style="56" customWidth="1"/>
    <col min="15688" max="15872" width="9" style="56"/>
    <col min="15873" max="15873" width="3.90625" style="56" customWidth="1"/>
    <col min="15874" max="15874" width="21" style="56" customWidth="1"/>
    <col min="15875" max="15913" width="9.26953125" style="56" bestFit="1" customWidth="1"/>
    <col min="15914" max="15914" width="10" style="56" bestFit="1" customWidth="1"/>
    <col min="15915" max="15915" width="9.26953125" style="56" bestFit="1" customWidth="1"/>
    <col min="15916" max="15916" width="10" style="56" bestFit="1" customWidth="1"/>
    <col min="15917" max="15920" width="9.26953125" style="56" bestFit="1" customWidth="1"/>
    <col min="15921" max="15922" width="10" style="56" bestFit="1" customWidth="1"/>
    <col min="15923" max="15923" width="9.26953125" style="56" bestFit="1" customWidth="1"/>
    <col min="15924" max="15925" width="10" style="56" bestFit="1" customWidth="1"/>
    <col min="15926" max="15926" width="10.6328125" style="56" bestFit="1" customWidth="1"/>
    <col min="15927" max="15927" width="9.6328125" style="56" bestFit="1" customWidth="1"/>
    <col min="15928" max="15928" width="11.08984375" style="56" bestFit="1" customWidth="1"/>
    <col min="15929" max="15929" width="5.7265625" style="56" customWidth="1"/>
    <col min="15930" max="15930" width="7" style="56" customWidth="1"/>
    <col min="15931" max="15931" width="3.6328125" style="56" customWidth="1"/>
    <col min="15932" max="15932" width="19.453125" style="56" customWidth="1"/>
    <col min="15933" max="15934" width="9.90625" style="56" bestFit="1" customWidth="1"/>
    <col min="15935" max="15935" width="9.08984375" style="56" bestFit="1" customWidth="1"/>
    <col min="15936" max="15936" width="10" style="56" customWidth="1"/>
    <col min="15937" max="15937" width="3.90625" style="56" customWidth="1"/>
    <col min="15938" max="15938" width="3.7265625" style="56" customWidth="1"/>
    <col min="15939" max="15939" width="20.08984375" style="56" customWidth="1"/>
    <col min="15940" max="15940" width="9.36328125" style="56" bestFit="1" customWidth="1"/>
    <col min="15941" max="15941" width="9.90625" style="56" bestFit="1" customWidth="1"/>
    <col min="15942" max="15942" width="10.453125" style="56" bestFit="1" customWidth="1"/>
    <col min="15943" max="15943" width="3.90625" style="56" customWidth="1"/>
    <col min="15944" max="16128" width="9" style="56"/>
    <col min="16129" max="16129" width="3.90625" style="56" customWidth="1"/>
    <col min="16130" max="16130" width="21" style="56" customWidth="1"/>
    <col min="16131" max="16169" width="9.26953125" style="56" bestFit="1" customWidth="1"/>
    <col min="16170" max="16170" width="10" style="56" bestFit="1" customWidth="1"/>
    <col min="16171" max="16171" width="9.26953125" style="56" bestFit="1" customWidth="1"/>
    <col min="16172" max="16172" width="10" style="56" bestFit="1" customWidth="1"/>
    <col min="16173" max="16176" width="9.26953125" style="56" bestFit="1" customWidth="1"/>
    <col min="16177" max="16178" width="10" style="56" bestFit="1" customWidth="1"/>
    <col min="16179" max="16179" width="9.26953125" style="56" bestFit="1" customWidth="1"/>
    <col min="16180" max="16181" width="10" style="56" bestFit="1" customWidth="1"/>
    <col min="16182" max="16182" width="10.6328125" style="56" bestFit="1" customWidth="1"/>
    <col min="16183" max="16183" width="9.6328125" style="56" bestFit="1" customWidth="1"/>
    <col min="16184" max="16184" width="11.08984375" style="56" bestFit="1" customWidth="1"/>
    <col min="16185" max="16185" width="5.7265625" style="56" customWidth="1"/>
    <col min="16186" max="16186" width="7" style="56" customWidth="1"/>
    <col min="16187" max="16187" width="3.6328125" style="56" customWidth="1"/>
    <col min="16188" max="16188" width="19.453125" style="56" customWidth="1"/>
    <col min="16189" max="16190" width="9.90625" style="56" bestFit="1" customWidth="1"/>
    <col min="16191" max="16191" width="9.08984375" style="56" bestFit="1" customWidth="1"/>
    <col min="16192" max="16192" width="10" style="56" customWidth="1"/>
    <col min="16193" max="16193" width="3.90625" style="56" customWidth="1"/>
    <col min="16194" max="16194" width="3.7265625" style="56" customWidth="1"/>
    <col min="16195" max="16195" width="20.08984375" style="56" customWidth="1"/>
    <col min="16196" max="16196" width="9.36328125" style="56" bestFit="1" customWidth="1"/>
    <col min="16197" max="16197" width="9.90625" style="56" bestFit="1" customWidth="1"/>
    <col min="16198" max="16198" width="10.453125" style="56" bestFit="1" customWidth="1"/>
    <col min="16199" max="16199" width="3.90625" style="56" customWidth="1"/>
    <col min="16200" max="16384" width="9" style="56"/>
  </cols>
  <sheetData>
    <row r="1" spans="1:71" x14ac:dyDescent="0.2">
      <c r="A1" s="236" t="s">
        <v>397</v>
      </c>
      <c r="E1" s="237" t="s">
        <v>611</v>
      </c>
      <c r="F1" s="238"/>
      <c r="G1" s="56" t="s">
        <v>177</v>
      </c>
      <c r="BG1" s="236" t="s">
        <v>398</v>
      </c>
      <c r="BJ1" s="56" t="s">
        <v>177</v>
      </c>
      <c r="BN1" s="236" t="s">
        <v>399</v>
      </c>
      <c r="BQ1" s="56" t="s">
        <v>177</v>
      </c>
    </row>
    <row r="2" spans="1:71" x14ac:dyDescent="0.2">
      <c r="A2" s="56" t="s">
        <v>400</v>
      </c>
      <c r="BC2" s="239" t="s">
        <v>0</v>
      </c>
      <c r="BG2" s="56" t="s">
        <v>401</v>
      </c>
      <c r="BN2" s="236" t="s">
        <v>402</v>
      </c>
    </row>
    <row r="3" spans="1:71" x14ac:dyDescent="0.2">
      <c r="A3" s="240" t="s">
        <v>1</v>
      </c>
      <c r="B3" s="241"/>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44">
        <v>40</v>
      </c>
      <c r="AQ3" s="245">
        <v>41</v>
      </c>
      <c r="AR3" s="245">
        <v>42</v>
      </c>
      <c r="AS3" s="245">
        <v>43</v>
      </c>
      <c r="AT3" s="245">
        <v>44</v>
      </c>
      <c r="AU3" s="245">
        <v>45</v>
      </c>
      <c r="AV3" s="245">
        <v>46</v>
      </c>
      <c r="AW3" s="244">
        <v>47</v>
      </c>
      <c r="AX3" s="245">
        <v>48</v>
      </c>
      <c r="AY3" s="246">
        <v>49</v>
      </c>
      <c r="AZ3" s="244">
        <v>50</v>
      </c>
      <c r="BA3" s="245">
        <v>51</v>
      </c>
      <c r="BB3" s="246">
        <v>52</v>
      </c>
      <c r="BC3" s="245">
        <v>53</v>
      </c>
      <c r="BD3" s="244">
        <v>54</v>
      </c>
      <c r="BE3" s="247"/>
      <c r="BG3" s="248" t="s">
        <v>1</v>
      </c>
      <c r="BH3" s="249"/>
      <c r="BI3" s="250" t="s">
        <v>412</v>
      </c>
      <c r="BJ3" s="251" t="s">
        <v>71</v>
      </c>
      <c r="BK3" s="252" t="s">
        <v>72</v>
      </c>
      <c r="BL3" s="250" t="s">
        <v>413</v>
      </c>
      <c r="BN3" s="248" t="s">
        <v>1</v>
      </c>
      <c r="BO3" s="249"/>
      <c r="BP3" s="248" t="s">
        <v>414</v>
      </c>
      <c r="BQ3" s="251" t="s">
        <v>415</v>
      </c>
      <c r="BR3" s="250" t="s">
        <v>402</v>
      </c>
    </row>
    <row r="4" spans="1:71" ht="50" x14ac:dyDescent="0.2">
      <c r="A4" s="253"/>
      <c r="B4" s="254"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257" t="s">
        <v>43</v>
      </c>
      <c r="AQ4" s="258" t="s">
        <v>52</v>
      </c>
      <c r="AR4" s="258" t="s">
        <v>44</v>
      </c>
      <c r="AS4" s="258" t="s">
        <v>45</v>
      </c>
      <c r="AT4" s="258" t="s">
        <v>433</v>
      </c>
      <c r="AU4" s="258" t="s">
        <v>434</v>
      </c>
      <c r="AV4" s="258" t="s">
        <v>46</v>
      </c>
      <c r="AW4" s="257" t="s">
        <v>435</v>
      </c>
      <c r="AX4" s="258" t="s">
        <v>436</v>
      </c>
      <c r="AY4" s="259" t="s">
        <v>437</v>
      </c>
      <c r="AZ4" s="257" t="s">
        <v>47</v>
      </c>
      <c r="BA4" s="258" t="s">
        <v>48</v>
      </c>
      <c r="BB4" s="259" t="s">
        <v>438</v>
      </c>
      <c r="BC4" s="258" t="s">
        <v>49</v>
      </c>
      <c r="BD4" s="257" t="s">
        <v>439</v>
      </c>
      <c r="BE4" s="260"/>
      <c r="BG4" s="261"/>
      <c r="BH4" s="262" t="s">
        <v>416</v>
      </c>
      <c r="BI4" s="263" t="s">
        <v>76</v>
      </c>
      <c r="BJ4" s="264" t="s">
        <v>77</v>
      </c>
      <c r="BK4" s="265" t="s">
        <v>78</v>
      </c>
      <c r="BL4" s="263" t="s">
        <v>440</v>
      </c>
      <c r="BN4" s="261"/>
      <c r="BO4" s="262" t="s">
        <v>416</v>
      </c>
      <c r="BP4" s="266" t="s">
        <v>84</v>
      </c>
      <c r="BQ4" s="264" t="s">
        <v>85</v>
      </c>
      <c r="BR4" s="263" t="s">
        <v>441</v>
      </c>
    </row>
    <row r="5" spans="1:71" x14ac:dyDescent="0.2">
      <c r="A5" s="267" t="s">
        <v>442</v>
      </c>
      <c r="B5" s="268" t="s">
        <v>443</v>
      </c>
      <c r="C5" s="269">
        <v>399</v>
      </c>
      <c r="D5" s="269">
        <v>5</v>
      </c>
      <c r="E5" s="269">
        <v>0</v>
      </c>
      <c r="F5" s="269">
        <v>0</v>
      </c>
      <c r="G5" s="269">
        <v>3875</v>
      </c>
      <c r="H5" s="269">
        <v>8</v>
      </c>
      <c r="I5" s="269">
        <v>0</v>
      </c>
      <c r="J5" s="269">
        <v>1</v>
      </c>
      <c r="K5" s="269">
        <v>0</v>
      </c>
      <c r="L5" s="269">
        <v>3</v>
      </c>
      <c r="M5" s="269">
        <v>0</v>
      </c>
      <c r="N5" s="269">
        <v>0</v>
      </c>
      <c r="O5" s="269">
        <v>0</v>
      </c>
      <c r="P5" s="269">
        <v>0</v>
      </c>
      <c r="Q5" s="269">
        <v>0</v>
      </c>
      <c r="R5" s="269">
        <v>0</v>
      </c>
      <c r="S5" s="269">
        <v>0</v>
      </c>
      <c r="T5" s="269">
        <v>0</v>
      </c>
      <c r="U5" s="269">
        <v>0</v>
      </c>
      <c r="V5" s="269">
        <v>0</v>
      </c>
      <c r="W5" s="269">
        <v>0</v>
      </c>
      <c r="X5" s="269">
        <v>43</v>
      </c>
      <c r="Y5" s="269">
        <v>15</v>
      </c>
      <c r="Z5" s="269">
        <v>0</v>
      </c>
      <c r="AA5" s="269">
        <v>0</v>
      </c>
      <c r="AB5" s="269">
        <v>0</v>
      </c>
      <c r="AC5" s="269">
        <v>1</v>
      </c>
      <c r="AD5" s="269">
        <v>0</v>
      </c>
      <c r="AE5" s="269">
        <v>0</v>
      </c>
      <c r="AF5" s="269">
        <v>0</v>
      </c>
      <c r="AG5" s="269">
        <v>0</v>
      </c>
      <c r="AH5" s="269">
        <v>0</v>
      </c>
      <c r="AI5" s="269">
        <v>26</v>
      </c>
      <c r="AJ5" s="269">
        <v>20</v>
      </c>
      <c r="AK5" s="269">
        <v>3</v>
      </c>
      <c r="AL5" s="269">
        <v>0</v>
      </c>
      <c r="AM5" s="269">
        <v>156</v>
      </c>
      <c r="AN5" s="269">
        <v>0</v>
      </c>
      <c r="AO5" s="269">
        <v>0</v>
      </c>
      <c r="AP5" s="270">
        <v>4555</v>
      </c>
      <c r="AQ5" s="269">
        <v>7</v>
      </c>
      <c r="AR5" s="269">
        <v>952</v>
      </c>
      <c r="AS5" s="269">
        <v>0</v>
      </c>
      <c r="AT5" s="269">
        <v>0</v>
      </c>
      <c r="AU5" s="269">
        <v>16</v>
      </c>
      <c r="AV5" s="269">
        <v>0</v>
      </c>
      <c r="AW5" s="270">
        <v>975</v>
      </c>
      <c r="AX5" s="269">
        <v>5530</v>
      </c>
      <c r="AY5" s="270">
        <v>1468</v>
      </c>
      <c r="AZ5" s="270">
        <v>2443</v>
      </c>
      <c r="BA5" s="269">
        <v>6998</v>
      </c>
      <c r="BB5" s="270">
        <v>-4170</v>
      </c>
      <c r="BC5" s="269">
        <v>-1727</v>
      </c>
      <c r="BD5" s="270">
        <v>2828</v>
      </c>
      <c r="BE5" s="271"/>
      <c r="BG5" s="267" t="s">
        <v>442</v>
      </c>
      <c r="BH5" s="272" t="s">
        <v>443</v>
      </c>
      <c r="BI5" s="273">
        <f>AX5</f>
        <v>5530</v>
      </c>
      <c r="BJ5" s="274">
        <f>ABS(BB5)</f>
        <v>4170</v>
      </c>
      <c r="BK5" s="275">
        <f>BJ5/BI5</f>
        <v>0.75406871609403259</v>
      </c>
      <c r="BL5" s="276">
        <f>1-BK5</f>
        <v>0.24593128390596741</v>
      </c>
      <c r="BM5" s="277"/>
      <c r="BN5" s="267" t="s">
        <v>442</v>
      </c>
      <c r="BO5" s="272" t="s">
        <v>443</v>
      </c>
      <c r="BP5" s="278">
        <f>AY5</f>
        <v>1468</v>
      </c>
      <c r="BQ5" s="279">
        <f>ABS(BB5)</f>
        <v>4170</v>
      </c>
      <c r="BR5" s="280">
        <f>BP5-BQ5</f>
        <v>-2702</v>
      </c>
      <c r="BS5" s="277"/>
    </row>
    <row r="6" spans="1:71" x14ac:dyDescent="0.2">
      <c r="A6" s="267" t="s">
        <v>444</v>
      </c>
      <c r="B6" s="268" t="s">
        <v>445</v>
      </c>
      <c r="C6" s="269">
        <v>0</v>
      </c>
      <c r="D6" s="269">
        <v>275</v>
      </c>
      <c r="E6" s="269">
        <v>0</v>
      </c>
      <c r="F6" s="269">
        <v>0</v>
      </c>
      <c r="G6" s="269">
        <v>9</v>
      </c>
      <c r="H6" s="269">
        <v>0</v>
      </c>
      <c r="I6" s="269">
        <v>1039</v>
      </c>
      <c r="J6" s="269">
        <v>0</v>
      </c>
      <c r="K6" s="269">
        <v>0</v>
      </c>
      <c r="L6" s="269">
        <v>0</v>
      </c>
      <c r="M6" s="269">
        <v>0</v>
      </c>
      <c r="N6" s="269">
        <v>0</v>
      </c>
      <c r="O6" s="269">
        <v>0</v>
      </c>
      <c r="P6" s="269">
        <v>0</v>
      </c>
      <c r="Q6" s="269">
        <v>0</v>
      </c>
      <c r="R6" s="269">
        <v>0</v>
      </c>
      <c r="S6" s="269">
        <v>0</v>
      </c>
      <c r="T6" s="269">
        <v>0</v>
      </c>
      <c r="U6" s="269">
        <v>0</v>
      </c>
      <c r="V6" s="269">
        <v>0</v>
      </c>
      <c r="W6" s="269">
        <v>0</v>
      </c>
      <c r="X6" s="269">
        <v>8</v>
      </c>
      <c r="Y6" s="269">
        <v>1</v>
      </c>
      <c r="Z6" s="269">
        <v>0</v>
      </c>
      <c r="AA6" s="269">
        <v>0</v>
      </c>
      <c r="AB6" s="269">
        <v>0</v>
      </c>
      <c r="AC6" s="269">
        <v>0</v>
      </c>
      <c r="AD6" s="269">
        <v>0</v>
      </c>
      <c r="AE6" s="269">
        <v>0</v>
      </c>
      <c r="AF6" s="269">
        <v>0</v>
      </c>
      <c r="AG6" s="269">
        <v>0</v>
      </c>
      <c r="AH6" s="269">
        <v>0</v>
      </c>
      <c r="AI6" s="269">
        <v>1</v>
      </c>
      <c r="AJ6" s="269">
        <v>0</v>
      </c>
      <c r="AK6" s="269">
        <v>0</v>
      </c>
      <c r="AL6" s="269">
        <v>0</v>
      </c>
      <c r="AM6" s="269">
        <v>9</v>
      </c>
      <c r="AN6" s="269">
        <v>0</v>
      </c>
      <c r="AO6" s="269">
        <v>0</v>
      </c>
      <c r="AP6" s="270">
        <v>1342</v>
      </c>
      <c r="AQ6" s="269">
        <v>0</v>
      </c>
      <c r="AR6" s="269">
        <v>50</v>
      </c>
      <c r="AS6" s="269">
        <v>0</v>
      </c>
      <c r="AT6" s="269">
        <v>0</v>
      </c>
      <c r="AU6" s="269">
        <v>0</v>
      </c>
      <c r="AV6" s="269">
        <v>668</v>
      </c>
      <c r="AW6" s="270">
        <v>718</v>
      </c>
      <c r="AX6" s="269">
        <v>2060</v>
      </c>
      <c r="AY6" s="270">
        <v>149</v>
      </c>
      <c r="AZ6" s="270">
        <v>867</v>
      </c>
      <c r="BA6" s="269">
        <v>2209</v>
      </c>
      <c r="BB6" s="270">
        <v>-139</v>
      </c>
      <c r="BC6" s="269">
        <v>728</v>
      </c>
      <c r="BD6" s="270">
        <v>2070</v>
      </c>
      <c r="BE6" s="271"/>
      <c r="BG6" s="267" t="s">
        <v>444</v>
      </c>
      <c r="BH6" s="272" t="s">
        <v>445</v>
      </c>
      <c r="BI6" s="273">
        <f t="shared" ref="BI6:BI44" si="0">AX6</f>
        <v>2060</v>
      </c>
      <c r="BJ6" s="274">
        <f t="shared" ref="BJ6:BJ44" si="1">ABS(BB6)</f>
        <v>139</v>
      </c>
      <c r="BK6" s="275">
        <f t="shared" ref="BK6:BK44" si="2">BJ6/BI6</f>
        <v>6.7475728155339809E-2</v>
      </c>
      <c r="BL6" s="276">
        <f t="shared" ref="BL6:BL44" si="3">1-BK6</f>
        <v>0.93252427184466025</v>
      </c>
      <c r="BM6" s="277"/>
      <c r="BN6" s="267" t="s">
        <v>444</v>
      </c>
      <c r="BO6" s="272" t="s">
        <v>445</v>
      </c>
      <c r="BP6" s="278">
        <f t="shared" ref="BP6:BP44" si="4">AY6</f>
        <v>149</v>
      </c>
      <c r="BQ6" s="279">
        <f t="shared" ref="BQ6:BQ44" si="5">ABS(BB6)</f>
        <v>139</v>
      </c>
      <c r="BR6" s="280">
        <f t="shared" ref="BR6:BR44" si="6">BP6-BQ6</f>
        <v>10</v>
      </c>
      <c r="BS6" s="277"/>
    </row>
    <row r="7" spans="1:71" x14ac:dyDescent="0.2">
      <c r="A7" s="267" t="s">
        <v>446</v>
      </c>
      <c r="B7" s="268" t="s">
        <v>249</v>
      </c>
      <c r="C7" s="269">
        <v>0</v>
      </c>
      <c r="D7" s="269">
        <v>0</v>
      </c>
      <c r="E7" s="269">
        <v>4</v>
      </c>
      <c r="F7" s="269">
        <v>0</v>
      </c>
      <c r="G7" s="269">
        <v>729</v>
      </c>
      <c r="H7" s="269">
        <v>0</v>
      </c>
      <c r="I7" s="269">
        <v>0</v>
      </c>
      <c r="J7" s="269">
        <v>0</v>
      </c>
      <c r="K7" s="269">
        <v>0</v>
      </c>
      <c r="L7" s="269">
        <v>0</v>
      </c>
      <c r="M7" s="269">
        <v>0</v>
      </c>
      <c r="N7" s="269">
        <v>0</v>
      </c>
      <c r="O7" s="269">
        <v>0</v>
      </c>
      <c r="P7" s="269">
        <v>0</v>
      </c>
      <c r="Q7" s="269">
        <v>0</v>
      </c>
      <c r="R7" s="269">
        <v>0</v>
      </c>
      <c r="S7" s="269">
        <v>0</v>
      </c>
      <c r="T7" s="269">
        <v>0</v>
      </c>
      <c r="U7" s="269">
        <v>0</v>
      </c>
      <c r="V7" s="269">
        <v>0</v>
      </c>
      <c r="W7" s="269">
        <v>0</v>
      </c>
      <c r="X7" s="269">
        <v>39</v>
      </c>
      <c r="Y7" s="269">
        <v>0</v>
      </c>
      <c r="Z7" s="269">
        <v>0</v>
      </c>
      <c r="AA7" s="269">
        <v>0</v>
      </c>
      <c r="AB7" s="269">
        <v>0</v>
      </c>
      <c r="AC7" s="269">
        <v>0</v>
      </c>
      <c r="AD7" s="269">
        <v>0</v>
      </c>
      <c r="AE7" s="269">
        <v>0</v>
      </c>
      <c r="AF7" s="269">
        <v>0</v>
      </c>
      <c r="AG7" s="269">
        <v>0</v>
      </c>
      <c r="AH7" s="269">
        <v>0</v>
      </c>
      <c r="AI7" s="269">
        <v>1</v>
      </c>
      <c r="AJ7" s="269">
        <v>5</v>
      </c>
      <c r="AK7" s="269">
        <v>0</v>
      </c>
      <c r="AL7" s="269">
        <v>0</v>
      </c>
      <c r="AM7" s="269">
        <v>34</v>
      </c>
      <c r="AN7" s="269">
        <v>0</v>
      </c>
      <c r="AO7" s="269">
        <v>0</v>
      </c>
      <c r="AP7" s="270">
        <v>812</v>
      </c>
      <c r="AQ7" s="269">
        <v>2</v>
      </c>
      <c r="AR7" s="269">
        <v>97</v>
      </c>
      <c r="AS7" s="269">
        <v>0</v>
      </c>
      <c r="AT7" s="269">
        <v>0</v>
      </c>
      <c r="AU7" s="269">
        <v>0</v>
      </c>
      <c r="AV7" s="269">
        <v>1</v>
      </c>
      <c r="AW7" s="270">
        <v>100</v>
      </c>
      <c r="AX7" s="269">
        <v>912</v>
      </c>
      <c r="AY7" s="270">
        <v>16</v>
      </c>
      <c r="AZ7" s="270">
        <v>116</v>
      </c>
      <c r="BA7" s="269">
        <v>928</v>
      </c>
      <c r="BB7" s="270">
        <v>-844</v>
      </c>
      <c r="BC7" s="269">
        <v>-728</v>
      </c>
      <c r="BD7" s="270">
        <v>84</v>
      </c>
      <c r="BE7" s="271"/>
      <c r="BG7" s="267" t="s">
        <v>446</v>
      </c>
      <c r="BH7" s="272" t="s">
        <v>249</v>
      </c>
      <c r="BI7" s="273">
        <f t="shared" si="0"/>
        <v>912</v>
      </c>
      <c r="BJ7" s="274">
        <f t="shared" si="1"/>
        <v>844</v>
      </c>
      <c r="BK7" s="275">
        <f t="shared" si="2"/>
        <v>0.92543859649122806</v>
      </c>
      <c r="BL7" s="276">
        <f t="shared" si="3"/>
        <v>7.456140350877194E-2</v>
      </c>
      <c r="BM7" s="277"/>
      <c r="BN7" s="267" t="s">
        <v>446</v>
      </c>
      <c r="BO7" s="272" t="s">
        <v>249</v>
      </c>
      <c r="BP7" s="278">
        <f t="shared" si="4"/>
        <v>16</v>
      </c>
      <c r="BQ7" s="279">
        <f t="shared" si="5"/>
        <v>844</v>
      </c>
      <c r="BR7" s="280">
        <f t="shared" si="6"/>
        <v>-828</v>
      </c>
      <c r="BS7" s="277"/>
    </row>
    <row r="8" spans="1:71" x14ac:dyDescent="0.2">
      <c r="A8" s="267" t="s">
        <v>447</v>
      </c>
      <c r="B8" s="268" t="s">
        <v>27</v>
      </c>
      <c r="C8" s="269">
        <v>0</v>
      </c>
      <c r="D8" s="269">
        <v>2</v>
      </c>
      <c r="E8" s="269">
        <v>0</v>
      </c>
      <c r="F8" s="269">
        <v>0</v>
      </c>
      <c r="G8" s="269">
        <v>6</v>
      </c>
      <c r="H8" s="269">
        <v>1</v>
      </c>
      <c r="I8" s="269">
        <v>2</v>
      </c>
      <c r="J8" s="269">
        <v>5</v>
      </c>
      <c r="K8" s="269">
        <v>144</v>
      </c>
      <c r="L8" s="269">
        <v>0</v>
      </c>
      <c r="M8" s="269">
        <v>70</v>
      </c>
      <c r="N8" s="269">
        <v>26</v>
      </c>
      <c r="O8" s="269">
        <v>61</v>
      </c>
      <c r="P8" s="269">
        <v>1</v>
      </c>
      <c r="Q8" s="269">
        <v>0</v>
      </c>
      <c r="R8" s="269">
        <v>0</v>
      </c>
      <c r="S8" s="269">
        <v>0</v>
      </c>
      <c r="T8" s="269">
        <v>0</v>
      </c>
      <c r="U8" s="269">
        <v>0</v>
      </c>
      <c r="V8" s="269">
        <v>0</v>
      </c>
      <c r="W8" s="269">
        <v>0</v>
      </c>
      <c r="X8" s="269">
        <v>4</v>
      </c>
      <c r="Y8" s="269">
        <v>98</v>
      </c>
      <c r="Z8" s="269">
        <v>24</v>
      </c>
      <c r="AA8" s="269">
        <v>0</v>
      </c>
      <c r="AB8" s="269">
        <v>0</v>
      </c>
      <c r="AC8" s="269">
        <v>0</v>
      </c>
      <c r="AD8" s="269">
        <v>0</v>
      </c>
      <c r="AE8" s="269">
        <v>0</v>
      </c>
      <c r="AF8" s="269">
        <v>0</v>
      </c>
      <c r="AG8" s="269">
        <v>0</v>
      </c>
      <c r="AH8" s="269">
        <v>0</v>
      </c>
      <c r="AI8" s="269">
        <v>0</v>
      </c>
      <c r="AJ8" s="269">
        <v>0</v>
      </c>
      <c r="AK8" s="269">
        <v>0</v>
      </c>
      <c r="AL8" s="269">
        <v>0</v>
      </c>
      <c r="AM8" s="269">
        <v>0</v>
      </c>
      <c r="AN8" s="269">
        <v>0</v>
      </c>
      <c r="AO8" s="269">
        <v>0</v>
      </c>
      <c r="AP8" s="270">
        <v>444</v>
      </c>
      <c r="AQ8" s="269">
        <v>-1</v>
      </c>
      <c r="AR8" s="269">
        <v>-2</v>
      </c>
      <c r="AS8" s="269">
        <v>0</v>
      </c>
      <c r="AT8" s="269">
        <v>0</v>
      </c>
      <c r="AU8" s="269">
        <v>0</v>
      </c>
      <c r="AV8" s="269">
        <v>0</v>
      </c>
      <c r="AW8" s="270">
        <v>-3</v>
      </c>
      <c r="AX8" s="269">
        <v>441</v>
      </c>
      <c r="AY8" s="270">
        <v>2</v>
      </c>
      <c r="AZ8" s="270">
        <v>-1</v>
      </c>
      <c r="BA8" s="269">
        <v>443</v>
      </c>
      <c r="BB8" s="270">
        <v>-439</v>
      </c>
      <c r="BC8" s="269">
        <v>-440</v>
      </c>
      <c r="BD8" s="270">
        <v>4</v>
      </c>
      <c r="BE8" s="271"/>
      <c r="BG8" s="267" t="s">
        <v>447</v>
      </c>
      <c r="BH8" s="272" t="s">
        <v>27</v>
      </c>
      <c r="BI8" s="273">
        <f t="shared" si="0"/>
        <v>441</v>
      </c>
      <c r="BJ8" s="274">
        <f t="shared" si="1"/>
        <v>439</v>
      </c>
      <c r="BK8" s="275">
        <f t="shared" si="2"/>
        <v>0.99546485260770978</v>
      </c>
      <c r="BL8" s="276">
        <f t="shared" si="3"/>
        <v>4.5351473922902175E-3</v>
      </c>
      <c r="BM8" s="277"/>
      <c r="BN8" s="267" t="s">
        <v>447</v>
      </c>
      <c r="BO8" s="272" t="s">
        <v>27</v>
      </c>
      <c r="BP8" s="278">
        <f t="shared" si="4"/>
        <v>2</v>
      </c>
      <c r="BQ8" s="279">
        <f t="shared" si="5"/>
        <v>439</v>
      </c>
      <c r="BR8" s="280">
        <f t="shared" si="6"/>
        <v>-437</v>
      </c>
      <c r="BS8" s="277"/>
    </row>
    <row r="9" spans="1:71" x14ac:dyDescent="0.2">
      <c r="A9" s="267" t="s">
        <v>448</v>
      </c>
      <c r="B9" s="268" t="s">
        <v>190</v>
      </c>
      <c r="C9" s="269">
        <v>373</v>
      </c>
      <c r="D9" s="269">
        <v>62</v>
      </c>
      <c r="E9" s="269">
        <v>9</v>
      </c>
      <c r="F9" s="269">
        <v>0</v>
      </c>
      <c r="G9" s="269">
        <v>3974</v>
      </c>
      <c r="H9" s="269">
        <v>2</v>
      </c>
      <c r="I9" s="269">
        <v>10</v>
      </c>
      <c r="J9" s="269">
        <v>7</v>
      </c>
      <c r="K9" s="269">
        <v>0</v>
      </c>
      <c r="L9" s="269">
        <v>0</v>
      </c>
      <c r="M9" s="269">
        <v>1</v>
      </c>
      <c r="N9" s="269">
        <v>0</v>
      </c>
      <c r="O9" s="269">
        <v>0</v>
      </c>
      <c r="P9" s="269">
        <v>0</v>
      </c>
      <c r="Q9" s="269">
        <v>0</v>
      </c>
      <c r="R9" s="269">
        <v>0</v>
      </c>
      <c r="S9" s="269">
        <v>0</v>
      </c>
      <c r="T9" s="269">
        <v>0</v>
      </c>
      <c r="U9" s="269">
        <v>0</v>
      </c>
      <c r="V9" s="269">
        <v>0</v>
      </c>
      <c r="W9" s="269">
        <v>0</v>
      </c>
      <c r="X9" s="269">
        <v>114</v>
      </c>
      <c r="Y9" s="269">
        <v>0</v>
      </c>
      <c r="Z9" s="269">
        <v>0</v>
      </c>
      <c r="AA9" s="269">
        <v>0</v>
      </c>
      <c r="AB9" s="269">
        <v>0</v>
      </c>
      <c r="AC9" s="269">
        <v>1</v>
      </c>
      <c r="AD9" s="269">
        <v>0</v>
      </c>
      <c r="AE9" s="269">
        <v>0</v>
      </c>
      <c r="AF9" s="269">
        <v>0</v>
      </c>
      <c r="AG9" s="269">
        <v>0</v>
      </c>
      <c r="AH9" s="269">
        <v>4</v>
      </c>
      <c r="AI9" s="269">
        <v>73</v>
      </c>
      <c r="AJ9" s="269">
        <v>75</v>
      </c>
      <c r="AK9" s="269">
        <v>3</v>
      </c>
      <c r="AL9" s="269">
        <v>0</v>
      </c>
      <c r="AM9" s="269">
        <v>1174</v>
      </c>
      <c r="AN9" s="269">
        <v>0</v>
      </c>
      <c r="AO9" s="269">
        <v>4</v>
      </c>
      <c r="AP9" s="270">
        <v>5886</v>
      </c>
      <c r="AQ9" s="269">
        <v>127</v>
      </c>
      <c r="AR9" s="269">
        <v>7267</v>
      </c>
      <c r="AS9" s="269">
        <v>0</v>
      </c>
      <c r="AT9" s="269">
        <v>0</v>
      </c>
      <c r="AU9" s="269">
        <v>0</v>
      </c>
      <c r="AV9" s="269">
        <v>32</v>
      </c>
      <c r="AW9" s="270">
        <v>7426</v>
      </c>
      <c r="AX9" s="269">
        <v>13312</v>
      </c>
      <c r="AY9" s="270">
        <v>16071</v>
      </c>
      <c r="AZ9" s="270">
        <v>23497</v>
      </c>
      <c r="BA9" s="269">
        <v>29383</v>
      </c>
      <c r="BB9" s="270">
        <v>-10536</v>
      </c>
      <c r="BC9" s="269">
        <v>12961</v>
      </c>
      <c r="BD9" s="270">
        <v>18847</v>
      </c>
      <c r="BE9" s="271"/>
      <c r="BG9" s="267" t="s">
        <v>448</v>
      </c>
      <c r="BH9" s="272" t="s">
        <v>190</v>
      </c>
      <c r="BI9" s="273">
        <f t="shared" si="0"/>
        <v>13312</v>
      </c>
      <c r="BJ9" s="274">
        <f t="shared" si="1"/>
        <v>10536</v>
      </c>
      <c r="BK9" s="275">
        <f t="shared" si="2"/>
        <v>0.79146634615384615</v>
      </c>
      <c r="BL9" s="276">
        <f t="shared" si="3"/>
        <v>0.20853365384615385</v>
      </c>
      <c r="BM9" s="277"/>
      <c r="BN9" s="267" t="s">
        <v>448</v>
      </c>
      <c r="BO9" s="272" t="s">
        <v>190</v>
      </c>
      <c r="BP9" s="278">
        <f t="shared" si="4"/>
        <v>16071</v>
      </c>
      <c r="BQ9" s="279">
        <f t="shared" si="5"/>
        <v>10536</v>
      </c>
      <c r="BR9" s="280">
        <f t="shared" si="6"/>
        <v>5535</v>
      </c>
      <c r="BS9" s="277"/>
    </row>
    <row r="10" spans="1:71" x14ac:dyDescent="0.2">
      <c r="A10" s="281" t="s">
        <v>449</v>
      </c>
      <c r="B10" s="282" t="s">
        <v>28</v>
      </c>
      <c r="C10" s="269">
        <v>12</v>
      </c>
      <c r="D10" s="269">
        <v>5</v>
      </c>
      <c r="E10" s="269">
        <v>2</v>
      </c>
      <c r="F10" s="269">
        <v>0</v>
      </c>
      <c r="G10" s="269">
        <v>23</v>
      </c>
      <c r="H10" s="269">
        <v>234</v>
      </c>
      <c r="I10" s="269">
        <v>27</v>
      </c>
      <c r="J10" s="269">
        <v>1</v>
      </c>
      <c r="K10" s="269">
        <v>0</v>
      </c>
      <c r="L10" s="269">
        <v>3</v>
      </c>
      <c r="M10" s="269">
        <v>4</v>
      </c>
      <c r="N10" s="269">
        <v>0</v>
      </c>
      <c r="O10" s="269">
        <v>0</v>
      </c>
      <c r="P10" s="269">
        <v>4</v>
      </c>
      <c r="Q10" s="269">
        <v>1</v>
      </c>
      <c r="R10" s="269">
        <v>1</v>
      </c>
      <c r="S10" s="269">
        <v>1</v>
      </c>
      <c r="T10" s="269">
        <v>1</v>
      </c>
      <c r="U10" s="269">
        <v>20</v>
      </c>
      <c r="V10" s="269">
        <v>0</v>
      </c>
      <c r="W10" s="269">
        <v>2</v>
      </c>
      <c r="X10" s="269">
        <v>72</v>
      </c>
      <c r="Y10" s="269">
        <v>49</v>
      </c>
      <c r="Z10" s="269">
        <v>0</v>
      </c>
      <c r="AA10" s="269">
        <v>2</v>
      </c>
      <c r="AB10" s="269">
        <v>2</v>
      </c>
      <c r="AC10" s="269">
        <v>42</v>
      </c>
      <c r="AD10" s="269">
        <v>6</v>
      </c>
      <c r="AE10" s="269">
        <v>0</v>
      </c>
      <c r="AF10" s="269">
        <v>5</v>
      </c>
      <c r="AG10" s="269">
        <v>0</v>
      </c>
      <c r="AH10" s="269">
        <v>37</v>
      </c>
      <c r="AI10" s="269">
        <v>4</v>
      </c>
      <c r="AJ10" s="269">
        <v>30</v>
      </c>
      <c r="AK10" s="269">
        <v>42</v>
      </c>
      <c r="AL10" s="269">
        <v>8</v>
      </c>
      <c r="AM10" s="269">
        <v>36</v>
      </c>
      <c r="AN10" s="269">
        <v>18</v>
      </c>
      <c r="AO10" s="269">
        <v>9</v>
      </c>
      <c r="AP10" s="270">
        <v>703</v>
      </c>
      <c r="AQ10" s="269">
        <v>16</v>
      </c>
      <c r="AR10" s="269">
        <v>1103</v>
      </c>
      <c r="AS10" s="269">
        <v>0</v>
      </c>
      <c r="AT10" s="269">
        <v>1</v>
      </c>
      <c r="AU10" s="269">
        <v>17</v>
      </c>
      <c r="AV10" s="269">
        <v>117</v>
      </c>
      <c r="AW10" s="270">
        <v>1254</v>
      </c>
      <c r="AX10" s="269">
        <v>1957</v>
      </c>
      <c r="AY10" s="270">
        <v>949</v>
      </c>
      <c r="AZ10" s="270">
        <v>2203</v>
      </c>
      <c r="BA10" s="269">
        <v>2906</v>
      </c>
      <c r="BB10" s="270">
        <v>-1957</v>
      </c>
      <c r="BC10" s="269">
        <v>246</v>
      </c>
      <c r="BD10" s="270">
        <v>949</v>
      </c>
      <c r="BE10" s="271"/>
      <c r="BG10" s="281" t="s">
        <v>449</v>
      </c>
      <c r="BH10" s="283" t="s">
        <v>28</v>
      </c>
      <c r="BI10" s="273">
        <f t="shared" si="0"/>
        <v>1957</v>
      </c>
      <c r="BJ10" s="274">
        <f t="shared" si="1"/>
        <v>1957</v>
      </c>
      <c r="BK10" s="275">
        <f t="shared" si="2"/>
        <v>1</v>
      </c>
      <c r="BL10" s="276">
        <f t="shared" si="3"/>
        <v>0</v>
      </c>
      <c r="BM10" s="277"/>
      <c r="BN10" s="281" t="s">
        <v>449</v>
      </c>
      <c r="BO10" s="283" t="s">
        <v>28</v>
      </c>
      <c r="BP10" s="278">
        <f t="shared" si="4"/>
        <v>949</v>
      </c>
      <c r="BQ10" s="279">
        <f t="shared" si="5"/>
        <v>1957</v>
      </c>
      <c r="BR10" s="280">
        <f t="shared" si="6"/>
        <v>-1008</v>
      </c>
      <c r="BS10" s="277"/>
    </row>
    <row r="11" spans="1:71" x14ac:dyDescent="0.2">
      <c r="A11" s="281" t="s">
        <v>450</v>
      </c>
      <c r="B11" s="282" t="s">
        <v>284</v>
      </c>
      <c r="C11" s="269">
        <v>77</v>
      </c>
      <c r="D11" s="269">
        <v>21</v>
      </c>
      <c r="E11" s="269">
        <v>0</v>
      </c>
      <c r="F11" s="269">
        <v>0</v>
      </c>
      <c r="G11" s="269">
        <v>306</v>
      </c>
      <c r="H11" s="269">
        <v>6</v>
      </c>
      <c r="I11" s="269">
        <v>1587</v>
      </c>
      <c r="J11" s="269">
        <v>13</v>
      </c>
      <c r="K11" s="269">
        <v>0</v>
      </c>
      <c r="L11" s="269">
        <v>11</v>
      </c>
      <c r="M11" s="269">
        <v>21</v>
      </c>
      <c r="N11" s="269">
        <v>0</v>
      </c>
      <c r="O11" s="269">
        <v>1</v>
      </c>
      <c r="P11" s="269">
        <v>11</v>
      </c>
      <c r="Q11" s="269">
        <v>1</v>
      </c>
      <c r="R11" s="269">
        <v>0</v>
      </c>
      <c r="S11" s="269">
        <v>4</v>
      </c>
      <c r="T11" s="269">
        <v>1</v>
      </c>
      <c r="U11" s="269">
        <v>58</v>
      </c>
      <c r="V11" s="269">
        <v>0</v>
      </c>
      <c r="W11" s="269">
        <v>3</v>
      </c>
      <c r="X11" s="269">
        <v>183</v>
      </c>
      <c r="Y11" s="269">
        <v>733</v>
      </c>
      <c r="Z11" s="269">
        <v>0</v>
      </c>
      <c r="AA11" s="269">
        <v>7</v>
      </c>
      <c r="AB11" s="269">
        <v>4</v>
      </c>
      <c r="AC11" s="269">
        <v>81</v>
      </c>
      <c r="AD11" s="269">
        <v>16</v>
      </c>
      <c r="AE11" s="269">
        <v>3</v>
      </c>
      <c r="AF11" s="269">
        <v>4</v>
      </c>
      <c r="AG11" s="269">
        <v>2</v>
      </c>
      <c r="AH11" s="269">
        <v>14</v>
      </c>
      <c r="AI11" s="269">
        <v>70</v>
      </c>
      <c r="AJ11" s="269">
        <v>48</v>
      </c>
      <c r="AK11" s="269">
        <v>30</v>
      </c>
      <c r="AL11" s="269">
        <v>13</v>
      </c>
      <c r="AM11" s="269">
        <v>54</v>
      </c>
      <c r="AN11" s="269">
        <v>30</v>
      </c>
      <c r="AO11" s="269">
        <v>188</v>
      </c>
      <c r="AP11" s="270">
        <v>3601</v>
      </c>
      <c r="AQ11" s="269">
        <v>11</v>
      </c>
      <c r="AR11" s="269">
        <v>92</v>
      </c>
      <c r="AS11" s="269">
        <v>0</v>
      </c>
      <c r="AT11" s="269">
        <v>9</v>
      </c>
      <c r="AU11" s="269">
        <v>27</v>
      </c>
      <c r="AV11" s="269">
        <v>-227</v>
      </c>
      <c r="AW11" s="270">
        <v>-88</v>
      </c>
      <c r="AX11" s="269">
        <v>3513</v>
      </c>
      <c r="AY11" s="270">
        <v>5941</v>
      </c>
      <c r="AZ11" s="270">
        <v>5853</v>
      </c>
      <c r="BA11" s="269">
        <v>9454</v>
      </c>
      <c r="BB11" s="270">
        <v>-1518</v>
      </c>
      <c r="BC11" s="269">
        <v>4335</v>
      </c>
      <c r="BD11" s="270">
        <v>7936</v>
      </c>
      <c r="BE11" s="271"/>
      <c r="BG11" s="281" t="s">
        <v>450</v>
      </c>
      <c r="BH11" s="283" t="s">
        <v>284</v>
      </c>
      <c r="BI11" s="273">
        <f t="shared" si="0"/>
        <v>3513</v>
      </c>
      <c r="BJ11" s="274">
        <f t="shared" si="1"/>
        <v>1518</v>
      </c>
      <c r="BK11" s="275">
        <f t="shared" si="2"/>
        <v>0.43210930828351835</v>
      </c>
      <c r="BL11" s="276">
        <f t="shared" si="3"/>
        <v>0.56789069171648165</v>
      </c>
      <c r="BM11" s="277"/>
      <c r="BN11" s="281" t="s">
        <v>450</v>
      </c>
      <c r="BO11" s="283" t="s">
        <v>284</v>
      </c>
      <c r="BP11" s="278">
        <f t="shared" si="4"/>
        <v>5941</v>
      </c>
      <c r="BQ11" s="279">
        <f t="shared" si="5"/>
        <v>1518</v>
      </c>
      <c r="BR11" s="280">
        <f t="shared" si="6"/>
        <v>4423</v>
      </c>
      <c r="BS11" s="277"/>
    </row>
    <row r="12" spans="1:71" x14ac:dyDescent="0.2">
      <c r="A12" s="281" t="s">
        <v>451</v>
      </c>
      <c r="B12" s="282" t="s">
        <v>29</v>
      </c>
      <c r="C12" s="269">
        <v>192</v>
      </c>
      <c r="D12" s="269">
        <v>2</v>
      </c>
      <c r="E12" s="269">
        <v>1</v>
      </c>
      <c r="F12" s="269">
        <v>0</v>
      </c>
      <c r="G12" s="269">
        <v>197</v>
      </c>
      <c r="H12" s="269">
        <v>109</v>
      </c>
      <c r="I12" s="269">
        <v>297</v>
      </c>
      <c r="J12" s="269">
        <v>328</v>
      </c>
      <c r="K12" s="269">
        <v>1</v>
      </c>
      <c r="L12" s="269">
        <v>350</v>
      </c>
      <c r="M12" s="269">
        <v>35</v>
      </c>
      <c r="N12" s="269">
        <v>2</v>
      </c>
      <c r="O12" s="269">
        <v>3</v>
      </c>
      <c r="P12" s="269">
        <v>24</v>
      </c>
      <c r="Q12" s="269">
        <v>5</v>
      </c>
      <c r="R12" s="269">
        <v>3</v>
      </c>
      <c r="S12" s="269">
        <v>14</v>
      </c>
      <c r="T12" s="269">
        <v>4</v>
      </c>
      <c r="U12" s="269">
        <v>105</v>
      </c>
      <c r="V12" s="269">
        <v>2</v>
      </c>
      <c r="W12" s="269">
        <v>15</v>
      </c>
      <c r="X12" s="269">
        <v>170</v>
      </c>
      <c r="Y12" s="269">
        <v>84</v>
      </c>
      <c r="Z12" s="269">
        <v>0</v>
      </c>
      <c r="AA12" s="269">
        <v>21</v>
      </c>
      <c r="AB12" s="269">
        <v>14</v>
      </c>
      <c r="AC12" s="269">
        <v>0</v>
      </c>
      <c r="AD12" s="269">
        <v>0</v>
      </c>
      <c r="AE12" s="269">
        <v>0</v>
      </c>
      <c r="AF12" s="269">
        <v>2</v>
      </c>
      <c r="AG12" s="269">
        <v>0</v>
      </c>
      <c r="AH12" s="269">
        <v>10</v>
      </c>
      <c r="AI12" s="269">
        <v>66</v>
      </c>
      <c r="AJ12" s="269">
        <v>1846</v>
      </c>
      <c r="AK12" s="269">
        <v>4</v>
      </c>
      <c r="AL12" s="269">
        <v>19</v>
      </c>
      <c r="AM12" s="269">
        <v>58</v>
      </c>
      <c r="AN12" s="269">
        <v>0</v>
      </c>
      <c r="AO12" s="269">
        <v>14</v>
      </c>
      <c r="AP12" s="270">
        <v>3997</v>
      </c>
      <c r="AQ12" s="269">
        <v>24</v>
      </c>
      <c r="AR12" s="269">
        <v>672</v>
      </c>
      <c r="AS12" s="269">
        <v>0</v>
      </c>
      <c r="AT12" s="269">
        <v>0</v>
      </c>
      <c r="AU12" s="269">
        <v>0</v>
      </c>
      <c r="AV12" s="269">
        <v>42</v>
      </c>
      <c r="AW12" s="270">
        <v>738</v>
      </c>
      <c r="AX12" s="269">
        <v>4735</v>
      </c>
      <c r="AY12" s="270">
        <v>911</v>
      </c>
      <c r="AZ12" s="270">
        <v>1649</v>
      </c>
      <c r="BA12" s="269">
        <v>5646</v>
      </c>
      <c r="BB12" s="270">
        <v>-4735</v>
      </c>
      <c r="BC12" s="269">
        <v>-3086</v>
      </c>
      <c r="BD12" s="270">
        <v>911</v>
      </c>
      <c r="BE12" s="271"/>
      <c r="BG12" s="281" t="s">
        <v>451</v>
      </c>
      <c r="BH12" s="283" t="s">
        <v>29</v>
      </c>
      <c r="BI12" s="273">
        <f t="shared" si="0"/>
        <v>4735</v>
      </c>
      <c r="BJ12" s="274">
        <f t="shared" si="1"/>
        <v>4735</v>
      </c>
      <c r="BK12" s="275">
        <f t="shared" si="2"/>
        <v>1</v>
      </c>
      <c r="BL12" s="276">
        <f t="shared" si="3"/>
        <v>0</v>
      </c>
      <c r="BM12" s="277"/>
      <c r="BN12" s="281" t="s">
        <v>451</v>
      </c>
      <c r="BO12" s="283" t="s">
        <v>29</v>
      </c>
      <c r="BP12" s="278">
        <f t="shared" si="4"/>
        <v>911</v>
      </c>
      <c r="BQ12" s="279">
        <f t="shared" si="5"/>
        <v>4735</v>
      </c>
      <c r="BR12" s="280">
        <f t="shared" si="6"/>
        <v>-3824</v>
      </c>
      <c r="BS12" s="277"/>
    </row>
    <row r="13" spans="1:71" x14ac:dyDescent="0.2">
      <c r="A13" s="281" t="s">
        <v>452</v>
      </c>
      <c r="B13" s="282" t="s">
        <v>30</v>
      </c>
      <c r="C13" s="269">
        <v>20</v>
      </c>
      <c r="D13" s="269">
        <v>22</v>
      </c>
      <c r="E13" s="269">
        <v>5</v>
      </c>
      <c r="F13" s="269">
        <v>0</v>
      </c>
      <c r="G13" s="269">
        <v>87</v>
      </c>
      <c r="H13" s="269">
        <v>6</v>
      </c>
      <c r="I13" s="269">
        <v>16</v>
      </c>
      <c r="J13" s="269">
        <v>74</v>
      </c>
      <c r="K13" s="269">
        <v>15</v>
      </c>
      <c r="L13" s="269">
        <v>3</v>
      </c>
      <c r="M13" s="269">
        <v>23</v>
      </c>
      <c r="N13" s="269">
        <v>12</v>
      </c>
      <c r="O13" s="269">
        <v>1</v>
      </c>
      <c r="P13" s="269">
        <v>8</v>
      </c>
      <c r="Q13" s="269">
        <v>2</v>
      </c>
      <c r="R13" s="269">
        <v>1</v>
      </c>
      <c r="S13" s="269">
        <v>1</v>
      </c>
      <c r="T13" s="269">
        <v>0</v>
      </c>
      <c r="U13" s="269">
        <v>8</v>
      </c>
      <c r="V13" s="269">
        <v>0</v>
      </c>
      <c r="W13" s="269">
        <v>3</v>
      </c>
      <c r="X13" s="269">
        <v>11</v>
      </c>
      <c r="Y13" s="269">
        <v>188</v>
      </c>
      <c r="Z13" s="269">
        <v>4</v>
      </c>
      <c r="AA13" s="269">
        <v>27</v>
      </c>
      <c r="AB13" s="269">
        <v>11</v>
      </c>
      <c r="AC13" s="269">
        <v>16</v>
      </c>
      <c r="AD13" s="269">
        <v>1</v>
      </c>
      <c r="AE13" s="269">
        <v>7</v>
      </c>
      <c r="AF13" s="269">
        <v>186</v>
      </c>
      <c r="AG13" s="269">
        <v>0</v>
      </c>
      <c r="AH13" s="269">
        <v>119</v>
      </c>
      <c r="AI13" s="269">
        <v>34</v>
      </c>
      <c r="AJ13" s="269">
        <v>26</v>
      </c>
      <c r="AK13" s="269">
        <v>6</v>
      </c>
      <c r="AL13" s="269">
        <v>10</v>
      </c>
      <c r="AM13" s="269">
        <v>48</v>
      </c>
      <c r="AN13" s="269">
        <v>0</v>
      </c>
      <c r="AO13" s="269">
        <v>27</v>
      </c>
      <c r="AP13" s="270">
        <v>1028</v>
      </c>
      <c r="AQ13" s="269">
        <v>2</v>
      </c>
      <c r="AR13" s="269">
        <v>1322</v>
      </c>
      <c r="AS13" s="269">
        <v>0</v>
      </c>
      <c r="AT13" s="269">
        <v>0</v>
      </c>
      <c r="AU13" s="269">
        <v>0</v>
      </c>
      <c r="AV13" s="269">
        <v>0</v>
      </c>
      <c r="AW13" s="270">
        <v>1324</v>
      </c>
      <c r="AX13" s="269">
        <v>2352</v>
      </c>
      <c r="AY13" s="270">
        <v>134</v>
      </c>
      <c r="AZ13" s="270">
        <v>1458</v>
      </c>
      <c r="BA13" s="269">
        <v>2486</v>
      </c>
      <c r="BB13" s="270">
        <v>-2240</v>
      </c>
      <c r="BC13" s="269">
        <v>-782</v>
      </c>
      <c r="BD13" s="270">
        <v>246</v>
      </c>
      <c r="BE13" s="271"/>
      <c r="BG13" s="281" t="s">
        <v>452</v>
      </c>
      <c r="BH13" s="283" t="s">
        <v>30</v>
      </c>
      <c r="BI13" s="273">
        <f t="shared" si="0"/>
        <v>2352</v>
      </c>
      <c r="BJ13" s="274">
        <f t="shared" si="1"/>
        <v>2240</v>
      </c>
      <c r="BK13" s="275">
        <f t="shared" si="2"/>
        <v>0.95238095238095233</v>
      </c>
      <c r="BL13" s="276">
        <f t="shared" si="3"/>
        <v>4.7619047619047672E-2</v>
      </c>
      <c r="BM13" s="277"/>
      <c r="BN13" s="281" t="s">
        <v>452</v>
      </c>
      <c r="BO13" s="283" t="s">
        <v>30</v>
      </c>
      <c r="BP13" s="278">
        <f t="shared" si="4"/>
        <v>134</v>
      </c>
      <c r="BQ13" s="279">
        <f t="shared" si="5"/>
        <v>2240</v>
      </c>
      <c r="BR13" s="280">
        <f t="shared" si="6"/>
        <v>-2106</v>
      </c>
      <c r="BS13" s="277"/>
    </row>
    <row r="14" spans="1:71" x14ac:dyDescent="0.2">
      <c r="A14" s="281" t="s">
        <v>453</v>
      </c>
      <c r="B14" s="282" t="s">
        <v>454</v>
      </c>
      <c r="C14" s="269">
        <v>23</v>
      </c>
      <c r="D14" s="269">
        <v>31</v>
      </c>
      <c r="E14" s="269">
        <v>1</v>
      </c>
      <c r="F14" s="269">
        <v>0</v>
      </c>
      <c r="G14" s="269">
        <v>336</v>
      </c>
      <c r="H14" s="269">
        <v>10</v>
      </c>
      <c r="I14" s="269">
        <v>104</v>
      </c>
      <c r="J14" s="269">
        <v>17</v>
      </c>
      <c r="K14" s="269">
        <v>0</v>
      </c>
      <c r="L14" s="269">
        <v>427</v>
      </c>
      <c r="M14" s="269">
        <v>9</v>
      </c>
      <c r="N14" s="269">
        <v>0</v>
      </c>
      <c r="O14" s="269">
        <v>2</v>
      </c>
      <c r="P14" s="269">
        <v>14</v>
      </c>
      <c r="Q14" s="269">
        <v>16</v>
      </c>
      <c r="R14" s="269">
        <v>12</v>
      </c>
      <c r="S14" s="269">
        <v>35</v>
      </c>
      <c r="T14" s="269">
        <v>5</v>
      </c>
      <c r="U14" s="269">
        <v>310</v>
      </c>
      <c r="V14" s="269">
        <v>3</v>
      </c>
      <c r="W14" s="269">
        <v>55</v>
      </c>
      <c r="X14" s="269">
        <v>400</v>
      </c>
      <c r="Y14" s="269">
        <v>210</v>
      </c>
      <c r="Z14" s="269">
        <v>0</v>
      </c>
      <c r="AA14" s="269">
        <v>89</v>
      </c>
      <c r="AB14" s="269">
        <v>14</v>
      </c>
      <c r="AC14" s="269">
        <v>51</v>
      </c>
      <c r="AD14" s="269">
        <v>10</v>
      </c>
      <c r="AE14" s="269">
        <v>6</v>
      </c>
      <c r="AF14" s="269">
        <v>7</v>
      </c>
      <c r="AG14" s="269">
        <v>1</v>
      </c>
      <c r="AH14" s="269">
        <v>21</v>
      </c>
      <c r="AI14" s="269">
        <v>32</v>
      </c>
      <c r="AJ14" s="269">
        <v>26</v>
      </c>
      <c r="AK14" s="269">
        <v>13</v>
      </c>
      <c r="AL14" s="269">
        <v>67</v>
      </c>
      <c r="AM14" s="269">
        <v>29</v>
      </c>
      <c r="AN14" s="269">
        <v>8</v>
      </c>
      <c r="AO14" s="269">
        <v>26</v>
      </c>
      <c r="AP14" s="270">
        <v>2420</v>
      </c>
      <c r="AQ14" s="269">
        <v>3</v>
      </c>
      <c r="AR14" s="269">
        <v>222</v>
      </c>
      <c r="AS14" s="269">
        <v>1</v>
      </c>
      <c r="AT14" s="269">
        <v>0</v>
      </c>
      <c r="AU14" s="269">
        <v>0</v>
      </c>
      <c r="AV14" s="269">
        <v>5</v>
      </c>
      <c r="AW14" s="270">
        <v>231</v>
      </c>
      <c r="AX14" s="269">
        <v>2651</v>
      </c>
      <c r="AY14" s="270">
        <v>1390</v>
      </c>
      <c r="AZ14" s="270">
        <v>1621</v>
      </c>
      <c r="BA14" s="269">
        <v>4041</v>
      </c>
      <c r="BB14" s="270">
        <v>-2373</v>
      </c>
      <c r="BC14" s="269">
        <v>-752</v>
      </c>
      <c r="BD14" s="270">
        <v>1668</v>
      </c>
      <c r="BE14" s="271"/>
      <c r="BG14" s="281" t="s">
        <v>453</v>
      </c>
      <c r="BH14" s="283" t="s">
        <v>454</v>
      </c>
      <c r="BI14" s="273">
        <f t="shared" si="0"/>
        <v>2651</v>
      </c>
      <c r="BJ14" s="274">
        <f t="shared" si="1"/>
        <v>2373</v>
      </c>
      <c r="BK14" s="275">
        <f t="shared" si="2"/>
        <v>0.89513391173142209</v>
      </c>
      <c r="BL14" s="276">
        <f t="shared" si="3"/>
        <v>0.10486608826857791</v>
      </c>
      <c r="BM14" s="277"/>
      <c r="BN14" s="281" t="s">
        <v>453</v>
      </c>
      <c r="BO14" s="283" t="s">
        <v>454</v>
      </c>
      <c r="BP14" s="278">
        <f t="shared" si="4"/>
        <v>1390</v>
      </c>
      <c r="BQ14" s="279">
        <f t="shared" si="5"/>
        <v>2373</v>
      </c>
      <c r="BR14" s="280">
        <f t="shared" si="6"/>
        <v>-983</v>
      </c>
      <c r="BS14" s="277"/>
    </row>
    <row r="15" spans="1:71" x14ac:dyDescent="0.2">
      <c r="A15" s="281" t="s">
        <v>455</v>
      </c>
      <c r="B15" s="282" t="s">
        <v>31</v>
      </c>
      <c r="C15" s="269">
        <v>7</v>
      </c>
      <c r="D15" s="269">
        <v>2</v>
      </c>
      <c r="E15" s="269">
        <v>0</v>
      </c>
      <c r="F15" s="269">
        <v>0</v>
      </c>
      <c r="G15" s="269">
        <v>27</v>
      </c>
      <c r="H15" s="269">
        <v>1</v>
      </c>
      <c r="I15" s="269">
        <v>19</v>
      </c>
      <c r="J15" s="269">
        <v>7</v>
      </c>
      <c r="K15" s="269">
        <v>0</v>
      </c>
      <c r="L15" s="269">
        <v>6</v>
      </c>
      <c r="M15" s="269">
        <v>88</v>
      </c>
      <c r="N15" s="269">
        <v>3</v>
      </c>
      <c r="O15" s="269">
        <v>4</v>
      </c>
      <c r="P15" s="269">
        <v>10</v>
      </c>
      <c r="Q15" s="269">
        <v>8</v>
      </c>
      <c r="R15" s="269">
        <v>3</v>
      </c>
      <c r="S15" s="269">
        <v>16</v>
      </c>
      <c r="T15" s="269">
        <v>7</v>
      </c>
      <c r="U15" s="269">
        <v>70</v>
      </c>
      <c r="V15" s="269">
        <v>0</v>
      </c>
      <c r="W15" s="269">
        <v>8</v>
      </c>
      <c r="X15" s="269">
        <v>37</v>
      </c>
      <c r="Y15" s="269">
        <v>836</v>
      </c>
      <c r="Z15" s="269">
        <v>0</v>
      </c>
      <c r="AA15" s="269">
        <v>11</v>
      </c>
      <c r="AB15" s="269">
        <v>1</v>
      </c>
      <c r="AC15" s="269">
        <v>2</v>
      </c>
      <c r="AD15" s="269">
        <v>0</v>
      </c>
      <c r="AE15" s="269">
        <v>1</v>
      </c>
      <c r="AF15" s="269">
        <v>0</v>
      </c>
      <c r="AG15" s="269">
        <v>0</v>
      </c>
      <c r="AH15" s="269">
        <v>2</v>
      </c>
      <c r="AI15" s="269">
        <v>21</v>
      </c>
      <c r="AJ15" s="269">
        <v>9</v>
      </c>
      <c r="AK15" s="269">
        <v>1</v>
      </c>
      <c r="AL15" s="269">
        <v>5</v>
      </c>
      <c r="AM15" s="269">
        <v>13</v>
      </c>
      <c r="AN15" s="269">
        <v>1</v>
      </c>
      <c r="AO15" s="269">
        <v>9</v>
      </c>
      <c r="AP15" s="270">
        <v>1235</v>
      </c>
      <c r="AQ15" s="269">
        <v>2</v>
      </c>
      <c r="AR15" s="269">
        <v>35</v>
      </c>
      <c r="AS15" s="269">
        <v>0</v>
      </c>
      <c r="AT15" s="269">
        <v>0</v>
      </c>
      <c r="AU15" s="269">
        <v>0</v>
      </c>
      <c r="AV15" s="269">
        <v>-22</v>
      </c>
      <c r="AW15" s="270">
        <v>15</v>
      </c>
      <c r="AX15" s="269">
        <v>1250</v>
      </c>
      <c r="AY15" s="270">
        <v>844</v>
      </c>
      <c r="AZ15" s="270">
        <v>859</v>
      </c>
      <c r="BA15" s="269">
        <v>2094</v>
      </c>
      <c r="BB15" s="270">
        <v>-1080</v>
      </c>
      <c r="BC15" s="269">
        <v>-221</v>
      </c>
      <c r="BD15" s="270">
        <v>1014</v>
      </c>
      <c r="BE15" s="271"/>
      <c r="BG15" s="281" t="s">
        <v>455</v>
      </c>
      <c r="BH15" s="283" t="s">
        <v>31</v>
      </c>
      <c r="BI15" s="273">
        <f t="shared" si="0"/>
        <v>1250</v>
      </c>
      <c r="BJ15" s="274">
        <f t="shared" si="1"/>
        <v>1080</v>
      </c>
      <c r="BK15" s="275">
        <f t="shared" si="2"/>
        <v>0.86399999999999999</v>
      </c>
      <c r="BL15" s="276">
        <f t="shared" si="3"/>
        <v>0.13600000000000001</v>
      </c>
      <c r="BM15" s="277"/>
      <c r="BN15" s="281" t="s">
        <v>455</v>
      </c>
      <c r="BO15" s="283" t="s">
        <v>31</v>
      </c>
      <c r="BP15" s="278">
        <f t="shared" si="4"/>
        <v>844</v>
      </c>
      <c r="BQ15" s="279">
        <f t="shared" si="5"/>
        <v>1080</v>
      </c>
      <c r="BR15" s="280">
        <f t="shared" si="6"/>
        <v>-236</v>
      </c>
      <c r="BS15" s="277"/>
    </row>
    <row r="16" spans="1:71" x14ac:dyDescent="0.2">
      <c r="A16" s="281" t="s">
        <v>456</v>
      </c>
      <c r="B16" s="282" t="s">
        <v>32</v>
      </c>
      <c r="C16" s="269">
        <v>0</v>
      </c>
      <c r="D16" s="269">
        <v>0</v>
      </c>
      <c r="E16" s="269">
        <v>0</v>
      </c>
      <c r="F16" s="269">
        <v>0</v>
      </c>
      <c r="G16" s="269">
        <v>0</v>
      </c>
      <c r="H16" s="269">
        <v>0</v>
      </c>
      <c r="I16" s="269">
        <v>67</v>
      </c>
      <c r="J16" s="269">
        <v>0</v>
      </c>
      <c r="K16" s="269">
        <v>0</v>
      </c>
      <c r="L16" s="269">
        <v>2</v>
      </c>
      <c r="M16" s="269">
        <v>9</v>
      </c>
      <c r="N16" s="269">
        <v>275</v>
      </c>
      <c r="O16" s="269">
        <v>0</v>
      </c>
      <c r="P16" s="269">
        <v>624</v>
      </c>
      <c r="Q16" s="269">
        <v>141</v>
      </c>
      <c r="R16" s="269">
        <v>56</v>
      </c>
      <c r="S16" s="269">
        <v>19</v>
      </c>
      <c r="T16" s="269">
        <v>1</v>
      </c>
      <c r="U16" s="269">
        <v>353</v>
      </c>
      <c r="V16" s="269">
        <v>0</v>
      </c>
      <c r="W16" s="269">
        <v>80</v>
      </c>
      <c r="X16" s="269">
        <v>26</v>
      </c>
      <c r="Y16" s="269">
        <v>364</v>
      </c>
      <c r="Z16" s="269">
        <v>0</v>
      </c>
      <c r="AA16" s="269">
        <v>0</v>
      </c>
      <c r="AB16" s="269">
        <v>0</v>
      </c>
      <c r="AC16" s="269">
        <v>0</v>
      </c>
      <c r="AD16" s="269">
        <v>0</v>
      </c>
      <c r="AE16" s="269">
        <v>0</v>
      </c>
      <c r="AF16" s="269">
        <v>0</v>
      </c>
      <c r="AG16" s="269">
        <v>0</v>
      </c>
      <c r="AH16" s="269">
        <v>0</v>
      </c>
      <c r="AI16" s="269">
        <v>0</v>
      </c>
      <c r="AJ16" s="269">
        <v>0</v>
      </c>
      <c r="AK16" s="269">
        <v>0</v>
      </c>
      <c r="AL16" s="269">
        <v>2</v>
      </c>
      <c r="AM16" s="269">
        <v>0</v>
      </c>
      <c r="AN16" s="269">
        <v>0</v>
      </c>
      <c r="AO16" s="269">
        <v>7</v>
      </c>
      <c r="AP16" s="270">
        <v>2026</v>
      </c>
      <c r="AQ16" s="269">
        <v>0</v>
      </c>
      <c r="AR16" s="269">
        <v>-9</v>
      </c>
      <c r="AS16" s="269">
        <v>0</v>
      </c>
      <c r="AT16" s="269">
        <v>-20</v>
      </c>
      <c r="AU16" s="269">
        <v>-10</v>
      </c>
      <c r="AV16" s="269">
        <v>-3</v>
      </c>
      <c r="AW16" s="270">
        <v>-42</v>
      </c>
      <c r="AX16" s="269">
        <v>1984</v>
      </c>
      <c r="AY16" s="270">
        <v>397</v>
      </c>
      <c r="AZ16" s="270">
        <v>355</v>
      </c>
      <c r="BA16" s="269">
        <v>2381</v>
      </c>
      <c r="BB16" s="270">
        <v>-1869</v>
      </c>
      <c r="BC16" s="269">
        <v>-1514</v>
      </c>
      <c r="BD16" s="270">
        <v>512</v>
      </c>
      <c r="BE16" s="271"/>
      <c r="BG16" s="281" t="s">
        <v>456</v>
      </c>
      <c r="BH16" s="283" t="s">
        <v>32</v>
      </c>
      <c r="BI16" s="273">
        <f t="shared" si="0"/>
        <v>1984</v>
      </c>
      <c r="BJ16" s="274">
        <f t="shared" si="1"/>
        <v>1869</v>
      </c>
      <c r="BK16" s="275">
        <f t="shared" si="2"/>
        <v>0.94203629032258063</v>
      </c>
      <c r="BL16" s="276">
        <f t="shared" si="3"/>
        <v>5.7963709677419373E-2</v>
      </c>
      <c r="BM16" s="277"/>
      <c r="BN16" s="281" t="s">
        <v>456</v>
      </c>
      <c r="BO16" s="283" t="s">
        <v>32</v>
      </c>
      <c r="BP16" s="278">
        <f t="shared" si="4"/>
        <v>397</v>
      </c>
      <c r="BQ16" s="279">
        <f t="shared" si="5"/>
        <v>1869</v>
      </c>
      <c r="BR16" s="280">
        <f t="shared" si="6"/>
        <v>-1472</v>
      </c>
      <c r="BS16" s="277"/>
    </row>
    <row r="17" spans="1:71" x14ac:dyDescent="0.2">
      <c r="A17" s="281" t="s">
        <v>457</v>
      </c>
      <c r="B17" s="282" t="s">
        <v>33</v>
      </c>
      <c r="C17" s="269">
        <v>0</v>
      </c>
      <c r="D17" s="269">
        <v>0</v>
      </c>
      <c r="E17" s="269">
        <v>0</v>
      </c>
      <c r="F17" s="269">
        <v>0</v>
      </c>
      <c r="G17" s="269">
        <v>30</v>
      </c>
      <c r="H17" s="269">
        <v>0</v>
      </c>
      <c r="I17" s="269">
        <v>22</v>
      </c>
      <c r="J17" s="269">
        <v>5</v>
      </c>
      <c r="K17" s="269">
        <v>0</v>
      </c>
      <c r="L17" s="269">
        <v>4</v>
      </c>
      <c r="M17" s="269">
        <v>10</v>
      </c>
      <c r="N17" s="269">
        <v>5</v>
      </c>
      <c r="O17" s="269">
        <v>171</v>
      </c>
      <c r="P17" s="269">
        <v>180</v>
      </c>
      <c r="Q17" s="269">
        <v>46</v>
      </c>
      <c r="R17" s="269">
        <v>12</v>
      </c>
      <c r="S17" s="269">
        <v>33</v>
      </c>
      <c r="T17" s="269">
        <v>10</v>
      </c>
      <c r="U17" s="269">
        <v>514</v>
      </c>
      <c r="V17" s="269">
        <v>3</v>
      </c>
      <c r="W17" s="269">
        <v>36</v>
      </c>
      <c r="X17" s="269">
        <v>94</v>
      </c>
      <c r="Y17" s="269">
        <v>140</v>
      </c>
      <c r="Z17" s="269">
        <v>0</v>
      </c>
      <c r="AA17" s="269">
        <v>1</v>
      </c>
      <c r="AB17" s="269">
        <v>0</v>
      </c>
      <c r="AC17" s="269">
        <v>0</v>
      </c>
      <c r="AD17" s="269">
        <v>0</v>
      </c>
      <c r="AE17" s="269">
        <v>0</v>
      </c>
      <c r="AF17" s="269">
        <v>0</v>
      </c>
      <c r="AG17" s="269">
        <v>0</v>
      </c>
      <c r="AH17" s="269">
        <v>2</v>
      </c>
      <c r="AI17" s="269">
        <v>1</v>
      </c>
      <c r="AJ17" s="269">
        <v>17</v>
      </c>
      <c r="AK17" s="269">
        <v>0</v>
      </c>
      <c r="AL17" s="269">
        <v>3</v>
      </c>
      <c r="AM17" s="269">
        <v>3</v>
      </c>
      <c r="AN17" s="269">
        <v>0</v>
      </c>
      <c r="AO17" s="269">
        <v>6</v>
      </c>
      <c r="AP17" s="270">
        <v>1348</v>
      </c>
      <c r="AQ17" s="269">
        <v>0</v>
      </c>
      <c r="AR17" s="269">
        <v>44</v>
      </c>
      <c r="AS17" s="269">
        <v>0</v>
      </c>
      <c r="AT17" s="269">
        <v>0</v>
      </c>
      <c r="AU17" s="269">
        <v>-12</v>
      </c>
      <c r="AV17" s="269">
        <v>-11</v>
      </c>
      <c r="AW17" s="270">
        <v>21</v>
      </c>
      <c r="AX17" s="269">
        <v>1369</v>
      </c>
      <c r="AY17" s="270">
        <v>325</v>
      </c>
      <c r="AZ17" s="270">
        <v>346</v>
      </c>
      <c r="BA17" s="269">
        <v>1694</v>
      </c>
      <c r="BB17" s="270">
        <v>-1289</v>
      </c>
      <c r="BC17" s="269">
        <v>-943</v>
      </c>
      <c r="BD17" s="270">
        <v>405</v>
      </c>
      <c r="BE17" s="271"/>
      <c r="BG17" s="281" t="s">
        <v>457</v>
      </c>
      <c r="BH17" s="283" t="s">
        <v>33</v>
      </c>
      <c r="BI17" s="273">
        <f t="shared" si="0"/>
        <v>1369</v>
      </c>
      <c r="BJ17" s="274">
        <f t="shared" si="1"/>
        <v>1289</v>
      </c>
      <c r="BK17" s="275">
        <f t="shared" si="2"/>
        <v>0.94156318480642809</v>
      </c>
      <c r="BL17" s="276">
        <f t="shared" si="3"/>
        <v>5.8436815193571912E-2</v>
      </c>
      <c r="BM17" s="277"/>
      <c r="BN17" s="281" t="s">
        <v>457</v>
      </c>
      <c r="BO17" s="283" t="s">
        <v>33</v>
      </c>
      <c r="BP17" s="278">
        <f t="shared" si="4"/>
        <v>325</v>
      </c>
      <c r="BQ17" s="279">
        <f t="shared" si="5"/>
        <v>1289</v>
      </c>
      <c r="BR17" s="280">
        <f t="shared" si="6"/>
        <v>-964</v>
      </c>
      <c r="BS17" s="277"/>
    </row>
    <row r="18" spans="1:71" x14ac:dyDescent="0.2">
      <c r="A18" s="281" t="s">
        <v>458</v>
      </c>
      <c r="B18" s="282" t="s">
        <v>34</v>
      </c>
      <c r="C18" s="269">
        <v>4</v>
      </c>
      <c r="D18" s="269">
        <v>2</v>
      </c>
      <c r="E18" s="269">
        <v>0</v>
      </c>
      <c r="F18" s="269">
        <v>0</v>
      </c>
      <c r="G18" s="269">
        <v>110</v>
      </c>
      <c r="H18" s="269">
        <v>2</v>
      </c>
      <c r="I18" s="269">
        <v>128</v>
      </c>
      <c r="J18" s="269">
        <v>8</v>
      </c>
      <c r="K18" s="269">
        <v>0</v>
      </c>
      <c r="L18" s="269">
        <v>5</v>
      </c>
      <c r="M18" s="269">
        <v>11</v>
      </c>
      <c r="N18" s="269">
        <v>0</v>
      </c>
      <c r="O18" s="269">
        <v>1</v>
      </c>
      <c r="P18" s="269">
        <v>194</v>
      </c>
      <c r="Q18" s="269">
        <v>44</v>
      </c>
      <c r="R18" s="269">
        <v>20</v>
      </c>
      <c r="S18" s="269">
        <v>34</v>
      </c>
      <c r="T18" s="269">
        <v>5</v>
      </c>
      <c r="U18" s="269">
        <v>217</v>
      </c>
      <c r="V18" s="269">
        <v>2</v>
      </c>
      <c r="W18" s="269">
        <v>15</v>
      </c>
      <c r="X18" s="269">
        <v>105</v>
      </c>
      <c r="Y18" s="269">
        <v>1494</v>
      </c>
      <c r="Z18" s="269">
        <v>0</v>
      </c>
      <c r="AA18" s="269">
        <v>2</v>
      </c>
      <c r="AB18" s="269">
        <v>0</v>
      </c>
      <c r="AC18" s="269">
        <v>29</v>
      </c>
      <c r="AD18" s="269">
        <v>0</v>
      </c>
      <c r="AE18" s="269">
        <v>3</v>
      </c>
      <c r="AF18" s="269">
        <v>5</v>
      </c>
      <c r="AG18" s="269">
        <v>0</v>
      </c>
      <c r="AH18" s="269">
        <v>49</v>
      </c>
      <c r="AI18" s="269">
        <v>2</v>
      </c>
      <c r="AJ18" s="269">
        <v>4</v>
      </c>
      <c r="AK18" s="269">
        <v>4</v>
      </c>
      <c r="AL18" s="269">
        <v>7</v>
      </c>
      <c r="AM18" s="269">
        <v>20</v>
      </c>
      <c r="AN18" s="269">
        <v>0</v>
      </c>
      <c r="AO18" s="269">
        <v>8</v>
      </c>
      <c r="AP18" s="270">
        <v>2534</v>
      </c>
      <c r="AQ18" s="269">
        <v>4</v>
      </c>
      <c r="AR18" s="269">
        <v>73</v>
      </c>
      <c r="AS18" s="269">
        <v>0</v>
      </c>
      <c r="AT18" s="269">
        <v>12</v>
      </c>
      <c r="AU18" s="269">
        <v>31</v>
      </c>
      <c r="AV18" s="269">
        <v>-16</v>
      </c>
      <c r="AW18" s="270">
        <v>104</v>
      </c>
      <c r="AX18" s="269">
        <v>2638</v>
      </c>
      <c r="AY18" s="270">
        <v>2283</v>
      </c>
      <c r="AZ18" s="270">
        <v>2387</v>
      </c>
      <c r="BA18" s="269">
        <v>4921</v>
      </c>
      <c r="BB18" s="270">
        <v>-2273</v>
      </c>
      <c r="BC18" s="269">
        <v>114</v>
      </c>
      <c r="BD18" s="270">
        <v>2648</v>
      </c>
      <c r="BE18" s="271"/>
      <c r="BG18" s="281" t="s">
        <v>458</v>
      </c>
      <c r="BH18" s="283" t="s">
        <v>34</v>
      </c>
      <c r="BI18" s="273">
        <f t="shared" si="0"/>
        <v>2638</v>
      </c>
      <c r="BJ18" s="274">
        <f t="shared" si="1"/>
        <v>2273</v>
      </c>
      <c r="BK18" s="275">
        <f t="shared" si="2"/>
        <v>0.86163760424564062</v>
      </c>
      <c r="BL18" s="276">
        <f t="shared" si="3"/>
        <v>0.13836239575435938</v>
      </c>
      <c r="BM18" s="277"/>
      <c r="BN18" s="281" t="s">
        <v>458</v>
      </c>
      <c r="BO18" s="283" t="s">
        <v>34</v>
      </c>
      <c r="BP18" s="278">
        <f t="shared" si="4"/>
        <v>2283</v>
      </c>
      <c r="BQ18" s="279">
        <f t="shared" si="5"/>
        <v>2273</v>
      </c>
      <c r="BR18" s="280">
        <f t="shared" si="6"/>
        <v>10</v>
      </c>
      <c r="BS18" s="277"/>
    </row>
    <row r="19" spans="1:71" x14ac:dyDescent="0.2">
      <c r="A19" s="281" t="s">
        <v>459</v>
      </c>
      <c r="B19" s="284" t="s">
        <v>268</v>
      </c>
      <c r="C19" s="269">
        <v>0</v>
      </c>
      <c r="D19" s="269">
        <v>0</v>
      </c>
      <c r="E19" s="269">
        <v>0</v>
      </c>
      <c r="F19" s="269">
        <v>0</v>
      </c>
      <c r="G19" s="269">
        <v>0</v>
      </c>
      <c r="H19" s="269">
        <v>0</v>
      </c>
      <c r="I19" s="269">
        <v>8</v>
      </c>
      <c r="J19" s="269">
        <v>0</v>
      </c>
      <c r="K19" s="269">
        <v>0</v>
      </c>
      <c r="L19" s="269">
        <v>1</v>
      </c>
      <c r="M19" s="269">
        <v>2</v>
      </c>
      <c r="N19" s="269">
        <v>0</v>
      </c>
      <c r="O19" s="269">
        <v>0</v>
      </c>
      <c r="P19" s="269">
        <v>3</v>
      </c>
      <c r="Q19" s="269">
        <v>193</v>
      </c>
      <c r="R19" s="269">
        <v>24</v>
      </c>
      <c r="S19" s="269">
        <v>13</v>
      </c>
      <c r="T19" s="269">
        <v>1</v>
      </c>
      <c r="U19" s="269">
        <v>105</v>
      </c>
      <c r="V19" s="269">
        <v>0</v>
      </c>
      <c r="W19" s="269">
        <v>11</v>
      </c>
      <c r="X19" s="269">
        <v>4</v>
      </c>
      <c r="Y19" s="269">
        <v>101</v>
      </c>
      <c r="Z19" s="269">
        <v>0</v>
      </c>
      <c r="AA19" s="269">
        <v>24</v>
      </c>
      <c r="AB19" s="269">
        <v>0</v>
      </c>
      <c r="AC19" s="269">
        <v>0</v>
      </c>
      <c r="AD19" s="269">
        <v>0</v>
      </c>
      <c r="AE19" s="269">
        <v>0</v>
      </c>
      <c r="AF19" s="269">
        <v>0</v>
      </c>
      <c r="AG19" s="269">
        <v>0</v>
      </c>
      <c r="AH19" s="269">
        <v>4</v>
      </c>
      <c r="AI19" s="269">
        <v>0</v>
      </c>
      <c r="AJ19" s="269">
        <v>0</v>
      </c>
      <c r="AK19" s="269">
        <v>0</v>
      </c>
      <c r="AL19" s="269">
        <v>55</v>
      </c>
      <c r="AM19" s="269">
        <v>0</v>
      </c>
      <c r="AN19" s="269">
        <v>0</v>
      </c>
      <c r="AO19" s="269">
        <v>0</v>
      </c>
      <c r="AP19" s="270">
        <v>549</v>
      </c>
      <c r="AQ19" s="269">
        <v>0</v>
      </c>
      <c r="AR19" s="269">
        <v>3</v>
      </c>
      <c r="AS19" s="269">
        <v>0</v>
      </c>
      <c r="AT19" s="269">
        <v>110</v>
      </c>
      <c r="AU19" s="269">
        <v>346</v>
      </c>
      <c r="AV19" s="269">
        <v>22</v>
      </c>
      <c r="AW19" s="270">
        <v>481</v>
      </c>
      <c r="AX19" s="269">
        <v>1030</v>
      </c>
      <c r="AY19" s="270">
        <v>1132</v>
      </c>
      <c r="AZ19" s="270">
        <v>1613</v>
      </c>
      <c r="BA19" s="269">
        <v>2162</v>
      </c>
      <c r="BB19" s="270">
        <v>-986</v>
      </c>
      <c r="BC19" s="269">
        <v>627</v>
      </c>
      <c r="BD19" s="270">
        <v>1176</v>
      </c>
      <c r="BE19" s="271"/>
      <c r="BG19" s="281" t="s">
        <v>459</v>
      </c>
      <c r="BH19" s="285" t="s">
        <v>268</v>
      </c>
      <c r="BI19" s="273">
        <f t="shared" si="0"/>
        <v>1030</v>
      </c>
      <c r="BJ19" s="274">
        <f t="shared" si="1"/>
        <v>986</v>
      </c>
      <c r="BK19" s="275">
        <f t="shared" si="2"/>
        <v>0.9572815533980582</v>
      </c>
      <c r="BL19" s="276">
        <f t="shared" si="3"/>
        <v>4.2718446601941795E-2</v>
      </c>
      <c r="BM19" s="277"/>
      <c r="BN19" s="281" t="s">
        <v>459</v>
      </c>
      <c r="BO19" s="285" t="s">
        <v>268</v>
      </c>
      <c r="BP19" s="278">
        <f t="shared" si="4"/>
        <v>1132</v>
      </c>
      <c r="BQ19" s="279">
        <f t="shared" si="5"/>
        <v>986</v>
      </c>
      <c r="BR19" s="280">
        <f t="shared" si="6"/>
        <v>146</v>
      </c>
      <c r="BS19" s="277"/>
    </row>
    <row r="20" spans="1:71" x14ac:dyDescent="0.2">
      <c r="A20" s="281" t="s">
        <v>460</v>
      </c>
      <c r="B20" s="284" t="s">
        <v>269</v>
      </c>
      <c r="C20" s="269">
        <v>0</v>
      </c>
      <c r="D20" s="269">
        <v>0</v>
      </c>
      <c r="E20" s="269">
        <v>0</v>
      </c>
      <c r="F20" s="269">
        <v>0</v>
      </c>
      <c r="G20" s="269">
        <v>0</v>
      </c>
      <c r="H20" s="269">
        <v>0</v>
      </c>
      <c r="I20" s="269">
        <v>1</v>
      </c>
      <c r="J20" s="269">
        <v>0</v>
      </c>
      <c r="K20" s="269">
        <v>0</v>
      </c>
      <c r="L20" s="269">
        <v>5</v>
      </c>
      <c r="M20" s="269">
        <v>2</v>
      </c>
      <c r="N20" s="269">
        <v>0</v>
      </c>
      <c r="O20" s="269">
        <v>0</v>
      </c>
      <c r="P20" s="269">
        <v>1</v>
      </c>
      <c r="Q20" s="269">
        <v>6</v>
      </c>
      <c r="R20" s="269">
        <v>90</v>
      </c>
      <c r="S20" s="269">
        <v>2</v>
      </c>
      <c r="T20" s="269">
        <v>1</v>
      </c>
      <c r="U20" s="269">
        <v>18</v>
      </c>
      <c r="V20" s="269">
        <v>0</v>
      </c>
      <c r="W20" s="269">
        <v>1</v>
      </c>
      <c r="X20" s="269">
        <v>1</v>
      </c>
      <c r="Y20" s="269">
        <v>1</v>
      </c>
      <c r="Z20" s="269">
        <v>0</v>
      </c>
      <c r="AA20" s="269">
        <v>1</v>
      </c>
      <c r="AB20" s="269">
        <v>0</v>
      </c>
      <c r="AC20" s="269">
        <v>0</v>
      </c>
      <c r="AD20" s="269">
        <v>0</v>
      </c>
      <c r="AE20" s="269">
        <v>0</v>
      </c>
      <c r="AF20" s="269">
        <v>0</v>
      </c>
      <c r="AG20" s="269">
        <v>0</v>
      </c>
      <c r="AH20" s="269">
        <v>0</v>
      </c>
      <c r="AI20" s="269">
        <v>0</v>
      </c>
      <c r="AJ20" s="269">
        <v>0</v>
      </c>
      <c r="AK20" s="269">
        <v>0</v>
      </c>
      <c r="AL20" s="269">
        <v>82</v>
      </c>
      <c r="AM20" s="269">
        <v>0</v>
      </c>
      <c r="AN20" s="269">
        <v>0</v>
      </c>
      <c r="AO20" s="269">
        <v>0</v>
      </c>
      <c r="AP20" s="270">
        <v>212</v>
      </c>
      <c r="AQ20" s="269">
        <v>0</v>
      </c>
      <c r="AR20" s="269">
        <v>2</v>
      </c>
      <c r="AS20" s="269">
        <v>0</v>
      </c>
      <c r="AT20" s="269">
        <v>65</v>
      </c>
      <c r="AU20" s="269">
        <v>590</v>
      </c>
      <c r="AV20" s="269">
        <v>1</v>
      </c>
      <c r="AW20" s="270">
        <v>658</v>
      </c>
      <c r="AX20" s="269">
        <v>870</v>
      </c>
      <c r="AY20" s="270">
        <v>589</v>
      </c>
      <c r="AZ20" s="270">
        <v>1247</v>
      </c>
      <c r="BA20" s="269">
        <v>1459</v>
      </c>
      <c r="BB20" s="270">
        <v>-870</v>
      </c>
      <c r="BC20" s="269">
        <v>377</v>
      </c>
      <c r="BD20" s="270">
        <v>589</v>
      </c>
      <c r="BE20" s="271"/>
      <c r="BG20" s="281" t="s">
        <v>460</v>
      </c>
      <c r="BH20" s="285" t="s">
        <v>269</v>
      </c>
      <c r="BI20" s="273">
        <f t="shared" si="0"/>
        <v>870</v>
      </c>
      <c r="BJ20" s="274">
        <f t="shared" si="1"/>
        <v>870</v>
      </c>
      <c r="BK20" s="275">
        <f t="shared" si="2"/>
        <v>1</v>
      </c>
      <c r="BL20" s="276">
        <f t="shared" si="3"/>
        <v>0</v>
      </c>
      <c r="BM20" s="277"/>
      <c r="BN20" s="281" t="s">
        <v>460</v>
      </c>
      <c r="BO20" s="285" t="s">
        <v>269</v>
      </c>
      <c r="BP20" s="278">
        <f t="shared" si="4"/>
        <v>589</v>
      </c>
      <c r="BQ20" s="279">
        <f t="shared" si="5"/>
        <v>870</v>
      </c>
      <c r="BR20" s="280">
        <f t="shared" si="6"/>
        <v>-281</v>
      </c>
      <c r="BS20" s="277"/>
    </row>
    <row r="21" spans="1:71" x14ac:dyDescent="0.2">
      <c r="A21" s="281" t="s">
        <v>461</v>
      </c>
      <c r="B21" s="284" t="s">
        <v>270</v>
      </c>
      <c r="C21" s="269">
        <v>1</v>
      </c>
      <c r="D21" s="269">
        <v>0</v>
      </c>
      <c r="E21" s="269">
        <v>0</v>
      </c>
      <c r="F21" s="269">
        <v>0</v>
      </c>
      <c r="G21" s="269">
        <v>0</v>
      </c>
      <c r="H21" s="269">
        <v>0</v>
      </c>
      <c r="I21" s="269">
        <v>0</v>
      </c>
      <c r="J21" s="269">
        <v>0</v>
      </c>
      <c r="K21" s="269">
        <v>0</v>
      </c>
      <c r="L21" s="269">
        <v>0</v>
      </c>
      <c r="M21" s="269">
        <v>0</v>
      </c>
      <c r="N21" s="269">
        <v>0</v>
      </c>
      <c r="O21" s="269">
        <v>0</v>
      </c>
      <c r="P21" s="269">
        <v>0</v>
      </c>
      <c r="Q21" s="269">
        <v>3</v>
      </c>
      <c r="R21" s="269">
        <v>3</v>
      </c>
      <c r="S21" s="269">
        <v>75</v>
      </c>
      <c r="T21" s="269">
        <v>0</v>
      </c>
      <c r="U21" s="269">
        <v>8</v>
      </c>
      <c r="V21" s="269">
        <v>0</v>
      </c>
      <c r="W21" s="269">
        <v>1</v>
      </c>
      <c r="X21" s="269">
        <v>1</v>
      </c>
      <c r="Y21" s="269">
        <v>3</v>
      </c>
      <c r="Z21" s="269">
        <v>0</v>
      </c>
      <c r="AA21" s="269">
        <v>0</v>
      </c>
      <c r="AB21" s="269">
        <v>0</v>
      </c>
      <c r="AC21" s="269">
        <v>11</v>
      </c>
      <c r="AD21" s="269">
        <v>0</v>
      </c>
      <c r="AE21" s="269">
        <v>0</v>
      </c>
      <c r="AF21" s="269">
        <v>0</v>
      </c>
      <c r="AG21" s="269">
        <v>0</v>
      </c>
      <c r="AH21" s="269">
        <v>36</v>
      </c>
      <c r="AI21" s="269">
        <v>0</v>
      </c>
      <c r="AJ21" s="269">
        <v>143</v>
      </c>
      <c r="AK21" s="269">
        <v>0</v>
      </c>
      <c r="AL21" s="269">
        <v>28</v>
      </c>
      <c r="AM21" s="269">
        <v>8</v>
      </c>
      <c r="AN21" s="269">
        <v>5</v>
      </c>
      <c r="AO21" s="269">
        <v>10</v>
      </c>
      <c r="AP21" s="270">
        <v>336</v>
      </c>
      <c r="AQ21" s="269">
        <v>3</v>
      </c>
      <c r="AR21" s="269">
        <v>28</v>
      </c>
      <c r="AS21" s="269">
        <v>0</v>
      </c>
      <c r="AT21" s="269">
        <v>320</v>
      </c>
      <c r="AU21" s="269">
        <v>378</v>
      </c>
      <c r="AV21" s="269">
        <v>36</v>
      </c>
      <c r="AW21" s="270">
        <v>765</v>
      </c>
      <c r="AX21" s="269">
        <v>1101</v>
      </c>
      <c r="AY21" s="270">
        <v>334</v>
      </c>
      <c r="AZ21" s="270">
        <v>1099</v>
      </c>
      <c r="BA21" s="269">
        <v>1435</v>
      </c>
      <c r="BB21" s="270">
        <v>-589</v>
      </c>
      <c r="BC21" s="269">
        <v>510</v>
      </c>
      <c r="BD21" s="270">
        <v>846</v>
      </c>
      <c r="BE21" s="271"/>
      <c r="BG21" s="281" t="s">
        <v>461</v>
      </c>
      <c r="BH21" s="285" t="s">
        <v>270</v>
      </c>
      <c r="BI21" s="273">
        <f t="shared" si="0"/>
        <v>1101</v>
      </c>
      <c r="BJ21" s="274">
        <f t="shared" si="1"/>
        <v>589</v>
      </c>
      <c r="BK21" s="275">
        <f t="shared" si="2"/>
        <v>0.53496821071752954</v>
      </c>
      <c r="BL21" s="276">
        <f t="shared" si="3"/>
        <v>0.46503178928247046</v>
      </c>
      <c r="BM21" s="277"/>
      <c r="BN21" s="281" t="s">
        <v>461</v>
      </c>
      <c r="BO21" s="285" t="s">
        <v>270</v>
      </c>
      <c r="BP21" s="278">
        <f t="shared" si="4"/>
        <v>334</v>
      </c>
      <c r="BQ21" s="279">
        <f t="shared" si="5"/>
        <v>589</v>
      </c>
      <c r="BR21" s="280">
        <f t="shared" si="6"/>
        <v>-255</v>
      </c>
      <c r="BS21" s="277"/>
    </row>
    <row r="22" spans="1:71" x14ac:dyDescent="0.2">
      <c r="A22" s="281" t="s">
        <v>462</v>
      </c>
      <c r="B22" s="284" t="s">
        <v>280</v>
      </c>
      <c r="C22" s="269">
        <v>0</v>
      </c>
      <c r="D22" s="269">
        <v>0</v>
      </c>
      <c r="E22" s="269">
        <v>0</v>
      </c>
      <c r="F22" s="269">
        <v>0</v>
      </c>
      <c r="G22" s="269">
        <v>0</v>
      </c>
      <c r="H22" s="269">
        <v>0</v>
      </c>
      <c r="I22" s="269">
        <v>0</v>
      </c>
      <c r="J22" s="269">
        <v>0</v>
      </c>
      <c r="K22" s="269">
        <v>0</v>
      </c>
      <c r="L22" s="269">
        <v>0</v>
      </c>
      <c r="M22" s="269">
        <v>0</v>
      </c>
      <c r="N22" s="269">
        <v>0</v>
      </c>
      <c r="O22" s="269">
        <v>0</v>
      </c>
      <c r="P22" s="269">
        <v>8</v>
      </c>
      <c r="Q22" s="269">
        <v>9</v>
      </c>
      <c r="R22" s="269">
        <v>6</v>
      </c>
      <c r="S22" s="269">
        <v>119</v>
      </c>
      <c r="T22" s="269">
        <v>61</v>
      </c>
      <c r="U22" s="269">
        <v>1155</v>
      </c>
      <c r="V22" s="269">
        <v>26</v>
      </c>
      <c r="W22" s="269">
        <v>17</v>
      </c>
      <c r="X22" s="269">
        <v>54</v>
      </c>
      <c r="Y22" s="269">
        <v>5</v>
      </c>
      <c r="Z22" s="269">
        <v>0</v>
      </c>
      <c r="AA22" s="269">
        <v>0</v>
      </c>
      <c r="AB22" s="269">
        <v>0</v>
      </c>
      <c r="AC22" s="269">
        <v>0</v>
      </c>
      <c r="AD22" s="269">
        <v>0</v>
      </c>
      <c r="AE22" s="269">
        <v>0</v>
      </c>
      <c r="AF22" s="269">
        <v>0</v>
      </c>
      <c r="AG22" s="269">
        <v>0</v>
      </c>
      <c r="AH22" s="269">
        <v>25</v>
      </c>
      <c r="AI22" s="269">
        <v>12</v>
      </c>
      <c r="AJ22" s="269">
        <v>0</v>
      </c>
      <c r="AK22" s="269">
        <v>0</v>
      </c>
      <c r="AL22" s="269">
        <v>83</v>
      </c>
      <c r="AM22" s="269">
        <v>0</v>
      </c>
      <c r="AN22" s="269">
        <v>1</v>
      </c>
      <c r="AO22" s="269">
        <v>16</v>
      </c>
      <c r="AP22" s="270">
        <v>1597</v>
      </c>
      <c r="AQ22" s="269">
        <v>0</v>
      </c>
      <c r="AR22" s="269">
        <v>41</v>
      </c>
      <c r="AS22" s="269">
        <v>0</v>
      </c>
      <c r="AT22" s="269">
        <v>0</v>
      </c>
      <c r="AU22" s="269">
        <v>0</v>
      </c>
      <c r="AV22" s="269">
        <v>-12</v>
      </c>
      <c r="AW22" s="270">
        <v>29</v>
      </c>
      <c r="AX22" s="269">
        <v>1626</v>
      </c>
      <c r="AY22" s="270">
        <v>194</v>
      </c>
      <c r="AZ22" s="270">
        <v>223</v>
      </c>
      <c r="BA22" s="269">
        <v>1820</v>
      </c>
      <c r="BB22" s="270">
        <v>-1611</v>
      </c>
      <c r="BC22" s="269">
        <v>-1388</v>
      </c>
      <c r="BD22" s="270">
        <v>209</v>
      </c>
      <c r="BE22" s="271"/>
      <c r="BG22" s="281" t="s">
        <v>462</v>
      </c>
      <c r="BH22" s="285" t="s">
        <v>280</v>
      </c>
      <c r="BI22" s="273">
        <f t="shared" si="0"/>
        <v>1626</v>
      </c>
      <c r="BJ22" s="274">
        <f t="shared" si="1"/>
        <v>1611</v>
      </c>
      <c r="BK22" s="275">
        <f t="shared" si="2"/>
        <v>0.9907749077490775</v>
      </c>
      <c r="BL22" s="276">
        <f t="shared" si="3"/>
        <v>9.2250922509224953E-3</v>
      </c>
      <c r="BM22" s="277"/>
      <c r="BN22" s="281" t="s">
        <v>462</v>
      </c>
      <c r="BO22" s="285" t="s">
        <v>280</v>
      </c>
      <c r="BP22" s="278">
        <f t="shared" si="4"/>
        <v>194</v>
      </c>
      <c r="BQ22" s="279">
        <f t="shared" si="5"/>
        <v>1611</v>
      </c>
      <c r="BR22" s="280">
        <f t="shared" si="6"/>
        <v>-1417</v>
      </c>
      <c r="BS22" s="277"/>
    </row>
    <row r="23" spans="1:71" x14ac:dyDescent="0.2">
      <c r="A23" s="281" t="s">
        <v>463</v>
      </c>
      <c r="B23" s="282" t="s">
        <v>35</v>
      </c>
      <c r="C23" s="269">
        <v>0</v>
      </c>
      <c r="D23" s="269">
        <v>0</v>
      </c>
      <c r="E23" s="269">
        <v>0</v>
      </c>
      <c r="F23" s="269">
        <v>0</v>
      </c>
      <c r="G23" s="269">
        <v>0</v>
      </c>
      <c r="H23" s="269">
        <v>0</v>
      </c>
      <c r="I23" s="269">
        <v>1</v>
      </c>
      <c r="J23" s="269">
        <v>0</v>
      </c>
      <c r="K23" s="269">
        <v>0</v>
      </c>
      <c r="L23" s="269">
        <v>0</v>
      </c>
      <c r="M23" s="269">
        <v>0</v>
      </c>
      <c r="N23" s="269">
        <v>0</v>
      </c>
      <c r="O23" s="269">
        <v>0</v>
      </c>
      <c r="P23" s="269">
        <v>2</v>
      </c>
      <c r="Q23" s="269">
        <v>29</v>
      </c>
      <c r="R23" s="269">
        <v>14</v>
      </c>
      <c r="S23" s="269">
        <v>17</v>
      </c>
      <c r="T23" s="269">
        <v>5</v>
      </c>
      <c r="U23" s="269">
        <v>915</v>
      </c>
      <c r="V23" s="269">
        <v>2</v>
      </c>
      <c r="W23" s="269">
        <v>48</v>
      </c>
      <c r="X23" s="269">
        <v>11</v>
      </c>
      <c r="Y23" s="269">
        <v>124</v>
      </c>
      <c r="Z23" s="269">
        <v>0</v>
      </c>
      <c r="AA23" s="269">
        <v>0</v>
      </c>
      <c r="AB23" s="269">
        <v>0</v>
      </c>
      <c r="AC23" s="269">
        <v>2</v>
      </c>
      <c r="AD23" s="269">
        <v>0</v>
      </c>
      <c r="AE23" s="269">
        <v>0</v>
      </c>
      <c r="AF23" s="269">
        <v>0</v>
      </c>
      <c r="AG23" s="269">
        <v>0</v>
      </c>
      <c r="AH23" s="269">
        <v>20</v>
      </c>
      <c r="AI23" s="269">
        <v>5</v>
      </c>
      <c r="AJ23" s="269">
        <v>1</v>
      </c>
      <c r="AK23" s="269">
        <v>0</v>
      </c>
      <c r="AL23" s="269">
        <v>47</v>
      </c>
      <c r="AM23" s="269">
        <v>1</v>
      </c>
      <c r="AN23" s="269">
        <v>0</v>
      </c>
      <c r="AO23" s="269">
        <v>1</v>
      </c>
      <c r="AP23" s="270">
        <v>1245</v>
      </c>
      <c r="AQ23" s="269">
        <v>11</v>
      </c>
      <c r="AR23" s="269">
        <v>874</v>
      </c>
      <c r="AS23" s="269">
        <v>0</v>
      </c>
      <c r="AT23" s="269">
        <v>210</v>
      </c>
      <c r="AU23" s="269">
        <v>386</v>
      </c>
      <c r="AV23" s="269">
        <v>69</v>
      </c>
      <c r="AW23" s="270">
        <v>1550</v>
      </c>
      <c r="AX23" s="269">
        <v>2795</v>
      </c>
      <c r="AY23" s="270">
        <v>6321</v>
      </c>
      <c r="AZ23" s="270">
        <v>7871</v>
      </c>
      <c r="BA23" s="269">
        <v>9116</v>
      </c>
      <c r="BB23" s="270">
        <v>-1426</v>
      </c>
      <c r="BC23" s="269">
        <v>6445</v>
      </c>
      <c r="BD23" s="270">
        <v>7690</v>
      </c>
      <c r="BE23" s="271"/>
      <c r="BG23" s="281" t="s">
        <v>463</v>
      </c>
      <c r="BH23" s="283" t="s">
        <v>35</v>
      </c>
      <c r="BI23" s="273">
        <f t="shared" si="0"/>
        <v>2795</v>
      </c>
      <c r="BJ23" s="274">
        <f t="shared" si="1"/>
        <v>1426</v>
      </c>
      <c r="BK23" s="275">
        <f t="shared" si="2"/>
        <v>0.51019677996422186</v>
      </c>
      <c r="BL23" s="276">
        <f t="shared" si="3"/>
        <v>0.48980322003577814</v>
      </c>
      <c r="BM23" s="277"/>
      <c r="BN23" s="281" t="s">
        <v>463</v>
      </c>
      <c r="BO23" s="283" t="s">
        <v>35</v>
      </c>
      <c r="BP23" s="278">
        <f t="shared" si="4"/>
        <v>6321</v>
      </c>
      <c r="BQ23" s="279">
        <f t="shared" si="5"/>
        <v>1426</v>
      </c>
      <c r="BR23" s="280">
        <f t="shared" si="6"/>
        <v>4895</v>
      </c>
      <c r="BS23" s="277"/>
    </row>
    <row r="24" spans="1:71" x14ac:dyDescent="0.2">
      <c r="A24" s="281" t="s">
        <v>464</v>
      </c>
      <c r="B24" s="282" t="s">
        <v>465</v>
      </c>
      <c r="C24" s="269">
        <v>0</v>
      </c>
      <c r="D24" s="269">
        <v>0</v>
      </c>
      <c r="E24" s="269">
        <v>0</v>
      </c>
      <c r="F24" s="269">
        <v>0</v>
      </c>
      <c r="G24" s="269">
        <v>0</v>
      </c>
      <c r="H24" s="269">
        <v>0</v>
      </c>
      <c r="I24" s="269">
        <v>0</v>
      </c>
      <c r="J24" s="269">
        <v>0</v>
      </c>
      <c r="K24" s="269">
        <v>0</v>
      </c>
      <c r="L24" s="269">
        <v>0</v>
      </c>
      <c r="M24" s="269">
        <v>0</v>
      </c>
      <c r="N24" s="269">
        <v>0</v>
      </c>
      <c r="O24" s="269">
        <v>0</v>
      </c>
      <c r="P24" s="269">
        <v>0</v>
      </c>
      <c r="Q24" s="269">
        <v>1</v>
      </c>
      <c r="R24" s="269">
        <v>0</v>
      </c>
      <c r="S24" s="269">
        <v>0</v>
      </c>
      <c r="T24" s="269">
        <v>0</v>
      </c>
      <c r="U24" s="269">
        <v>0</v>
      </c>
      <c r="V24" s="269">
        <v>2</v>
      </c>
      <c r="W24" s="269">
        <v>9</v>
      </c>
      <c r="X24" s="269">
        <v>0</v>
      </c>
      <c r="Y24" s="269">
        <v>25</v>
      </c>
      <c r="Z24" s="269">
        <v>0</v>
      </c>
      <c r="AA24" s="269">
        <v>0</v>
      </c>
      <c r="AB24" s="269">
        <v>0</v>
      </c>
      <c r="AC24" s="269">
        <v>3</v>
      </c>
      <c r="AD24" s="269">
        <v>0</v>
      </c>
      <c r="AE24" s="269">
        <v>1</v>
      </c>
      <c r="AF24" s="269">
        <v>0</v>
      </c>
      <c r="AG24" s="269">
        <v>0</v>
      </c>
      <c r="AH24" s="269">
        <v>18</v>
      </c>
      <c r="AI24" s="269">
        <v>1</v>
      </c>
      <c r="AJ24" s="269">
        <v>0</v>
      </c>
      <c r="AK24" s="269">
        <v>0</v>
      </c>
      <c r="AL24" s="269">
        <v>5</v>
      </c>
      <c r="AM24" s="269">
        <v>1</v>
      </c>
      <c r="AN24" s="269">
        <v>0</v>
      </c>
      <c r="AO24" s="269">
        <v>0</v>
      </c>
      <c r="AP24" s="270">
        <v>66</v>
      </c>
      <c r="AQ24" s="269">
        <v>1</v>
      </c>
      <c r="AR24" s="269">
        <v>851</v>
      </c>
      <c r="AS24" s="269">
        <v>0</v>
      </c>
      <c r="AT24" s="269">
        <v>618</v>
      </c>
      <c r="AU24" s="269">
        <v>172</v>
      </c>
      <c r="AV24" s="269">
        <v>-1</v>
      </c>
      <c r="AW24" s="270">
        <v>1641</v>
      </c>
      <c r="AX24" s="269">
        <v>1707</v>
      </c>
      <c r="AY24" s="270">
        <v>48</v>
      </c>
      <c r="AZ24" s="270">
        <v>1689</v>
      </c>
      <c r="BA24" s="269">
        <v>1755</v>
      </c>
      <c r="BB24" s="270">
        <v>-1679</v>
      </c>
      <c r="BC24" s="269">
        <v>10</v>
      </c>
      <c r="BD24" s="270">
        <v>76</v>
      </c>
      <c r="BE24" s="271"/>
      <c r="BG24" s="281" t="s">
        <v>464</v>
      </c>
      <c r="BH24" s="283" t="s">
        <v>465</v>
      </c>
      <c r="BI24" s="273">
        <f t="shared" si="0"/>
        <v>1707</v>
      </c>
      <c r="BJ24" s="274">
        <f t="shared" si="1"/>
        <v>1679</v>
      </c>
      <c r="BK24" s="275">
        <f t="shared" si="2"/>
        <v>0.98359695371997657</v>
      </c>
      <c r="BL24" s="276">
        <f t="shared" si="3"/>
        <v>1.6403046280023426E-2</v>
      </c>
      <c r="BM24" s="277"/>
      <c r="BN24" s="281" t="s">
        <v>464</v>
      </c>
      <c r="BO24" s="283" t="s">
        <v>465</v>
      </c>
      <c r="BP24" s="278">
        <f t="shared" si="4"/>
        <v>48</v>
      </c>
      <c r="BQ24" s="279">
        <f t="shared" si="5"/>
        <v>1679</v>
      </c>
      <c r="BR24" s="280">
        <f t="shared" si="6"/>
        <v>-1631</v>
      </c>
      <c r="BS24" s="277"/>
    </row>
    <row r="25" spans="1:71" x14ac:dyDescent="0.2">
      <c r="A25" s="281" t="s">
        <v>466</v>
      </c>
      <c r="B25" s="282" t="s">
        <v>191</v>
      </c>
      <c r="C25" s="269">
        <v>0</v>
      </c>
      <c r="D25" s="269">
        <v>0</v>
      </c>
      <c r="E25" s="269">
        <v>4</v>
      </c>
      <c r="F25" s="269">
        <v>0</v>
      </c>
      <c r="G25" s="269">
        <v>0</v>
      </c>
      <c r="H25" s="269">
        <v>0</v>
      </c>
      <c r="I25" s="269">
        <v>0</v>
      </c>
      <c r="J25" s="269">
        <v>0</v>
      </c>
      <c r="K25" s="269">
        <v>0</v>
      </c>
      <c r="L25" s="269">
        <v>0</v>
      </c>
      <c r="M25" s="269">
        <v>0</v>
      </c>
      <c r="N25" s="269">
        <v>0</v>
      </c>
      <c r="O25" s="269">
        <v>0</v>
      </c>
      <c r="P25" s="269">
        <v>0</v>
      </c>
      <c r="Q25" s="269">
        <v>0</v>
      </c>
      <c r="R25" s="269">
        <v>0</v>
      </c>
      <c r="S25" s="269">
        <v>0</v>
      </c>
      <c r="T25" s="269">
        <v>0</v>
      </c>
      <c r="U25" s="269">
        <v>0</v>
      </c>
      <c r="V25" s="269">
        <v>0</v>
      </c>
      <c r="W25" s="269">
        <v>674</v>
      </c>
      <c r="X25" s="269">
        <v>0</v>
      </c>
      <c r="Y25" s="269">
        <v>0</v>
      </c>
      <c r="Z25" s="269">
        <v>0</v>
      </c>
      <c r="AA25" s="269">
        <v>0</v>
      </c>
      <c r="AB25" s="269">
        <v>0</v>
      </c>
      <c r="AC25" s="269">
        <v>0</v>
      </c>
      <c r="AD25" s="269">
        <v>0</v>
      </c>
      <c r="AE25" s="269">
        <v>0</v>
      </c>
      <c r="AF25" s="269">
        <v>11</v>
      </c>
      <c r="AG25" s="269">
        <v>0</v>
      </c>
      <c r="AH25" s="269">
        <v>61</v>
      </c>
      <c r="AI25" s="269">
        <v>1</v>
      </c>
      <c r="AJ25" s="269">
        <v>0</v>
      </c>
      <c r="AK25" s="269">
        <v>0</v>
      </c>
      <c r="AL25" s="269">
        <v>202</v>
      </c>
      <c r="AM25" s="269">
        <v>0</v>
      </c>
      <c r="AN25" s="269">
        <v>0</v>
      </c>
      <c r="AO25" s="269">
        <v>0</v>
      </c>
      <c r="AP25" s="270">
        <v>953</v>
      </c>
      <c r="AQ25" s="269">
        <v>0</v>
      </c>
      <c r="AR25" s="269">
        <v>1683</v>
      </c>
      <c r="AS25" s="269">
        <v>0</v>
      </c>
      <c r="AT25" s="269">
        <v>582</v>
      </c>
      <c r="AU25" s="269">
        <v>310</v>
      </c>
      <c r="AV25" s="269">
        <v>10</v>
      </c>
      <c r="AW25" s="270">
        <v>2585</v>
      </c>
      <c r="AX25" s="269">
        <v>3538</v>
      </c>
      <c r="AY25" s="270">
        <v>1234</v>
      </c>
      <c r="AZ25" s="270">
        <v>3819</v>
      </c>
      <c r="BA25" s="269">
        <v>4772</v>
      </c>
      <c r="BB25" s="270">
        <v>-3333</v>
      </c>
      <c r="BC25" s="269">
        <v>486</v>
      </c>
      <c r="BD25" s="270">
        <v>1439</v>
      </c>
      <c r="BE25" s="271"/>
      <c r="BG25" s="281" t="s">
        <v>466</v>
      </c>
      <c r="BH25" s="283" t="s">
        <v>191</v>
      </c>
      <c r="BI25" s="273">
        <f t="shared" si="0"/>
        <v>3538</v>
      </c>
      <c r="BJ25" s="274">
        <f t="shared" si="1"/>
        <v>3333</v>
      </c>
      <c r="BK25" s="275">
        <f t="shared" si="2"/>
        <v>0.94205765969474276</v>
      </c>
      <c r="BL25" s="276">
        <f t="shared" si="3"/>
        <v>5.7942340305257245E-2</v>
      </c>
      <c r="BM25" s="277"/>
      <c r="BN25" s="281" t="s">
        <v>466</v>
      </c>
      <c r="BO25" s="283" t="s">
        <v>191</v>
      </c>
      <c r="BP25" s="278">
        <f t="shared" si="4"/>
        <v>1234</v>
      </c>
      <c r="BQ25" s="279">
        <f t="shared" si="5"/>
        <v>3333</v>
      </c>
      <c r="BR25" s="280">
        <f t="shared" si="6"/>
        <v>-2099</v>
      </c>
      <c r="BS25" s="277"/>
    </row>
    <row r="26" spans="1:71" x14ac:dyDescent="0.2">
      <c r="A26" s="281" t="s">
        <v>467</v>
      </c>
      <c r="B26" s="282" t="s">
        <v>50</v>
      </c>
      <c r="C26" s="269">
        <v>4</v>
      </c>
      <c r="D26" s="269">
        <v>14</v>
      </c>
      <c r="E26" s="269">
        <v>1</v>
      </c>
      <c r="F26" s="269">
        <v>0</v>
      </c>
      <c r="G26" s="269">
        <v>190</v>
      </c>
      <c r="H26" s="269">
        <v>15</v>
      </c>
      <c r="I26" s="269">
        <v>77</v>
      </c>
      <c r="J26" s="269">
        <v>3</v>
      </c>
      <c r="K26" s="269">
        <v>1</v>
      </c>
      <c r="L26" s="269">
        <v>4</v>
      </c>
      <c r="M26" s="269">
        <v>11</v>
      </c>
      <c r="N26" s="269">
        <v>4</v>
      </c>
      <c r="O26" s="269">
        <v>13</v>
      </c>
      <c r="P26" s="269">
        <v>8</v>
      </c>
      <c r="Q26" s="269">
        <v>1</v>
      </c>
      <c r="R26" s="269">
        <v>2</v>
      </c>
      <c r="S26" s="269">
        <v>6</v>
      </c>
      <c r="T26" s="269">
        <v>1</v>
      </c>
      <c r="U26" s="269">
        <v>33</v>
      </c>
      <c r="V26" s="269">
        <v>0</v>
      </c>
      <c r="W26" s="269">
        <v>2</v>
      </c>
      <c r="X26" s="269">
        <v>489</v>
      </c>
      <c r="Y26" s="269">
        <v>49</v>
      </c>
      <c r="Z26" s="269">
        <v>1</v>
      </c>
      <c r="AA26" s="269">
        <v>8</v>
      </c>
      <c r="AB26" s="269">
        <v>4</v>
      </c>
      <c r="AC26" s="269">
        <v>60</v>
      </c>
      <c r="AD26" s="269">
        <v>59</v>
      </c>
      <c r="AE26" s="269">
        <v>1</v>
      </c>
      <c r="AF26" s="269">
        <v>13</v>
      </c>
      <c r="AG26" s="269">
        <v>3</v>
      </c>
      <c r="AH26" s="269">
        <v>98</v>
      </c>
      <c r="AI26" s="269">
        <v>168</v>
      </c>
      <c r="AJ26" s="269">
        <v>39</v>
      </c>
      <c r="AK26" s="269">
        <v>78</v>
      </c>
      <c r="AL26" s="269">
        <v>22</v>
      </c>
      <c r="AM26" s="269">
        <v>60</v>
      </c>
      <c r="AN26" s="269">
        <v>34</v>
      </c>
      <c r="AO26" s="269">
        <v>65</v>
      </c>
      <c r="AP26" s="270">
        <v>1641</v>
      </c>
      <c r="AQ26" s="269">
        <v>42</v>
      </c>
      <c r="AR26" s="269">
        <v>771</v>
      </c>
      <c r="AS26" s="269">
        <v>0</v>
      </c>
      <c r="AT26" s="269">
        <v>72</v>
      </c>
      <c r="AU26" s="269">
        <v>66</v>
      </c>
      <c r="AV26" s="269">
        <v>-3</v>
      </c>
      <c r="AW26" s="270">
        <v>948</v>
      </c>
      <c r="AX26" s="269">
        <v>2589</v>
      </c>
      <c r="AY26" s="270">
        <v>3953</v>
      </c>
      <c r="AZ26" s="270">
        <v>4901</v>
      </c>
      <c r="BA26" s="269">
        <v>6542</v>
      </c>
      <c r="BB26" s="270">
        <v>-1308</v>
      </c>
      <c r="BC26" s="269">
        <v>3593</v>
      </c>
      <c r="BD26" s="270">
        <v>5234</v>
      </c>
      <c r="BE26" s="271"/>
      <c r="BG26" s="281" t="s">
        <v>467</v>
      </c>
      <c r="BH26" s="283" t="s">
        <v>50</v>
      </c>
      <c r="BI26" s="273">
        <f t="shared" si="0"/>
        <v>2589</v>
      </c>
      <c r="BJ26" s="274">
        <f t="shared" si="1"/>
        <v>1308</v>
      </c>
      <c r="BK26" s="275">
        <f t="shared" si="2"/>
        <v>0.50521436848203938</v>
      </c>
      <c r="BL26" s="276">
        <f t="shared" si="3"/>
        <v>0.49478563151796062</v>
      </c>
      <c r="BM26" s="277"/>
      <c r="BN26" s="281" t="s">
        <v>467</v>
      </c>
      <c r="BO26" s="283" t="s">
        <v>50</v>
      </c>
      <c r="BP26" s="278">
        <f t="shared" si="4"/>
        <v>3953</v>
      </c>
      <c r="BQ26" s="279">
        <f t="shared" si="5"/>
        <v>1308</v>
      </c>
      <c r="BR26" s="280">
        <f t="shared" si="6"/>
        <v>2645</v>
      </c>
      <c r="BS26" s="277"/>
    </row>
    <row r="27" spans="1:71" x14ac:dyDescent="0.2">
      <c r="A27" s="281" t="s">
        <v>468</v>
      </c>
      <c r="B27" s="282" t="s">
        <v>36</v>
      </c>
      <c r="C27" s="269">
        <v>8</v>
      </c>
      <c r="D27" s="269">
        <v>3</v>
      </c>
      <c r="E27" s="269">
        <v>0</v>
      </c>
      <c r="F27" s="269">
        <v>0</v>
      </c>
      <c r="G27" s="269">
        <v>10</v>
      </c>
      <c r="H27" s="269">
        <v>2</v>
      </c>
      <c r="I27" s="269">
        <v>10</v>
      </c>
      <c r="J27" s="269">
        <v>3</v>
      </c>
      <c r="K27" s="269">
        <v>0</v>
      </c>
      <c r="L27" s="269">
        <v>6</v>
      </c>
      <c r="M27" s="269">
        <v>6</v>
      </c>
      <c r="N27" s="269">
        <v>2</v>
      </c>
      <c r="O27" s="269">
        <v>1</v>
      </c>
      <c r="P27" s="269">
        <v>11</v>
      </c>
      <c r="Q27" s="269">
        <v>2</v>
      </c>
      <c r="R27" s="269">
        <v>1</v>
      </c>
      <c r="S27" s="269">
        <v>1</v>
      </c>
      <c r="T27" s="269">
        <v>1</v>
      </c>
      <c r="U27" s="269">
        <v>13</v>
      </c>
      <c r="V27" s="269">
        <v>0</v>
      </c>
      <c r="W27" s="269">
        <v>1</v>
      </c>
      <c r="X27" s="269">
        <v>6</v>
      </c>
      <c r="Y27" s="269">
        <v>10</v>
      </c>
      <c r="Z27" s="269">
        <v>1</v>
      </c>
      <c r="AA27" s="269">
        <v>69</v>
      </c>
      <c r="AB27" s="269">
        <v>3</v>
      </c>
      <c r="AC27" s="269">
        <v>29</v>
      </c>
      <c r="AD27" s="269">
        <v>9</v>
      </c>
      <c r="AE27" s="269">
        <v>99</v>
      </c>
      <c r="AF27" s="269">
        <v>7</v>
      </c>
      <c r="AG27" s="269">
        <v>0</v>
      </c>
      <c r="AH27" s="269">
        <v>90</v>
      </c>
      <c r="AI27" s="269">
        <v>67</v>
      </c>
      <c r="AJ27" s="269">
        <v>25</v>
      </c>
      <c r="AK27" s="269">
        <v>3</v>
      </c>
      <c r="AL27" s="269">
        <v>5</v>
      </c>
      <c r="AM27" s="269">
        <v>21</v>
      </c>
      <c r="AN27" s="269">
        <v>0</v>
      </c>
      <c r="AO27" s="269">
        <v>0</v>
      </c>
      <c r="AP27" s="270">
        <v>525</v>
      </c>
      <c r="AQ27" s="269">
        <v>0</v>
      </c>
      <c r="AR27" s="269">
        <v>0</v>
      </c>
      <c r="AS27" s="269">
        <v>0</v>
      </c>
      <c r="AT27" s="269">
        <v>12124</v>
      </c>
      <c r="AU27" s="269">
        <v>2000</v>
      </c>
      <c r="AV27" s="269">
        <v>0</v>
      </c>
      <c r="AW27" s="270">
        <v>14124</v>
      </c>
      <c r="AX27" s="269">
        <v>14649</v>
      </c>
      <c r="AY27" s="270">
        <v>0</v>
      </c>
      <c r="AZ27" s="270">
        <v>14124</v>
      </c>
      <c r="BA27" s="269">
        <v>14649</v>
      </c>
      <c r="BB27" s="270">
        <v>0</v>
      </c>
      <c r="BC27" s="269">
        <v>14124</v>
      </c>
      <c r="BD27" s="270">
        <v>14649</v>
      </c>
      <c r="BE27" s="271"/>
      <c r="BG27" s="281" t="s">
        <v>468</v>
      </c>
      <c r="BH27" s="283" t="s">
        <v>36</v>
      </c>
      <c r="BI27" s="273">
        <f t="shared" si="0"/>
        <v>14649</v>
      </c>
      <c r="BJ27" s="274">
        <f t="shared" si="1"/>
        <v>0</v>
      </c>
      <c r="BK27" s="275">
        <f t="shared" si="2"/>
        <v>0</v>
      </c>
      <c r="BL27" s="276">
        <f t="shared" si="3"/>
        <v>1</v>
      </c>
      <c r="BM27" s="277"/>
      <c r="BN27" s="281" t="s">
        <v>468</v>
      </c>
      <c r="BO27" s="283" t="s">
        <v>36</v>
      </c>
      <c r="BP27" s="278">
        <f t="shared" si="4"/>
        <v>0</v>
      </c>
      <c r="BQ27" s="279">
        <f t="shared" si="5"/>
        <v>0</v>
      </c>
      <c r="BR27" s="280">
        <f t="shared" si="6"/>
        <v>0</v>
      </c>
      <c r="BS27" s="277"/>
    </row>
    <row r="28" spans="1:71" x14ac:dyDescent="0.2">
      <c r="A28" s="281" t="s">
        <v>469</v>
      </c>
      <c r="B28" s="282" t="s">
        <v>192</v>
      </c>
      <c r="C28" s="269">
        <v>27</v>
      </c>
      <c r="D28" s="269">
        <v>15</v>
      </c>
      <c r="E28" s="269">
        <v>1</v>
      </c>
      <c r="F28" s="269">
        <v>0</v>
      </c>
      <c r="G28" s="269">
        <v>277</v>
      </c>
      <c r="H28" s="269">
        <v>29</v>
      </c>
      <c r="I28" s="269">
        <v>162</v>
      </c>
      <c r="J28" s="269">
        <v>27</v>
      </c>
      <c r="K28" s="269">
        <v>2</v>
      </c>
      <c r="L28" s="269">
        <v>58</v>
      </c>
      <c r="M28" s="269">
        <v>58</v>
      </c>
      <c r="N28" s="269">
        <v>24</v>
      </c>
      <c r="O28" s="269">
        <v>15</v>
      </c>
      <c r="P28" s="269">
        <v>64</v>
      </c>
      <c r="Q28" s="269">
        <v>17</v>
      </c>
      <c r="R28" s="269">
        <v>7</v>
      </c>
      <c r="S28" s="269">
        <v>8</v>
      </c>
      <c r="T28" s="269">
        <v>5</v>
      </c>
      <c r="U28" s="269">
        <v>72</v>
      </c>
      <c r="V28" s="269">
        <v>0</v>
      </c>
      <c r="W28" s="269">
        <v>17</v>
      </c>
      <c r="X28" s="269">
        <v>64</v>
      </c>
      <c r="Y28" s="269">
        <v>47</v>
      </c>
      <c r="Z28" s="269">
        <v>8</v>
      </c>
      <c r="AA28" s="269">
        <v>99</v>
      </c>
      <c r="AB28" s="269">
        <v>73</v>
      </c>
      <c r="AC28" s="269">
        <v>223</v>
      </c>
      <c r="AD28" s="269">
        <v>18</v>
      </c>
      <c r="AE28" s="269">
        <v>84</v>
      </c>
      <c r="AF28" s="269">
        <v>32</v>
      </c>
      <c r="AG28" s="269">
        <v>0</v>
      </c>
      <c r="AH28" s="269">
        <v>133</v>
      </c>
      <c r="AI28" s="269">
        <v>247</v>
      </c>
      <c r="AJ28" s="269">
        <v>126</v>
      </c>
      <c r="AK28" s="269">
        <v>7</v>
      </c>
      <c r="AL28" s="269">
        <v>22</v>
      </c>
      <c r="AM28" s="269">
        <v>349</v>
      </c>
      <c r="AN28" s="269">
        <v>0</v>
      </c>
      <c r="AO28" s="269">
        <v>6</v>
      </c>
      <c r="AP28" s="270">
        <v>2423</v>
      </c>
      <c r="AQ28" s="269">
        <v>0</v>
      </c>
      <c r="AR28" s="269">
        <v>1794</v>
      </c>
      <c r="AS28" s="269">
        <v>0</v>
      </c>
      <c r="AT28" s="269">
        <v>0</v>
      </c>
      <c r="AU28" s="269">
        <v>0</v>
      </c>
      <c r="AV28" s="269">
        <v>0</v>
      </c>
      <c r="AW28" s="270">
        <v>1794</v>
      </c>
      <c r="AX28" s="269">
        <v>4217</v>
      </c>
      <c r="AY28" s="270">
        <v>0</v>
      </c>
      <c r="AZ28" s="270">
        <v>1794</v>
      </c>
      <c r="BA28" s="269">
        <v>4217</v>
      </c>
      <c r="BB28" s="270">
        <v>-4136</v>
      </c>
      <c r="BC28" s="269">
        <v>-2342</v>
      </c>
      <c r="BD28" s="270">
        <v>81</v>
      </c>
      <c r="BE28" s="271"/>
      <c r="BG28" s="281" t="s">
        <v>469</v>
      </c>
      <c r="BH28" s="283" t="s">
        <v>192</v>
      </c>
      <c r="BI28" s="273">
        <f t="shared" si="0"/>
        <v>4217</v>
      </c>
      <c r="BJ28" s="274">
        <f t="shared" si="1"/>
        <v>4136</v>
      </c>
      <c r="BK28" s="275">
        <f t="shared" si="2"/>
        <v>0.980792032250415</v>
      </c>
      <c r="BL28" s="276">
        <f t="shared" si="3"/>
        <v>1.9207967749584998E-2</v>
      </c>
      <c r="BM28" s="277"/>
      <c r="BN28" s="281" t="s">
        <v>469</v>
      </c>
      <c r="BO28" s="283" t="s">
        <v>192</v>
      </c>
      <c r="BP28" s="278">
        <f t="shared" si="4"/>
        <v>0</v>
      </c>
      <c r="BQ28" s="279">
        <f t="shared" si="5"/>
        <v>4136</v>
      </c>
      <c r="BR28" s="280">
        <f t="shared" si="6"/>
        <v>-4136</v>
      </c>
      <c r="BS28" s="277"/>
    </row>
    <row r="29" spans="1:71" x14ac:dyDescent="0.2">
      <c r="A29" s="281" t="s">
        <v>470</v>
      </c>
      <c r="B29" s="282" t="s">
        <v>285</v>
      </c>
      <c r="C29" s="269">
        <v>2</v>
      </c>
      <c r="D29" s="269">
        <v>0</v>
      </c>
      <c r="E29" s="269">
        <v>0</v>
      </c>
      <c r="F29" s="269">
        <v>0</v>
      </c>
      <c r="G29" s="269">
        <v>37</v>
      </c>
      <c r="H29" s="269">
        <v>1</v>
      </c>
      <c r="I29" s="269">
        <v>5</v>
      </c>
      <c r="J29" s="269">
        <v>2</v>
      </c>
      <c r="K29" s="269">
        <v>0</v>
      </c>
      <c r="L29" s="269">
        <v>2</v>
      </c>
      <c r="M29" s="269">
        <v>1</v>
      </c>
      <c r="N29" s="269">
        <v>1</v>
      </c>
      <c r="O29" s="269">
        <v>0</v>
      </c>
      <c r="P29" s="269">
        <v>2</v>
      </c>
      <c r="Q29" s="269">
        <v>1</v>
      </c>
      <c r="R29" s="269">
        <v>0</v>
      </c>
      <c r="S29" s="269">
        <v>1</v>
      </c>
      <c r="T29" s="269">
        <v>0</v>
      </c>
      <c r="U29" s="269">
        <v>4</v>
      </c>
      <c r="V29" s="269">
        <v>0</v>
      </c>
      <c r="W29" s="269">
        <v>1</v>
      </c>
      <c r="X29" s="269">
        <v>5</v>
      </c>
      <c r="Y29" s="269">
        <v>11</v>
      </c>
      <c r="Z29" s="269">
        <v>0</v>
      </c>
      <c r="AA29" s="269">
        <v>210</v>
      </c>
      <c r="AB29" s="269">
        <v>9</v>
      </c>
      <c r="AC29" s="269">
        <v>23</v>
      </c>
      <c r="AD29" s="269">
        <v>4</v>
      </c>
      <c r="AE29" s="269">
        <v>10</v>
      </c>
      <c r="AF29" s="269">
        <v>4</v>
      </c>
      <c r="AG29" s="269">
        <v>0</v>
      </c>
      <c r="AH29" s="269">
        <v>44</v>
      </c>
      <c r="AI29" s="269">
        <v>105</v>
      </c>
      <c r="AJ29" s="269">
        <v>52</v>
      </c>
      <c r="AK29" s="269">
        <v>3</v>
      </c>
      <c r="AL29" s="269">
        <v>4</v>
      </c>
      <c r="AM29" s="269">
        <v>83</v>
      </c>
      <c r="AN29" s="269">
        <v>0</v>
      </c>
      <c r="AO29" s="269">
        <v>2</v>
      </c>
      <c r="AP29" s="270">
        <v>629</v>
      </c>
      <c r="AQ29" s="269">
        <v>1</v>
      </c>
      <c r="AR29" s="269">
        <v>522</v>
      </c>
      <c r="AS29" s="269">
        <v>-9</v>
      </c>
      <c r="AT29" s="269">
        <v>0</v>
      </c>
      <c r="AU29" s="269">
        <v>0</v>
      </c>
      <c r="AV29" s="269">
        <v>0</v>
      </c>
      <c r="AW29" s="270">
        <v>514</v>
      </c>
      <c r="AX29" s="269">
        <v>1143</v>
      </c>
      <c r="AY29" s="270">
        <v>1141</v>
      </c>
      <c r="AZ29" s="270">
        <v>1655</v>
      </c>
      <c r="BA29" s="269">
        <v>2284</v>
      </c>
      <c r="BB29" s="270">
        <v>0</v>
      </c>
      <c r="BC29" s="269">
        <v>1655</v>
      </c>
      <c r="BD29" s="270">
        <v>2284</v>
      </c>
      <c r="BE29" s="271"/>
      <c r="BG29" s="281" t="s">
        <v>470</v>
      </c>
      <c r="BH29" s="283" t="s">
        <v>285</v>
      </c>
      <c r="BI29" s="273">
        <f t="shared" si="0"/>
        <v>1143</v>
      </c>
      <c r="BJ29" s="274">
        <f t="shared" si="1"/>
        <v>0</v>
      </c>
      <c r="BK29" s="275">
        <f t="shared" si="2"/>
        <v>0</v>
      </c>
      <c r="BL29" s="276">
        <f t="shared" si="3"/>
        <v>1</v>
      </c>
      <c r="BM29" s="277"/>
      <c r="BN29" s="281" t="s">
        <v>470</v>
      </c>
      <c r="BO29" s="283" t="s">
        <v>285</v>
      </c>
      <c r="BP29" s="278">
        <f t="shared" si="4"/>
        <v>1141</v>
      </c>
      <c r="BQ29" s="279">
        <f t="shared" si="5"/>
        <v>0</v>
      </c>
      <c r="BR29" s="280">
        <f t="shared" si="6"/>
        <v>1141</v>
      </c>
      <c r="BS29" s="277"/>
    </row>
    <row r="30" spans="1:71" x14ac:dyDescent="0.2">
      <c r="A30" s="281" t="s">
        <v>471</v>
      </c>
      <c r="B30" s="282" t="s">
        <v>281</v>
      </c>
      <c r="C30" s="269">
        <v>1</v>
      </c>
      <c r="D30" s="269">
        <v>0</v>
      </c>
      <c r="E30" s="269">
        <v>0</v>
      </c>
      <c r="F30" s="269">
        <v>0</v>
      </c>
      <c r="G30" s="269">
        <v>18</v>
      </c>
      <c r="H30" s="269">
        <v>0</v>
      </c>
      <c r="I30" s="269">
        <v>2</v>
      </c>
      <c r="J30" s="269">
        <v>2</v>
      </c>
      <c r="K30" s="269">
        <v>0</v>
      </c>
      <c r="L30" s="269">
        <v>0</v>
      </c>
      <c r="M30" s="269">
        <v>2</v>
      </c>
      <c r="N30" s="269">
        <v>0</v>
      </c>
      <c r="O30" s="269">
        <v>0</v>
      </c>
      <c r="P30" s="269">
        <v>0</v>
      </c>
      <c r="Q30" s="269">
        <v>0</v>
      </c>
      <c r="R30" s="269">
        <v>0</v>
      </c>
      <c r="S30" s="269">
        <v>0</v>
      </c>
      <c r="T30" s="269">
        <v>0</v>
      </c>
      <c r="U30" s="269">
        <v>2</v>
      </c>
      <c r="V30" s="269">
        <v>0</v>
      </c>
      <c r="W30" s="269">
        <v>1</v>
      </c>
      <c r="X30" s="269">
        <v>1</v>
      </c>
      <c r="Y30" s="269">
        <v>29</v>
      </c>
      <c r="Z30" s="269">
        <v>1</v>
      </c>
      <c r="AA30" s="269">
        <v>5</v>
      </c>
      <c r="AB30" s="269">
        <v>0</v>
      </c>
      <c r="AC30" s="269">
        <v>14</v>
      </c>
      <c r="AD30" s="269">
        <v>12</v>
      </c>
      <c r="AE30" s="269">
        <v>0</v>
      </c>
      <c r="AF30" s="269">
        <v>13</v>
      </c>
      <c r="AG30" s="269">
        <v>0</v>
      </c>
      <c r="AH30" s="269">
        <v>302</v>
      </c>
      <c r="AI30" s="269">
        <v>59</v>
      </c>
      <c r="AJ30" s="269">
        <v>41</v>
      </c>
      <c r="AK30" s="269">
        <v>0</v>
      </c>
      <c r="AL30" s="269">
        <v>2</v>
      </c>
      <c r="AM30" s="269">
        <v>174</v>
      </c>
      <c r="AN30" s="269">
        <v>0</v>
      </c>
      <c r="AO30" s="269">
        <v>20</v>
      </c>
      <c r="AP30" s="270">
        <v>701</v>
      </c>
      <c r="AQ30" s="269">
        <v>0</v>
      </c>
      <c r="AR30" s="269">
        <v>76</v>
      </c>
      <c r="AS30" s="269">
        <v>200</v>
      </c>
      <c r="AT30" s="269">
        <v>0</v>
      </c>
      <c r="AU30" s="269">
        <v>0</v>
      </c>
      <c r="AV30" s="269">
        <v>0</v>
      </c>
      <c r="AW30" s="270">
        <v>276</v>
      </c>
      <c r="AX30" s="269">
        <v>977</v>
      </c>
      <c r="AY30" s="270">
        <v>2</v>
      </c>
      <c r="AZ30" s="270">
        <v>278</v>
      </c>
      <c r="BA30" s="269">
        <v>979</v>
      </c>
      <c r="BB30" s="270">
        <v>-26</v>
      </c>
      <c r="BC30" s="269">
        <v>252</v>
      </c>
      <c r="BD30" s="270">
        <v>953</v>
      </c>
      <c r="BE30" s="271"/>
      <c r="BG30" s="281" t="s">
        <v>471</v>
      </c>
      <c r="BH30" s="283" t="s">
        <v>281</v>
      </c>
      <c r="BI30" s="273">
        <f t="shared" si="0"/>
        <v>977</v>
      </c>
      <c r="BJ30" s="274">
        <f t="shared" si="1"/>
        <v>26</v>
      </c>
      <c r="BK30" s="275">
        <f t="shared" si="2"/>
        <v>2.6612077789150462E-2</v>
      </c>
      <c r="BL30" s="276">
        <f t="shared" si="3"/>
        <v>0.97338792221084958</v>
      </c>
      <c r="BM30" s="277"/>
      <c r="BN30" s="281" t="s">
        <v>471</v>
      </c>
      <c r="BO30" s="283" t="s">
        <v>281</v>
      </c>
      <c r="BP30" s="278">
        <f t="shared" si="4"/>
        <v>2</v>
      </c>
      <c r="BQ30" s="279">
        <f t="shared" si="5"/>
        <v>26</v>
      </c>
      <c r="BR30" s="280">
        <f t="shared" si="6"/>
        <v>-24</v>
      </c>
      <c r="BS30" s="277"/>
    </row>
    <row r="31" spans="1:71" x14ac:dyDescent="0.2">
      <c r="A31" s="281" t="s">
        <v>472</v>
      </c>
      <c r="B31" s="282" t="s">
        <v>384</v>
      </c>
      <c r="C31" s="269">
        <v>206</v>
      </c>
      <c r="D31" s="269">
        <v>54</v>
      </c>
      <c r="E31" s="269">
        <v>5</v>
      </c>
      <c r="F31" s="269">
        <v>0</v>
      </c>
      <c r="G31" s="269">
        <v>1548</v>
      </c>
      <c r="H31" s="269">
        <v>73</v>
      </c>
      <c r="I31" s="269">
        <v>536</v>
      </c>
      <c r="J31" s="269">
        <v>36</v>
      </c>
      <c r="K31" s="269">
        <v>3</v>
      </c>
      <c r="L31" s="269">
        <v>100</v>
      </c>
      <c r="M31" s="269">
        <v>39</v>
      </c>
      <c r="N31" s="269">
        <v>12</v>
      </c>
      <c r="O31" s="269">
        <v>17</v>
      </c>
      <c r="P31" s="269">
        <v>123</v>
      </c>
      <c r="Q31" s="269">
        <v>54</v>
      </c>
      <c r="R31" s="269">
        <v>24</v>
      </c>
      <c r="S31" s="269">
        <v>42</v>
      </c>
      <c r="T31" s="269">
        <v>9</v>
      </c>
      <c r="U31" s="269">
        <v>400</v>
      </c>
      <c r="V31" s="269">
        <v>3</v>
      </c>
      <c r="W31" s="269">
        <v>58</v>
      </c>
      <c r="X31" s="269">
        <v>437</v>
      </c>
      <c r="Y31" s="269">
        <v>864</v>
      </c>
      <c r="Z31" s="269">
        <v>2</v>
      </c>
      <c r="AA31" s="269">
        <v>42</v>
      </c>
      <c r="AB31" s="269">
        <v>15</v>
      </c>
      <c r="AC31" s="269">
        <v>107</v>
      </c>
      <c r="AD31" s="269">
        <v>21</v>
      </c>
      <c r="AE31" s="269">
        <v>14</v>
      </c>
      <c r="AF31" s="269">
        <v>43</v>
      </c>
      <c r="AG31" s="269">
        <v>4</v>
      </c>
      <c r="AH31" s="269">
        <v>109</v>
      </c>
      <c r="AI31" s="269">
        <v>188</v>
      </c>
      <c r="AJ31" s="269">
        <v>655</v>
      </c>
      <c r="AK31" s="269">
        <v>64</v>
      </c>
      <c r="AL31" s="269">
        <v>111</v>
      </c>
      <c r="AM31" s="269">
        <v>704</v>
      </c>
      <c r="AN31" s="269">
        <v>39</v>
      </c>
      <c r="AO31" s="269">
        <v>111</v>
      </c>
      <c r="AP31" s="270">
        <v>6872</v>
      </c>
      <c r="AQ31" s="269">
        <v>207</v>
      </c>
      <c r="AR31" s="269">
        <v>12822</v>
      </c>
      <c r="AS31" s="269">
        <v>2</v>
      </c>
      <c r="AT31" s="269">
        <v>389</v>
      </c>
      <c r="AU31" s="269">
        <v>689</v>
      </c>
      <c r="AV31" s="269">
        <v>10</v>
      </c>
      <c r="AW31" s="270">
        <v>14119</v>
      </c>
      <c r="AX31" s="269">
        <v>20991</v>
      </c>
      <c r="AY31" s="270">
        <v>3689</v>
      </c>
      <c r="AZ31" s="270">
        <v>17808</v>
      </c>
      <c r="BA31" s="269">
        <v>24680</v>
      </c>
      <c r="BB31" s="270">
        <v>-15249</v>
      </c>
      <c r="BC31" s="269">
        <v>2559</v>
      </c>
      <c r="BD31" s="270">
        <v>9431</v>
      </c>
      <c r="BE31" s="271"/>
      <c r="BG31" s="281" t="s">
        <v>472</v>
      </c>
      <c r="BH31" s="283" t="s">
        <v>384</v>
      </c>
      <c r="BI31" s="273">
        <f t="shared" si="0"/>
        <v>20991</v>
      </c>
      <c r="BJ31" s="274">
        <f t="shared" si="1"/>
        <v>15249</v>
      </c>
      <c r="BK31" s="275">
        <f t="shared" si="2"/>
        <v>0.72645419465485206</v>
      </c>
      <c r="BL31" s="276">
        <f t="shared" si="3"/>
        <v>0.27354580534514794</v>
      </c>
      <c r="BM31" s="277"/>
      <c r="BN31" s="281" t="s">
        <v>472</v>
      </c>
      <c r="BO31" s="283" t="s">
        <v>384</v>
      </c>
      <c r="BP31" s="278">
        <f t="shared" si="4"/>
        <v>3689</v>
      </c>
      <c r="BQ31" s="279">
        <f t="shared" si="5"/>
        <v>15249</v>
      </c>
      <c r="BR31" s="280">
        <f t="shared" si="6"/>
        <v>-11560</v>
      </c>
      <c r="BS31" s="277"/>
    </row>
    <row r="32" spans="1:71" x14ac:dyDescent="0.2">
      <c r="A32" s="281" t="s">
        <v>473</v>
      </c>
      <c r="B32" s="282" t="s">
        <v>37</v>
      </c>
      <c r="C32" s="269">
        <v>15</v>
      </c>
      <c r="D32" s="269">
        <v>17</v>
      </c>
      <c r="E32" s="269">
        <v>1</v>
      </c>
      <c r="F32" s="269">
        <v>0</v>
      </c>
      <c r="G32" s="269">
        <v>82</v>
      </c>
      <c r="H32" s="269">
        <v>17</v>
      </c>
      <c r="I32" s="269">
        <v>66</v>
      </c>
      <c r="J32" s="269">
        <v>6</v>
      </c>
      <c r="K32" s="269">
        <v>1</v>
      </c>
      <c r="L32" s="269">
        <v>4</v>
      </c>
      <c r="M32" s="269">
        <v>10</v>
      </c>
      <c r="N32" s="269">
        <v>2</v>
      </c>
      <c r="O32" s="269">
        <v>3</v>
      </c>
      <c r="P32" s="269">
        <v>30</v>
      </c>
      <c r="Q32" s="269">
        <v>7</v>
      </c>
      <c r="R32" s="269">
        <v>4</v>
      </c>
      <c r="S32" s="269">
        <v>10</v>
      </c>
      <c r="T32" s="269">
        <v>1</v>
      </c>
      <c r="U32" s="269">
        <v>44</v>
      </c>
      <c r="V32" s="269">
        <v>0</v>
      </c>
      <c r="W32" s="269">
        <v>5</v>
      </c>
      <c r="X32" s="269">
        <v>85</v>
      </c>
      <c r="Y32" s="269">
        <v>184</v>
      </c>
      <c r="Z32" s="269">
        <v>2</v>
      </c>
      <c r="AA32" s="269">
        <v>55</v>
      </c>
      <c r="AB32" s="269">
        <v>25</v>
      </c>
      <c r="AC32" s="269">
        <v>167</v>
      </c>
      <c r="AD32" s="269">
        <v>171</v>
      </c>
      <c r="AE32" s="269">
        <v>1039</v>
      </c>
      <c r="AF32" s="269">
        <v>47</v>
      </c>
      <c r="AG32" s="269">
        <v>0</v>
      </c>
      <c r="AH32" s="269">
        <v>233</v>
      </c>
      <c r="AI32" s="269">
        <v>96</v>
      </c>
      <c r="AJ32" s="269">
        <v>86</v>
      </c>
      <c r="AK32" s="269">
        <v>42</v>
      </c>
      <c r="AL32" s="269">
        <v>27</v>
      </c>
      <c r="AM32" s="269">
        <v>66</v>
      </c>
      <c r="AN32" s="269">
        <v>0</v>
      </c>
      <c r="AO32" s="269">
        <v>4</v>
      </c>
      <c r="AP32" s="270">
        <v>2654</v>
      </c>
      <c r="AQ32" s="269">
        <v>0</v>
      </c>
      <c r="AR32" s="269">
        <v>4900</v>
      </c>
      <c r="AS32" s="269">
        <v>0</v>
      </c>
      <c r="AT32" s="269">
        <v>0</v>
      </c>
      <c r="AU32" s="269">
        <v>0</v>
      </c>
      <c r="AV32" s="269">
        <v>0</v>
      </c>
      <c r="AW32" s="270">
        <v>4900</v>
      </c>
      <c r="AX32" s="269">
        <v>7554</v>
      </c>
      <c r="AY32" s="270">
        <v>222</v>
      </c>
      <c r="AZ32" s="270">
        <v>5122</v>
      </c>
      <c r="BA32" s="269">
        <v>7776</v>
      </c>
      <c r="BB32" s="270">
        <v>-4237</v>
      </c>
      <c r="BC32" s="269">
        <v>885</v>
      </c>
      <c r="BD32" s="270">
        <v>3539</v>
      </c>
      <c r="BE32" s="271"/>
      <c r="BG32" s="281" t="s">
        <v>473</v>
      </c>
      <c r="BH32" s="283" t="s">
        <v>37</v>
      </c>
      <c r="BI32" s="273">
        <f t="shared" si="0"/>
        <v>7554</v>
      </c>
      <c r="BJ32" s="274">
        <f t="shared" si="1"/>
        <v>4237</v>
      </c>
      <c r="BK32" s="275">
        <f t="shared" si="2"/>
        <v>0.56089489012443738</v>
      </c>
      <c r="BL32" s="276">
        <f t="shared" si="3"/>
        <v>0.43910510987556262</v>
      </c>
      <c r="BM32" s="277"/>
      <c r="BN32" s="281" t="s">
        <v>473</v>
      </c>
      <c r="BO32" s="283" t="s">
        <v>37</v>
      </c>
      <c r="BP32" s="278">
        <f t="shared" si="4"/>
        <v>222</v>
      </c>
      <c r="BQ32" s="279">
        <f t="shared" si="5"/>
        <v>4237</v>
      </c>
      <c r="BR32" s="280">
        <f t="shared" si="6"/>
        <v>-4015</v>
      </c>
      <c r="BS32" s="277"/>
    </row>
    <row r="33" spans="1:71" x14ac:dyDescent="0.2">
      <c r="A33" s="281" t="s">
        <v>474</v>
      </c>
      <c r="B33" s="282" t="s">
        <v>38</v>
      </c>
      <c r="C33" s="269">
        <v>6</v>
      </c>
      <c r="D33" s="269">
        <v>0</v>
      </c>
      <c r="E33" s="269">
        <v>0</v>
      </c>
      <c r="F33" s="269">
        <v>0</v>
      </c>
      <c r="G33" s="269">
        <v>29</v>
      </c>
      <c r="H33" s="269">
        <v>3</v>
      </c>
      <c r="I33" s="269">
        <v>12</v>
      </c>
      <c r="J33" s="269">
        <v>2</v>
      </c>
      <c r="K33" s="269">
        <v>0</v>
      </c>
      <c r="L33" s="269">
        <v>1</v>
      </c>
      <c r="M33" s="269">
        <v>2</v>
      </c>
      <c r="N33" s="269">
        <v>1</v>
      </c>
      <c r="O33" s="269">
        <v>0</v>
      </c>
      <c r="P33" s="269">
        <v>9</v>
      </c>
      <c r="Q33" s="269">
        <v>2</v>
      </c>
      <c r="R33" s="269">
        <v>1</v>
      </c>
      <c r="S33" s="269">
        <v>2</v>
      </c>
      <c r="T33" s="269">
        <v>0</v>
      </c>
      <c r="U33" s="269">
        <v>14</v>
      </c>
      <c r="V33" s="269">
        <v>0</v>
      </c>
      <c r="W33" s="269">
        <v>1</v>
      </c>
      <c r="X33" s="269">
        <v>5</v>
      </c>
      <c r="Y33" s="269">
        <v>51</v>
      </c>
      <c r="Z33" s="269">
        <v>0</v>
      </c>
      <c r="AA33" s="269">
        <v>1</v>
      </c>
      <c r="AB33" s="269">
        <v>1</v>
      </c>
      <c r="AC33" s="269">
        <v>257</v>
      </c>
      <c r="AD33" s="269">
        <v>51</v>
      </c>
      <c r="AE33" s="269">
        <v>285</v>
      </c>
      <c r="AF33" s="269">
        <v>53</v>
      </c>
      <c r="AG33" s="269">
        <v>5</v>
      </c>
      <c r="AH33" s="269">
        <v>17</v>
      </c>
      <c r="AI33" s="269">
        <v>48</v>
      </c>
      <c r="AJ33" s="269">
        <v>203</v>
      </c>
      <c r="AK33" s="269">
        <v>24</v>
      </c>
      <c r="AL33" s="269">
        <v>18</v>
      </c>
      <c r="AM33" s="269">
        <v>94</v>
      </c>
      <c r="AN33" s="269">
        <v>0</v>
      </c>
      <c r="AO33" s="269">
        <v>43</v>
      </c>
      <c r="AP33" s="270">
        <v>1241</v>
      </c>
      <c r="AQ33" s="269">
        <v>0</v>
      </c>
      <c r="AR33" s="269">
        <v>10049</v>
      </c>
      <c r="AS33" s="269">
        <v>4</v>
      </c>
      <c r="AT33" s="269">
        <v>0</v>
      </c>
      <c r="AU33" s="269">
        <v>255</v>
      </c>
      <c r="AV33" s="269">
        <v>0</v>
      </c>
      <c r="AW33" s="270">
        <v>10308</v>
      </c>
      <c r="AX33" s="269">
        <v>11549</v>
      </c>
      <c r="AY33" s="270">
        <v>3259</v>
      </c>
      <c r="AZ33" s="270">
        <v>13567</v>
      </c>
      <c r="BA33" s="269">
        <v>14808</v>
      </c>
      <c r="BB33" s="270">
        <v>-2117</v>
      </c>
      <c r="BC33" s="269">
        <v>11450</v>
      </c>
      <c r="BD33" s="270">
        <v>12691</v>
      </c>
      <c r="BE33" s="271"/>
      <c r="BG33" s="281" t="s">
        <v>474</v>
      </c>
      <c r="BH33" s="283" t="s">
        <v>38</v>
      </c>
      <c r="BI33" s="273">
        <f t="shared" si="0"/>
        <v>11549</v>
      </c>
      <c r="BJ33" s="274">
        <f t="shared" si="1"/>
        <v>2117</v>
      </c>
      <c r="BK33" s="275">
        <f t="shared" si="2"/>
        <v>0.18330591393194215</v>
      </c>
      <c r="BL33" s="276">
        <f t="shared" si="3"/>
        <v>0.81669408606805782</v>
      </c>
      <c r="BM33" s="277"/>
      <c r="BN33" s="281" t="s">
        <v>474</v>
      </c>
      <c r="BO33" s="283" t="s">
        <v>38</v>
      </c>
      <c r="BP33" s="278">
        <f t="shared" si="4"/>
        <v>3259</v>
      </c>
      <c r="BQ33" s="279">
        <f t="shared" si="5"/>
        <v>2117</v>
      </c>
      <c r="BR33" s="280">
        <f t="shared" si="6"/>
        <v>1142</v>
      </c>
      <c r="BS33" s="277"/>
    </row>
    <row r="34" spans="1:71" x14ac:dyDescent="0.2">
      <c r="A34" s="281" t="s">
        <v>475</v>
      </c>
      <c r="B34" s="282" t="s">
        <v>476</v>
      </c>
      <c r="C34" s="269">
        <v>82</v>
      </c>
      <c r="D34" s="269">
        <v>71</v>
      </c>
      <c r="E34" s="269">
        <v>1</v>
      </c>
      <c r="F34" s="269">
        <v>0</v>
      </c>
      <c r="G34" s="269">
        <v>520</v>
      </c>
      <c r="H34" s="269">
        <v>15</v>
      </c>
      <c r="I34" s="269">
        <v>238</v>
      </c>
      <c r="J34" s="269">
        <v>20</v>
      </c>
      <c r="K34" s="269">
        <v>5</v>
      </c>
      <c r="L34" s="269">
        <v>28</v>
      </c>
      <c r="M34" s="269">
        <v>48</v>
      </c>
      <c r="N34" s="269">
        <v>9</v>
      </c>
      <c r="O34" s="269">
        <v>11</v>
      </c>
      <c r="P34" s="269">
        <v>54</v>
      </c>
      <c r="Q34" s="269">
        <v>18</v>
      </c>
      <c r="R34" s="269">
        <v>9</v>
      </c>
      <c r="S34" s="269">
        <v>15</v>
      </c>
      <c r="T34" s="269">
        <v>3</v>
      </c>
      <c r="U34" s="269">
        <v>143</v>
      </c>
      <c r="V34" s="269">
        <v>0</v>
      </c>
      <c r="W34" s="269">
        <v>19</v>
      </c>
      <c r="X34" s="269">
        <v>526</v>
      </c>
      <c r="Y34" s="269">
        <v>386</v>
      </c>
      <c r="Z34" s="269">
        <v>3</v>
      </c>
      <c r="AA34" s="269">
        <v>29</v>
      </c>
      <c r="AB34" s="269">
        <v>41</v>
      </c>
      <c r="AC34" s="269">
        <v>197</v>
      </c>
      <c r="AD34" s="269">
        <v>99</v>
      </c>
      <c r="AE34" s="269">
        <v>6</v>
      </c>
      <c r="AF34" s="269">
        <v>245</v>
      </c>
      <c r="AG34" s="269">
        <v>2</v>
      </c>
      <c r="AH34" s="269">
        <v>257</v>
      </c>
      <c r="AI34" s="269">
        <v>185</v>
      </c>
      <c r="AJ34" s="269">
        <v>131</v>
      </c>
      <c r="AK34" s="269">
        <v>42</v>
      </c>
      <c r="AL34" s="269">
        <v>36</v>
      </c>
      <c r="AM34" s="269">
        <v>241</v>
      </c>
      <c r="AN34" s="269">
        <v>17</v>
      </c>
      <c r="AO34" s="269">
        <v>136</v>
      </c>
      <c r="AP34" s="270">
        <v>3888</v>
      </c>
      <c r="AQ34" s="269">
        <v>58</v>
      </c>
      <c r="AR34" s="269">
        <v>3782</v>
      </c>
      <c r="AS34" s="269">
        <v>22</v>
      </c>
      <c r="AT34" s="269">
        <v>38</v>
      </c>
      <c r="AU34" s="269">
        <v>43</v>
      </c>
      <c r="AV34" s="269">
        <v>3</v>
      </c>
      <c r="AW34" s="270">
        <v>3946</v>
      </c>
      <c r="AX34" s="269">
        <v>7834</v>
      </c>
      <c r="AY34" s="270">
        <v>1693</v>
      </c>
      <c r="AZ34" s="270">
        <v>5639</v>
      </c>
      <c r="BA34" s="269">
        <v>9527</v>
      </c>
      <c r="BB34" s="270">
        <v>-5666</v>
      </c>
      <c r="BC34" s="269">
        <v>-27</v>
      </c>
      <c r="BD34" s="270">
        <v>3861</v>
      </c>
      <c r="BE34" s="271"/>
      <c r="BG34" s="281" t="s">
        <v>475</v>
      </c>
      <c r="BH34" s="283" t="s">
        <v>476</v>
      </c>
      <c r="BI34" s="273">
        <f t="shared" si="0"/>
        <v>7834</v>
      </c>
      <c r="BJ34" s="274">
        <f t="shared" si="1"/>
        <v>5666</v>
      </c>
      <c r="BK34" s="275">
        <f t="shared" si="2"/>
        <v>0.72325759509828946</v>
      </c>
      <c r="BL34" s="276">
        <f t="shared" si="3"/>
        <v>0.27674240490171054</v>
      </c>
      <c r="BM34" s="277"/>
      <c r="BN34" s="281" t="s">
        <v>475</v>
      </c>
      <c r="BO34" s="283" t="s">
        <v>476</v>
      </c>
      <c r="BP34" s="278">
        <f t="shared" si="4"/>
        <v>1693</v>
      </c>
      <c r="BQ34" s="279">
        <f t="shared" si="5"/>
        <v>5666</v>
      </c>
      <c r="BR34" s="280">
        <f t="shared" si="6"/>
        <v>-3973</v>
      </c>
      <c r="BS34" s="277"/>
    </row>
    <row r="35" spans="1:71" x14ac:dyDescent="0.2">
      <c r="A35" s="281" t="s">
        <v>477</v>
      </c>
      <c r="B35" s="282" t="s">
        <v>193</v>
      </c>
      <c r="C35" s="269">
        <v>9</v>
      </c>
      <c r="D35" s="269">
        <v>2</v>
      </c>
      <c r="E35" s="269">
        <v>0</v>
      </c>
      <c r="F35" s="269">
        <v>0</v>
      </c>
      <c r="G35" s="269">
        <v>66</v>
      </c>
      <c r="H35" s="269">
        <v>4</v>
      </c>
      <c r="I35" s="269">
        <v>35</v>
      </c>
      <c r="J35" s="269">
        <v>10</v>
      </c>
      <c r="K35" s="269">
        <v>0</v>
      </c>
      <c r="L35" s="269">
        <v>7</v>
      </c>
      <c r="M35" s="269">
        <v>6</v>
      </c>
      <c r="N35" s="269">
        <v>0</v>
      </c>
      <c r="O35" s="269">
        <v>1</v>
      </c>
      <c r="P35" s="269">
        <v>16</v>
      </c>
      <c r="Q35" s="269">
        <v>7</v>
      </c>
      <c r="R35" s="269">
        <v>6</v>
      </c>
      <c r="S35" s="269">
        <v>5</v>
      </c>
      <c r="T35" s="269">
        <v>1</v>
      </c>
      <c r="U35" s="269">
        <v>93</v>
      </c>
      <c r="V35" s="269">
        <v>2</v>
      </c>
      <c r="W35" s="269">
        <v>3</v>
      </c>
      <c r="X35" s="269">
        <v>23</v>
      </c>
      <c r="Y35" s="269">
        <v>124</v>
      </c>
      <c r="Z35" s="269">
        <v>1</v>
      </c>
      <c r="AA35" s="269">
        <v>92</v>
      </c>
      <c r="AB35" s="269">
        <v>10</v>
      </c>
      <c r="AC35" s="269">
        <v>363</v>
      </c>
      <c r="AD35" s="269">
        <v>206</v>
      </c>
      <c r="AE35" s="269">
        <v>44</v>
      </c>
      <c r="AF35" s="269">
        <v>38</v>
      </c>
      <c r="AG35" s="269">
        <v>29</v>
      </c>
      <c r="AH35" s="269">
        <v>335</v>
      </c>
      <c r="AI35" s="269">
        <v>237</v>
      </c>
      <c r="AJ35" s="269">
        <v>126</v>
      </c>
      <c r="AK35" s="269">
        <v>112</v>
      </c>
      <c r="AL35" s="269">
        <v>94</v>
      </c>
      <c r="AM35" s="269">
        <v>198</v>
      </c>
      <c r="AN35" s="269">
        <v>0</v>
      </c>
      <c r="AO35" s="269">
        <v>105</v>
      </c>
      <c r="AP35" s="270">
        <v>2410</v>
      </c>
      <c r="AQ35" s="269">
        <v>24</v>
      </c>
      <c r="AR35" s="269">
        <v>3349</v>
      </c>
      <c r="AS35" s="269">
        <v>2</v>
      </c>
      <c r="AT35" s="269">
        <v>687</v>
      </c>
      <c r="AU35" s="269">
        <v>475</v>
      </c>
      <c r="AV35" s="269">
        <v>0</v>
      </c>
      <c r="AW35" s="270">
        <v>4537</v>
      </c>
      <c r="AX35" s="269">
        <v>6947</v>
      </c>
      <c r="AY35" s="270">
        <v>53</v>
      </c>
      <c r="AZ35" s="270">
        <v>4590</v>
      </c>
      <c r="BA35" s="269">
        <v>7000</v>
      </c>
      <c r="BB35" s="270">
        <v>-6766</v>
      </c>
      <c r="BC35" s="269">
        <v>-2176</v>
      </c>
      <c r="BD35" s="270">
        <v>234</v>
      </c>
      <c r="BE35" s="271"/>
      <c r="BG35" s="281" t="s">
        <v>477</v>
      </c>
      <c r="BH35" s="283" t="s">
        <v>193</v>
      </c>
      <c r="BI35" s="273">
        <f t="shared" si="0"/>
        <v>6947</v>
      </c>
      <c r="BJ35" s="274">
        <f t="shared" si="1"/>
        <v>6766</v>
      </c>
      <c r="BK35" s="275">
        <f t="shared" si="2"/>
        <v>0.97394558802360731</v>
      </c>
      <c r="BL35" s="276">
        <f t="shared" si="3"/>
        <v>2.6054411976392688E-2</v>
      </c>
      <c r="BM35" s="277"/>
      <c r="BN35" s="281" t="s">
        <v>477</v>
      </c>
      <c r="BO35" s="283" t="s">
        <v>193</v>
      </c>
      <c r="BP35" s="278">
        <f t="shared" si="4"/>
        <v>53</v>
      </c>
      <c r="BQ35" s="279">
        <f t="shared" si="5"/>
        <v>6766</v>
      </c>
      <c r="BR35" s="280">
        <f t="shared" si="6"/>
        <v>-6713</v>
      </c>
      <c r="BS35" s="277"/>
    </row>
    <row r="36" spans="1:71" x14ac:dyDescent="0.2">
      <c r="A36" s="281" t="s">
        <v>478</v>
      </c>
      <c r="B36" s="282" t="s">
        <v>39</v>
      </c>
      <c r="C36" s="269">
        <v>0</v>
      </c>
      <c r="D36" s="269">
        <v>0</v>
      </c>
      <c r="E36" s="269">
        <v>0</v>
      </c>
      <c r="F36" s="269">
        <v>0</v>
      </c>
      <c r="G36" s="269">
        <v>0</v>
      </c>
      <c r="H36" s="269">
        <v>0</v>
      </c>
      <c r="I36" s="269">
        <v>0</v>
      </c>
      <c r="J36" s="269">
        <v>0</v>
      </c>
      <c r="K36" s="269">
        <v>0</v>
      </c>
      <c r="L36" s="269">
        <v>0</v>
      </c>
      <c r="M36" s="269">
        <v>0</v>
      </c>
      <c r="N36" s="269">
        <v>0</v>
      </c>
      <c r="O36" s="269">
        <v>0</v>
      </c>
      <c r="P36" s="269">
        <v>0</v>
      </c>
      <c r="Q36" s="269">
        <v>0</v>
      </c>
      <c r="R36" s="269">
        <v>0</v>
      </c>
      <c r="S36" s="269">
        <v>0</v>
      </c>
      <c r="T36" s="269">
        <v>0</v>
      </c>
      <c r="U36" s="269">
        <v>0</v>
      </c>
      <c r="V36" s="269">
        <v>0</v>
      </c>
      <c r="W36" s="269">
        <v>0</v>
      </c>
      <c r="X36" s="269">
        <v>0</v>
      </c>
      <c r="Y36" s="269">
        <v>0</v>
      </c>
      <c r="Z36" s="269">
        <v>0</v>
      </c>
      <c r="AA36" s="269">
        <v>0</v>
      </c>
      <c r="AB36" s="269">
        <v>0</v>
      </c>
      <c r="AC36" s="269">
        <v>0</v>
      </c>
      <c r="AD36" s="269">
        <v>0</v>
      </c>
      <c r="AE36" s="269">
        <v>0</v>
      </c>
      <c r="AF36" s="269">
        <v>0</v>
      </c>
      <c r="AG36" s="269">
        <v>0</v>
      </c>
      <c r="AH36" s="269">
        <v>0</v>
      </c>
      <c r="AI36" s="269">
        <v>0</v>
      </c>
      <c r="AJ36" s="269">
        <v>0</v>
      </c>
      <c r="AK36" s="269">
        <v>0</v>
      </c>
      <c r="AL36" s="269">
        <v>0</v>
      </c>
      <c r="AM36" s="269">
        <v>0</v>
      </c>
      <c r="AN36" s="269">
        <v>0</v>
      </c>
      <c r="AO36" s="269">
        <v>340</v>
      </c>
      <c r="AP36" s="270">
        <v>340</v>
      </c>
      <c r="AQ36" s="269">
        <v>0</v>
      </c>
      <c r="AR36" s="269">
        <v>303</v>
      </c>
      <c r="AS36" s="269">
        <v>10330</v>
      </c>
      <c r="AT36" s="269">
        <v>0</v>
      </c>
      <c r="AU36" s="269">
        <v>0</v>
      </c>
      <c r="AV36" s="269">
        <v>0</v>
      </c>
      <c r="AW36" s="270">
        <v>10633</v>
      </c>
      <c r="AX36" s="269">
        <v>10973</v>
      </c>
      <c r="AY36" s="270">
        <v>0</v>
      </c>
      <c r="AZ36" s="270">
        <v>10633</v>
      </c>
      <c r="BA36" s="269">
        <v>10973</v>
      </c>
      <c r="BB36" s="270">
        <v>0</v>
      </c>
      <c r="BC36" s="269">
        <v>10633</v>
      </c>
      <c r="BD36" s="270">
        <v>10973</v>
      </c>
      <c r="BE36" s="271"/>
      <c r="BG36" s="281" t="s">
        <v>478</v>
      </c>
      <c r="BH36" s="283" t="s">
        <v>39</v>
      </c>
      <c r="BI36" s="273">
        <f t="shared" si="0"/>
        <v>10973</v>
      </c>
      <c r="BJ36" s="274">
        <f t="shared" si="1"/>
        <v>0</v>
      </c>
      <c r="BK36" s="275">
        <f t="shared" si="2"/>
        <v>0</v>
      </c>
      <c r="BL36" s="276">
        <f t="shared" si="3"/>
        <v>1</v>
      </c>
      <c r="BM36" s="277"/>
      <c r="BN36" s="281" t="s">
        <v>478</v>
      </c>
      <c r="BO36" s="283" t="s">
        <v>39</v>
      </c>
      <c r="BP36" s="278">
        <f t="shared" si="4"/>
        <v>0</v>
      </c>
      <c r="BQ36" s="279">
        <f t="shared" si="5"/>
        <v>0</v>
      </c>
      <c r="BR36" s="280">
        <f t="shared" si="6"/>
        <v>0</v>
      </c>
      <c r="BS36" s="277"/>
    </row>
    <row r="37" spans="1:71" x14ac:dyDescent="0.2">
      <c r="A37" s="281" t="s">
        <v>479</v>
      </c>
      <c r="B37" s="282" t="s">
        <v>40</v>
      </c>
      <c r="C37" s="269">
        <v>0</v>
      </c>
      <c r="D37" s="269">
        <v>0</v>
      </c>
      <c r="E37" s="269">
        <v>0</v>
      </c>
      <c r="F37" s="269">
        <v>0</v>
      </c>
      <c r="G37" s="269">
        <v>2</v>
      </c>
      <c r="H37" s="269">
        <v>0</v>
      </c>
      <c r="I37" s="269">
        <v>1</v>
      </c>
      <c r="J37" s="269">
        <v>0</v>
      </c>
      <c r="K37" s="269">
        <v>0</v>
      </c>
      <c r="L37" s="269">
        <v>0</v>
      </c>
      <c r="M37" s="269">
        <v>0</v>
      </c>
      <c r="N37" s="269">
        <v>0</v>
      </c>
      <c r="O37" s="269">
        <v>0</v>
      </c>
      <c r="P37" s="269">
        <v>1</v>
      </c>
      <c r="Q37" s="269">
        <v>0</v>
      </c>
      <c r="R37" s="269">
        <v>0</v>
      </c>
      <c r="S37" s="269">
        <v>0</v>
      </c>
      <c r="T37" s="269">
        <v>0</v>
      </c>
      <c r="U37" s="269">
        <v>7</v>
      </c>
      <c r="V37" s="269">
        <v>0</v>
      </c>
      <c r="W37" s="269">
        <v>0</v>
      </c>
      <c r="X37" s="269">
        <v>0</v>
      </c>
      <c r="Y37" s="269">
        <v>2</v>
      </c>
      <c r="Z37" s="269">
        <v>0</v>
      </c>
      <c r="AA37" s="269">
        <v>0</v>
      </c>
      <c r="AB37" s="269">
        <v>0</v>
      </c>
      <c r="AC37" s="269">
        <v>0</v>
      </c>
      <c r="AD37" s="269">
        <v>1</v>
      </c>
      <c r="AE37" s="269">
        <v>0</v>
      </c>
      <c r="AF37" s="269">
        <v>1</v>
      </c>
      <c r="AG37" s="269">
        <v>0</v>
      </c>
      <c r="AH37" s="269">
        <v>2</v>
      </c>
      <c r="AI37" s="269">
        <v>0</v>
      </c>
      <c r="AJ37" s="269">
        <v>1</v>
      </c>
      <c r="AK37" s="269">
        <v>0</v>
      </c>
      <c r="AL37" s="269">
        <v>1</v>
      </c>
      <c r="AM37" s="269">
        <v>0</v>
      </c>
      <c r="AN37" s="269">
        <v>0</v>
      </c>
      <c r="AO37" s="269">
        <v>0</v>
      </c>
      <c r="AP37" s="270">
        <v>19</v>
      </c>
      <c r="AQ37" s="269">
        <v>0</v>
      </c>
      <c r="AR37" s="269">
        <v>2357</v>
      </c>
      <c r="AS37" s="269">
        <v>4319</v>
      </c>
      <c r="AT37" s="269">
        <v>1879</v>
      </c>
      <c r="AU37" s="269">
        <v>1396</v>
      </c>
      <c r="AV37" s="269">
        <v>0</v>
      </c>
      <c r="AW37" s="270">
        <v>9951</v>
      </c>
      <c r="AX37" s="269">
        <v>9970</v>
      </c>
      <c r="AY37" s="270">
        <v>1854</v>
      </c>
      <c r="AZ37" s="270">
        <v>11805</v>
      </c>
      <c r="BA37" s="269">
        <v>11824</v>
      </c>
      <c r="BB37" s="270">
        <v>-792</v>
      </c>
      <c r="BC37" s="269">
        <v>11013</v>
      </c>
      <c r="BD37" s="270">
        <v>11032</v>
      </c>
      <c r="BE37" s="271"/>
      <c r="BG37" s="281" t="s">
        <v>479</v>
      </c>
      <c r="BH37" s="283" t="s">
        <v>40</v>
      </c>
      <c r="BI37" s="273">
        <f t="shared" si="0"/>
        <v>9970</v>
      </c>
      <c r="BJ37" s="274">
        <f t="shared" si="1"/>
        <v>792</v>
      </c>
      <c r="BK37" s="275">
        <f t="shared" si="2"/>
        <v>7.9438314944834498E-2</v>
      </c>
      <c r="BL37" s="276">
        <f t="shared" si="3"/>
        <v>0.92056168505516545</v>
      </c>
      <c r="BM37" s="277"/>
      <c r="BN37" s="281" t="s">
        <v>479</v>
      </c>
      <c r="BO37" s="283" t="s">
        <v>40</v>
      </c>
      <c r="BP37" s="278">
        <f t="shared" si="4"/>
        <v>1854</v>
      </c>
      <c r="BQ37" s="279">
        <f t="shared" si="5"/>
        <v>792</v>
      </c>
      <c r="BR37" s="280">
        <f t="shared" si="6"/>
        <v>1062</v>
      </c>
      <c r="BS37" s="277"/>
    </row>
    <row r="38" spans="1:71" x14ac:dyDescent="0.2">
      <c r="A38" s="281" t="s">
        <v>480</v>
      </c>
      <c r="B38" s="282" t="s">
        <v>481</v>
      </c>
      <c r="C38" s="269">
        <v>1</v>
      </c>
      <c r="D38" s="269">
        <v>0</v>
      </c>
      <c r="E38" s="269">
        <v>0</v>
      </c>
      <c r="F38" s="269">
        <v>0</v>
      </c>
      <c r="G38" s="269">
        <v>0</v>
      </c>
      <c r="H38" s="269">
        <v>0</v>
      </c>
      <c r="I38" s="269">
        <v>0</v>
      </c>
      <c r="J38" s="269">
        <v>0</v>
      </c>
      <c r="K38" s="269">
        <v>0</v>
      </c>
      <c r="L38" s="269">
        <v>0</v>
      </c>
      <c r="M38" s="269">
        <v>0</v>
      </c>
      <c r="N38" s="269">
        <v>0</v>
      </c>
      <c r="O38" s="269">
        <v>0</v>
      </c>
      <c r="P38" s="269">
        <v>0</v>
      </c>
      <c r="Q38" s="269">
        <v>0</v>
      </c>
      <c r="R38" s="269">
        <v>0</v>
      </c>
      <c r="S38" s="269">
        <v>0</v>
      </c>
      <c r="T38" s="269">
        <v>0</v>
      </c>
      <c r="U38" s="269">
        <v>0</v>
      </c>
      <c r="V38" s="269">
        <v>0</v>
      </c>
      <c r="W38" s="269">
        <v>0</v>
      </c>
      <c r="X38" s="269">
        <v>0</v>
      </c>
      <c r="Y38" s="269">
        <v>0</v>
      </c>
      <c r="Z38" s="269">
        <v>0</v>
      </c>
      <c r="AA38" s="269">
        <v>1</v>
      </c>
      <c r="AB38" s="269">
        <v>0</v>
      </c>
      <c r="AC38" s="269">
        <v>0</v>
      </c>
      <c r="AD38" s="269">
        <v>0</v>
      </c>
      <c r="AE38" s="269">
        <v>0</v>
      </c>
      <c r="AF38" s="269">
        <v>1</v>
      </c>
      <c r="AG38" s="269">
        <v>0</v>
      </c>
      <c r="AH38" s="269">
        <v>0</v>
      </c>
      <c r="AI38" s="269">
        <v>0</v>
      </c>
      <c r="AJ38" s="269">
        <v>217</v>
      </c>
      <c r="AK38" s="269">
        <v>0</v>
      </c>
      <c r="AL38" s="269">
        <v>0</v>
      </c>
      <c r="AM38" s="269">
        <v>0</v>
      </c>
      <c r="AN38" s="269">
        <v>0</v>
      </c>
      <c r="AO38" s="269">
        <v>3</v>
      </c>
      <c r="AP38" s="270">
        <v>223</v>
      </c>
      <c r="AQ38" s="269">
        <v>76</v>
      </c>
      <c r="AR38" s="269">
        <v>4000</v>
      </c>
      <c r="AS38" s="269">
        <v>12859</v>
      </c>
      <c r="AT38" s="269">
        <v>0</v>
      </c>
      <c r="AU38" s="269">
        <v>0</v>
      </c>
      <c r="AV38" s="269">
        <v>0</v>
      </c>
      <c r="AW38" s="270">
        <v>16935</v>
      </c>
      <c r="AX38" s="269">
        <v>17158</v>
      </c>
      <c r="AY38" s="270">
        <v>57</v>
      </c>
      <c r="AZ38" s="270">
        <v>16992</v>
      </c>
      <c r="BA38" s="269">
        <v>17215</v>
      </c>
      <c r="BB38" s="270">
        <v>-6318</v>
      </c>
      <c r="BC38" s="269">
        <v>10674</v>
      </c>
      <c r="BD38" s="270">
        <v>10897</v>
      </c>
      <c r="BE38" s="271"/>
      <c r="BG38" s="281" t="s">
        <v>480</v>
      </c>
      <c r="BH38" s="283" t="s">
        <v>481</v>
      </c>
      <c r="BI38" s="273">
        <f t="shared" si="0"/>
        <v>17158</v>
      </c>
      <c r="BJ38" s="274">
        <f t="shared" si="1"/>
        <v>6318</v>
      </c>
      <c r="BK38" s="275">
        <f t="shared" si="2"/>
        <v>0.36822473481757778</v>
      </c>
      <c r="BL38" s="276">
        <f t="shared" si="3"/>
        <v>0.63177526518242222</v>
      </c>
      <c r="BM38" s="277"/>
      <c r="BN38" s="281" t="s">
        <v>480</v>
      </c>
      <c r="BO38" s="283" t="s">
        <v>481</v>
      </c>
      <c r="BP38" s="278">
        <f t="shared" si="4"/>
        <v>57</v>
      </c>
      <c r="BQ38" s="279">
        <f t="shared" si="5"/>
        <v>6318</v>
      </c>
      <c r="BR38" s="280">
        <f t="shared" si="6"/>
        <v>-6261</v>
      </c>
      <c r="BS38" s="277"/>
    </row>
    <row r="39" spans="1:71" x14ac:dyDescent="0.2">
      <c r="A39" s="281" t="s">
        <v>482</v>
      </c>
      <c r="B39" s="282" t="s">
        <v>483</v>
      </c>
      <c r="C39" s="269">
        <v>0</v>
      </c>
      <c r="D39" s="269">
        <v>0</v>
      </c>
      <c r="E39" s="269">
        <v>1</v>
      </c>
      <c r="F39" s="269">
        <v>0</v>
      </c>
      <c r="G39" s="269">
        <v>8</v>
      </c>
      <c r="H39" s="269">
        <v>1</v>
      </c>
      <c r="I39" s="269">
        <v>5</v>
      </c>
      <c r="J39" s="269">
        <v>2</v>
      </c>
      <c r="K39" s="269">
        <v>0</v>
      </c>
      <c r="L39" s="269">
        <v>1</v>
      </c>
      <c r="M39" s="269">
        <v>0</v>
      </c>
      <c r="N39" s="269">
        <v>0</v>
      </c>
      <c r="O39" s="269">
        <v>0</v>
      </c>
      <c r="P39" s="269">
        <v>2</v>
      </c>
      <c r="Q39" s="269">
        <v>3</v>
      </c>
      <c r="R39" s="269">
        <v>1</v>
      </c>
      <c r="S39" s="269">
        <v>1</v>
      </c>
      <c r="T39" s="269">
        <v>0</v>
      </c>
      <c r="U39" s="269">
        <v>4</v>
      </c>
      <c r="V39" s="269">
        <v>0</v>
      </c>
      <c r="W39" s="269">
        <v>0</v>
      </c>
      <c r="X39" s="269">
        <v>3</v>
      </c>
      <c r="Y39" s="269">
        <v>10</v>
      </c>
      <c r="Z39" s="269">
        <v>0</v>
      </c>
      <c r="AA39" s="269">
        <v>21</v>
      </c>
      <c r="AB39" s="269">
        <v>2</v>
      </c>
      <c r="AC39" s="269">
        <v>3</v>
      </c>
      <c r="AD39" s="269">
        <v>9</v>
      </c>
      <c r="AE39" s="269">
        <v>3</v>
      </c>
      <c r="AF39" s="269">
        <v>5</v>
      </c>
      <c r="AG39" s="269">
        <v>0</v>
      </c>
      <c r="AH39" s="269">
        <v>0</v>
      </c>
      <c r="AI39" s="269">
        <v>17</v>
      </c>
      <c r="AJ39" s="269">
        <v>10</v>
      </c>
      <c r="AK39" s="269">
        <v>0</v>
      </c>
      <c r="AL39" s="269">
        <v>6</v>
      </c>
      <c r="AM39" s="269">
        <v>27</v>
      </c>
      <c r="AN39" s="269">
        <v>0</v>
      </c>
      <c r="AO39" s="269">
        <v>7</v>
      </c>
      <c r="AP39" s="270">
        <v>152</v>
      </c>
      <c r="AQ39" s="269">
        <v>0</v>
      </c>
      <c r="AR39" s="269">
        <v>1067</v>
      </c>
      <c r="AS39" s="269">
        <v>0</v>
      </c>
      <c r="AT39" s="269">
        <v>0</v>
      </c>
      <c r="AU39" s="269">
        <v>0</v>
      </c>
      <c r="AV39" s="269">
        <v>0</v>
      </c>
      <c r="AW39" s="270">
        <v>1067</v>
      </c>
      <c r="AX39" s="269">
        <v>1219</v>
      </c>
      <c r="AY39" s="270">
        <v>339</v>
      </c>
      <c r="AZ39" s="270">
        <v>1406</v>
      </c>
      <c r="BA39" s="269">
        <v>1558</v>
      </c>
      <c r="BB39" s="270">
        <v>0</v>
      </c>
      <c r="BC39" s="269">
        <v>1406</v>
      </c>
      <c r="BD39" s="270">
        <v>1558</v>
      </c>
      <c r="BE39" s="271"/>
      <c r="BG39" s="281" t="s">
        <v>482</v>
      </c>
      <c r="BH39" s="283" t="s">
        <v>483</v>
      </c>
      <c r="BI39" s="273">
        <f t="shared" si="0"/>
        <v>1219</v>
      </c>
      <c r="BJ39" s="274">
        <f t="shared" si="1"/>
        <v>0</v>
      </c>
      <c r="BK39" s="275">
        <f t="shared" si="2"/>
        <v>0</v>
      </c>
      <c r="BL39" s="276">
        <f t="shared" si="3"/>
        <v>1</v>
      </c>
      <c r="BM39" s="277"/>
      <c r="BN39" s="281" t="s">
        <v>482</v>
      </c>
      <c r="BO39" s="283" t="s">
        <v>483</v>
      </c>
      <c r="BP39" s="278">
        <f t="shared" si="4"/>
        <v>339</v>
      </c>
      <c r="BQ39" s="279">
        <f t="shared" si="5"/>
        <v>0</v>
      </c>
      <c r="BR39" s="280">
        <f t="shared" si="6"/>
        <v>339</v>
      </c>
      <c r="BS39" s="277"/>
    </row>
    <row r="40" spans="1:71" x14ac:dyDescent="0.2">
      <c r="A40" s="281" t="s">
        <v>484</v>
      </c>
      <c r="B40" s="282" t="s">
        <v>41</v>
      </c>
      <c r="C40" s="269">
        <v>57</v>
      </c>
      <c r="D40" s="269">
        <v>43</v>
      </c>
      <c r="E40" s="269">
        <v>1</v>
      </c>
      <c r="F40" s="269">
        <v>0</v>
      </c>
      <c r="G40" s="269">
        <v>474</v>
      </c>
      <c r="H40" s="269">
        <v>29</v>
      </c>
      <c r="I40" s="269">
        <v>170</v>
      </c>
      <c r="J40" s="269">
        <v>41</v>
      </c>
      <c r="K40" s="269">
        <v>2</v>
      </c>
      <c r="L40" s="269">
        <v>61</v>
      </c>
      <c r="M40" s="269">
        <v>54</v>
      </c>
      <c r="N40" s="269">
        <v>5</v>
      </c>
      <c r="O40" s="269">
        <v>5</v>
      </c>
      <c r="P40" s="269">
        <v>68</v>
      </c>
      <c r="Q40" s="269">
        <v>43</v>
      </c>
      <c r="R40" s="269">
        <v>18</v>
      </c>
      <c r="S40" s="269">
        <v>24</v>
      </c>
      <c r="T40" s="269">
        <v>10</v>
      </c>
      <c r="U40" s="269">
        <v>282</v>
      </c>
      <c r="V40" s="269">
        <v>2</v>
      </c>
      <c r="W40" s="269">
        <v>32</v>
      </c>
      <c r="X40" s="269">
        <v>142</v>
      </c>
      <c r="Y40" s="269">
        <v>1400</v>
      </c>
      <c r="Z40" s="269">
        <v>6</v>
      </c>
      <c r="AA40" s="269">
        <v>308</v>
      </c>
      <c r="AB40" s="269">
        <v>59</v>
      </c>
      <c r="AC40" s="269">
        <v>812</v>
      </c>
      <c r="AD40" s="269">
        <v>410</v>
      </c>
      <c r="AE40" s="269">
        <v>464</v>
      </c>
      <c r="AF40" s="269">
        <v>205</v>
      </c>
      <c r="AG40" s="269">
        <v>48</v>
      </c>
      <c r="AH40" s="269">
        <v>1012</v>
      </c>
      <c r="AI40" s="269">
        <v>663</v>
      </c>
      <c r="AJ40" s="269">
        <v>512</v>
      </c>
      <c r="AK40" s="269">
        <v>123</v>
      </c>
      <c r="AL40" s="269">
        <v>508</v>
      </c>
      <c r="AM40" s="269">
        <v>306</v>
      </c>
      <c r="AN40" s="269">
        <v>0</v>
      </c>
      <c r="AO40" s="269">
        <v>54</v>
      </c>
      <c r="AP40" s="270">
        <v>8453</v>
      </c>
      <c r="AQ40" s="269">
        <v>80</v>
      </c>
      <c r="AR40" s="269">
        <v>2892</v>
      </c>
      <c r="AS40" s="269">
        <v>0</v>
      </c>
      <c r="AT40" s="269">
        <v>114</v>
      </c>
      <c r="AU40" s="269">
        <v>133</v>
      </c>
      <c r="AV40" s="269">
        <v>0</v>
      </c>
      <c r="AW40" s="270">
        <v>3219</v>
      </c>
      <c r="AX40" s="269">
        <v>11672</v>
      </c>
      <c r="AY40" s="270">
        <v>421</v>
      </c>
      <c r="AZ40" s="270">
        <v>3640</v>
      </c>
      <c r="BA40" s="269">
        <v>12093</v>
      </c>
      <c r="BB40" s="270">
        <v>-8198</v>
      </c>
      <c r="BC40" s="269">
        <v>-4558</v>
      </c>
      <c r="BD40" s="270">
        <v>3895</v>
      </c>
      <c r="BE40" s="271"/>
      <c r="BG40" s="281" t="s">
        <v>484</v>
      </c>
      <c r="BH40" s="283" t="s">
        <v>41</v>
      </c>
      <c r="BI40" s="273">
        <f t="shared" si="0"/>
        <v>11672</v>
      </c>
      <c r="BJ40" s="274">
        <f t="shared" si="1"/>
        <v>8198</v>
      </c>
      <c r="BK40" s="275">
        <f t="shared" si="2"/>
        <v>0.7023646333104866</v>
      </c>
      <c r="BL40" s="276">
        <f t="shared" si="3"/>
        <v>0.2976353666895134</v>
      </c>
      <c r="BM40" s="277"/>
      <c r="BN40" s="281" t="s">
        <v>484</v>
      </c>
      <c r="BO40" s="283" t="s">
        <v>41</v>
      </c>
      <c r="BP40" s="278">
        <f t="shared" si="4"/>
        <v>421</v>
      </c>
      <c r="BQ40" s="279">
        <f t="shared" si="5"/>
        <v>8198</v>
      </c>
      <c r="BR40" s="280">
        <f t="shared" si="6"/>
        <v>-7777</v>
      </c>
      <c r="BS40" s="277"/>
    </row>
    <row r="41" spans="1:71" x14ac:dyDescent="0.2">
      <c r="A41" s="286">
        <v>37</v>
      </c>
      <c r="B41" s="282" t="s">
        <v>42</v>
      </c>
      <c r="C41" s="269">
        <v>0</v>
      </c>
      <c r="D41" s="269">
        <v>0</v>
      </c>
      <c r="E41" s="269">
        <v>0</v>
      </c>
      <c r="F41" s="269">
        <v>0</v>
      </c>
      <c r="G41" s="269">
        <v>3</v>
      </c>
      <c r="H41" s="269">
        <v>0</v>
      </c>
      <c r="I41" s="269">
        <v>0</v>
      </c>
      <c r="J41" s="269">
        <v>0</v>
      </c>
      <c r="K41" s="269">
        <v>0</v>
      </c>
      <c r="L41" s="269">
        <v>0</v>
      </c>
      <c r="M41" s="269">
        <v>0</v>
      </c>
      <c r="N41" s="269">
        <v>0</v>
      </c>
      <c r="O41" s="269">
        <v>0</v>
      </c>
      <c r="P41" s="269">
        <v>0</v>
      </c>
      <c r="Q41" s="269">
        <v>0</v>
      </c>
      <c r="R41" s="269">
        <v>0</v>
      </c>
      <c r="S41" s="269">
        <v>0</v>
      </c>
      <c r="T41" s="269">
        <v>0</v>
      </c>
      <c r="U41" s="269">
        <v>1</v>
      </c>
      <c r="V41" s="269">
        <v>0</v>
      </c>
      <c r="W41" s="269">
        <v>0</v>
      </c>
      <c r="X41" s="269">
        <v>3</v>
      </c>
      <c r="Y41" s="269">
        <v>3</v>
      </c>
      <c r="Z41" s="269">
        <v>0</v>
      </c>
      <c r="AA41" s="269">
        <v>1</v>
      </c>
      <c r="AB41" s="269">
        <v>0</v>
      </c>
      <c r="AC41" s="269">
        <v>9</v>
      </c>
      <c r="AD41" s="269">
        <v>0</v>
      </c>
      <c r="AE41" s="269">
        <v>8</v>
      </c>
      <c r="AF41" s="269">
        <v>2</v>
      </c>
      <c r="AG41" s="269">
        <v>1</v>
      </c>
      <c r="AH41" s="269">
        <v>6</v>
      </c>
      <c r="AI41" s="269">
        <v>36</v>
      </c>
      <c r="AJ41" s="269">
        <v>138</v>
      </c>
      <c r="AK41" s="269">
        <v>4</v>
      </c>
      <c r="AL41" s="269">
        <v>2</v>
      </c>
      <c r="AM41" s="269">
        <v>161</v>
      </c>
      <c r="AN41" s="269">
        <v>0</v>
      </c>
      <c r="AO41" s="269">
        <v>3</v>
      </c>
      <c r="AP41" s="270">
        <v>381</v>
      </c>
      <c r="AQ41" s="269">
        <v>1430</v>
      </c>
      <c r="AR41" s="269">
        <v>8658</v>
      </c>
      <c r="AS41" s="269">
        <v>0</v>
      </c>
      <c r="AT41" s="269">
        <v>0</v>
      </c>
      <c r="AU41" s="269">
        <v>0</v>
      </c>
      <c r="AV41" s="269">
        <v>0</v>
      </c>
      <c r="AW41" s="270">
        <v>10088</v>
      </c>
      <c r="AX41" s="269">
        <v>10469</v>
      </c>
      <c r="AY41" s="270">
        <v>4267</v>
      </c>
      <c r="AZ41" s="270">
        <v>14355</v>
      </c>
      <c r="BA41" s="269">
        <v>14736</v>
      </c>
      <c r="BB41" s="270">
        <v>-5607</v>
      </c>
      <c r="BC41" s="269">
        <v>8748</v>
      </c>
      <c r="BD41" s="270">
        <v>9129</v>
      </c>
      <c r="BE41" s="271"/>
      <c r="BG41" s="286">
        <v>37</v>
      </c>
      <c r="BH41" s="283" t="s">
        <v>42</v>
      </c>
      <c r="BI41" s="273">
        <f t="shared" si="0"/>
        <v>10469</v>
      </c>
      <c r="BJ41" s="274">
        <f t="shared" si="1"/>
        <v>5607</v>
      </c>
      <c r="BK41" s="275">
        <f t="shared" si="2"/>
        <v>0.5355812398509886</v>
      </c>
      <c r="BL41" s="276">
        <f t="shared" si="3"/>
        <v>0.4644187601490114</v>
      </c>
      <c r="BM41" s="277"/>
      <c r="BN41" s="286">
        <v>37</v>
      </c>
      <c r="BO41" s="283" t="s">
        <v>42</v>
      </c>
      <c r="BP41" s="278">
        <f t="shared" si="4"/>
        <v>4267</v>
      </c>
      <c r="BQ41" s="279">
        <f t="shared" si="5"/>
        <v>5607</v>
      </c>
      <c r="BR41" s="280">
        <f t="shared" si="6"/>
        <v>-1340</v>
      </c>
      <c r="BS41" s="277"/>
    </row>
    <row r="42" spans="1:71" x14ac:dyDescent="0.2">
      <c r="A42" s="287">
        <v>38</v>
      </c>
      <c r="B42" s="268" t="s">
        <v>282</v>
      </c>
      <c r="C42" s="269">
        <v>1</v>
      </c>
      <c r="D42" s="269">
        <v>3</v>
      </c>
      <c r="E42" s="269">
        <v>0</v>
      </c>
      <c r="F42" s="269">
        <v>0</v>
      </c>
      <c r="G42" s="269">
        <v>11</v>
      </c>
      <c r="H42" s="269">
        <v>1</v>
      </c>
      <c r="I42" s="269">
        <v>5</v>
      </c>
      <c r="J42" s="269">
        <v>1</v>
      </c>
      <c r="K42" s="269">
        <v>0</v>
      </c>
      <c r="L42" s="269">
        <v>0</v>
      </c>
      <c r="M42" s="269">
        <v>1</v>
      </c>
      <c r="N42" s="269">
        <v>0</v>
      </c>
      <c r="O42" s="269">
        <v>0</v>
      </c>
      <c r="P42" s="269">
        <v>1</v>
      </c>
      <c r="Q42" s="269">
        <v>1</v>
      </c>
      <c r="R42" s="269">
        <v>1</v>
      </c>
      <c r="S42" s="269">
        <v>1</v>
      </c>
      <c r="T42" s="269">
        <v>0</v>
      </c>
      <c r="U42" s="269">
        <v>5</v>
      </c>
      <c r="V42" s="269">
        <v>0</v>
      </c>
      <c r="W42" s="269">
        <v>1</v>
      </c>
      <c r="X42" s="269">
        <v>3</v>
      </c>
      <c r="Y42" s="269">
        <v>8</v>
      </c>
      <c r="Z42" s="269">
        <v>0</v>
      </c>
      <c r="AA42" s="269">
        <v>1</v>
      </c>
      <c r="AB42" s="269">
        <v>2</v>
      </c>
      <c r="AC42" s="269">
        <v>13</v>
      </c>
      <c r="AD42" s="269">
        <v>8</v>
      </c>
      <c r="AE42" s="269">
        <v>4</v>
      </c>
      <c r="AF42" s="269">
        <v>5</v>
      </c>
      <c r="AG42" s="269">
        <v>0</v>
      </c>
      <c r="AH42" s="269">
        <v>20</v>
      </c>
      <c r="AI42" s="269">
        <v>22</v>
      </c>
      <c r="AJ42" s="269">
        <v>14</v>
      </c>
      <c r="AK42" s="269">
        <v>5</v>
      </c>
      <c r="AL42" s="269">
        <v>4</v>
      </c>
      <c r="AM42" s="269">
        <v>10</v>
      </c>
      <c r="AN42" s="269">
        <v>0</v>
      </c>
      <c r="AO42" s="269">
        <v>1</v>
      </c>
      <c r="AP42" s="270">
        <v>153</v>
      </c>
      <c r="AQ42" s="269">
        <v>0</v>
      </c>
      <c r="AR42" s="269">
        <v>0</v>
      </c>
      <c r="AS42" s="269">
        <v>0</v>
      </c>
      <c r="AT42" s="269">
        <v>0</v>
      </c>
      <c r="AU42" s="269">
        <v>0</v>
      </c>
      <c r="AV42" s="269">
        <v>0</v>
      </c>
      <c r="AW42" s="270">
        <v>0</v>
      </c>
      <c r="AX42" s="269">
        <v>153</v>
      </c>
      <c r="AY42" s="270">
        <v>0</v>
      </c>
      <c r="AZ42" s="270">
        <v>0</v>
      </c>
      <c r="BA42" s="269">
        <v>153</v>
      </c>
      <c r="BB42" s="270">
        <v>0</v>
      </c>
      <c r="BC42" s="269">
        <v>0</v>
      </c>
      <c r="BD42" s="270">
        <v>153</v>
      </c>
      <c r="BE42" s="271"/>
      <c r="BG42" s="287">
        <v>38</v>
      </c>
      <c r="BH42" s="272" t="s">
        <v>282</v>
      </c>
      <c r="BI42" s="273">
        <f t="shared" si="0"/>
        <v>153</v>
      </c>
      <c r="BJ42" s="274">
        <f t="shared" si="1"/>
        <v>0</v>
      </c>
      <c r="BK42" s="275">
        <f t="shared" si="2"/>
        <v>0</v>
      </c>
      <c r="BL42" s="276">
        <f t="shared" si="3"/>
        <v>1</v>
      </c>
      <c r="BM42" s="277"/>
      <c r="BN42" s="287">
        <v>38</v>
      </c>
      <c r="BO42" s="272" t="s">
        <v>282</v>
      </c>
      <c r="BP42" s="278">
        <f t="shared" si="4"/>
        <v>0</v>
      </c>
      <c r="BQ42" s="279">
        <f t="shared" si="5"/>
        <v>0</v>
      </c>
      <c r="BR42" s="280">
        <f t="shared" si="6"/>
        <v>0</v>
      </c>
      <c r="BS42" s="277"/>
    </row>
    <row r="43" spans="1:71" x14ac:dyDescent="0.2">
      <c r="A43" s="287">
        <v>39</v>
      </c>
      <c r="B43" s="268" t="s">
        <v>283</v>
      </c>
      <c r="C43" s="269">
        <v>11</v>
      </c>
      <c r="D43" s="269">
        <v>11</v>
      </c>
      <c r="E43" s="269">
        <v>1</v>
      </c>
      <c r="F43" s="269">
        <v>0</v>
      </c>
      <c r="G43" s="269">
        <v>117</v>
      </c>
      <c r="H43" s="269">
        <v>4</v>
      </c>
      <c r="I43" s="269">
        <v>60</v>
      </c>
      <c r="J43" s="269">
        <v>2</v>
      </c>
      <c r="K43" s="269">
        <v>0</v>
      </c>
      <c r="L43" s="269">
        <v>3</v>
      </c>
      <c r="M43" s="269">
        <v>10</v>
      </c>
      <c r="N43" s="269">
        <v>2</v>
      </c>
      <c r="O43" s="269">
        <v>2</v>
      </c>
      <c r="P43" s="269">
        <v>11</v>
      </c>
      <c r="Q43" s="269">
        <v>10</v>
      </c>
      <c r="R43" s="269">
        <v>4</v>
      </c>
      <c r="S43" s="269">
        <v>3</v>
      </c>
      <c r="T43" s="269">
        <v>0</v>
      </c>
      <c r="U43" s="269">
        <v>25</v>
      </c>
      <c r="V43" s="269">
        <v>0</v>
      </c>
      <c r="W43" s="269">
        <v>3</v>
      </c>
      <c r="X43" s="269">
        <v>19</v>
      </c>
      <c r="Y43" s="269">
        <v>228</v>
      </c>
      <c r="Z43" s="269">
        <v>0</v>
      </c>
      <c r="AA43" s="269">
        <v>23</v>
      </c>
      <c r="AB43" s="269">
        <v>24</v>
      </c>
      <c r="AC43" s="269">
        <v>87</v>
      </c>
      <c r="AD43" s="269">
        <v>31</v>
      </c>
      <c r="AE43" s="269">
        <v>46</v>
      </c>
      <c r="AF43" s="269">
        <v>47</v>
      </c>
      <c r="AG43" s="269">
        <v>0</v>
      </c>
      <c r="AH43" s="269">
        <v>42</v>
      </c>
      <c r="AI43" s="269">
        <v>157</v>
      </c>
      <c r="AJ43" s="269">
        <v>56</v>
      </c>
      <c r="AK43" s="269">
        <v>16</v>
      </c>
      <c r="AL43" s="269">
        <v>19</v>
      </c>
      <c r="AM43" s="269">
        <v>40</v>
      </c>
      <c r="AN43" s="269">
        <v>0</v>
      </c>
      <c r="AO43" s="269">
        <v>1</v>
      </c>
      <c r="AP43" s="270">
        <v>1115</v>
      </c>
      <c r="AQ43" s="269">
        <v>5</v>
      </c>
      <c r="AR43" s="269">
        <v>1771</v>
      </c>
      <c r="AS43" s="269">
        <v>0</v>
      </c>
      <c r="AT43" s="269">
        <v>0</v>
      </c>
      <c r="AU43" s="269">
        <v>0</v>
      </c>
      <c r="AV43" s="269">
        <v>0</v>
      </c>
      <c r="AW43" s="270">
        <v>1776</v>
      </c>
      <c r="AX43" s="269">
        <v>2891</v>
      </c>
      <c r="AY43" s="270">
        <v>4</v>
      </c>
      <c r="AZ43" s="270">
        <v>1780</v>
      </c>
      <c r="BA43" s="269">
        <v>2895</v>
      </c>
      <c r="BB43" s="270">
        <v>-1100</v>
      </c>
      <c r="BC43" s="269">
        <v>680</v>
      </c>
      <c r="BD43" s="270">
        <v>1795</v>
      </c>
      <c r="BE43" s="271"/>
      <c r="BG43" s="287">
        <v>39</v>
      </c>
      <c r="BH43" s="272" t="s">
        <v>283</v>
      </c>
      <c r="BI43" s="273">
        <f t="shared" si="0"/>
        <v>2891</v>
      </c>
      <c r="BJ43" s="274">
        <f t="shared" si="1"/>
        <v>1100</v>
      </c>
      <c r="BK43" s="275">
        <f t="shared" si="2"/>
        <v>0.38049117952265654</v>
      </c>
      <c r="BL43" s="276">
        <f t="shared" si="3"/>
        <v>0.61950882047734346</v>
      </c>
      <c r="BM43" s="277"/>
      <c r="BN43" s="287">
        <v>39</v>
      </c>
      <c r="BO43" s="272" t="s">
        <v>283</v>
      </c>
      <c r="BP43" s="278">
        <f t="shared" si="4"/>
        <v>4</v>
      </c>
      <c r="BQ43" s="279">
        <f t="shared" si="5"/>
        <v>1100</v>
      </c>
      <c r="BR43" s="280">
        <f t="shared" si="6"/>
        <v>-1096</v>
      </c>
      <c r="BS43" s="277"/>
    </row>
    <row r="44" spans="1:71" x14ac:dyDescent="0.2">
      <c r="A44" s="288">
        <v>40</v>
      </c>
      <c r="B44" s="289" t="s">
        <v>43</v>
      </c>
      <c r="C44" s="290">
        <v>1538</v>
      </c>
      <c r="D44" s="290">
        <v>662</v>
      </c>
      <c r="E44" s="290">
        <v>38</v>
      </c>
      <c r="F44" s="290">
        <v>0</v>
      </c>
      <c r="G44" s="290">
        <v>13101</v>
      </c>
      <c r="H44" s="290">
        <v>573</v>
      </c>
      <c r="I44" s="290">
        <v>4712</v>
      </c>
      <c r="J44" s="290">
        <v>623</v>
      </c>
      <c r="K44" s="290">
        <v>174</v>
      </c>
      <c r="L44" s="290">
        <v>1095</v>
      </c>
      <c r="M44" s="290">
        <v>533</v>
      </c>
      <c r="N44" s="290">
        <v>385</v>
      </c>
      <c r="O44" s="290">
        <v>312</v>
      </c>
      <c r="P44" s="290">
        <v>1484</v>
      </c>
      <c r="Q44" s="290">
        <v>671</v>
      </c>
      <c r="R44" s="290">
        <v>323</v>
      </c>
      <c r="S44" s="290">
        <v>502</v>
      </c>
      <c r="T44" s="290">
        <v>133</v>
      </c>
      <c r="U44" s="290">
        <v>4998</v>
      </c>
      <c r="V44" s="290">
        <v>47</v>
      </c>
      <c r="W44" s="290">
        <v>1122</v>
      </c>
      <c r="X44" s="290">
        <v>3188</v>
      </c>
      <c r="Y44" s="290">
        <v>7877</v>
      </c>
      <c r="Z44" s="290">
        <v>53</v>
      </c>
      <c r="AA44" s="290">
        <v>1150</v>
      </c>
      <c r="AB44" s="290">
        <v>314</v>
      </c>
      <c r="AC44" s="290">
        <v>2603</v>
      </c>
      <c r="AD44" s="290">
        <v>1142</v>
      </c>
      <c r="AE44" s="290">
        <v>2128</v>
      </c>
      <c r="AF44" s="290">
        <v>981</v>
      </c>
      <c r="AG44" s="290">
        <v>95</v>
      </c>
      <c r="AH44" s="290">
        <v>3122</v>
      </c>
      <c r="AI44" s="290">
        <v>2645</v>
      </c>
      <c r="AJ44" s="290">
        <v>4682</v>
      </c>
      <c r="AK44" s="290">
        <v>629</v>
      </c>
      <c r="AL44" s="290">
        <v>1517</v>
      </c>
      <c r="AM44" s="290">
        <v>4178</v>
      </c>
      <c r="AN44" s="290">
        <v>153</v>
      </c>
      <c r="AO44" s="290">
        <v>1226</v>
      </c>
      <c r="AP44" s="291">
        <v>70709</v>
      </c>
      <c r="AQ44" s="290">
        <v>2135</v>
      </c>
      <c r="AR44" s="290">
        <v>74513</v>
      </c>
      <c r="AS44" s="290">
        <v>27730</v>
      </c>
      <c r="AT44" s="290">
        <v>17210</v>
      </c>
      <c r="AU44" s="290">
        <v>7308</v>
      </c>
      <c r="AV44" s="290">
        <v>721</v>
      </c>
      <c r="AW44" s="291">
        <v>129617</v>
      </c>
      <c r="AX44" s="290">
        <v>200326</v>
      </c>
      <c r="AY44" s="291">
        <v>61686</v>
      </c>
      <c r="AZ44" s="291">
        <v>191303</v>
      </c>
      <c r="BA44" s="290">
        <v>262012</v>
      </c>
      <c r="BB44" s="291">
        <v>-107476</v>
      </c>
      <c r="BC44" s="290">
        <v>83827</v>
      </c>
      <c r="BD44" s="291">
        <v>154536</v>
      </c>
      <c r="BE44" s="271"/>
      <c r="BG44" s="288">
        <v>40</v>
      </c>
      <c r="BH44" s="292" t="s">
        <v>43</v>
      </c>
      <c r="BI44" s="293">
        <f t="shared" si="0"/>
        <v>200326</v>
      </c>
      <c r="BJ44" s="294">
        <f t="shared" si="1"/>
        <v>107476</v>
      </c>
      <c r="BK44" s="295">
        <f t="shared" si="2"/>
        <v>0.53650549604145248</v>
      </c>
      <c r="BL44" s="296">
        <f t="shared" si="3"/>
        <v>0.46349450395854752</v>
      </c>
      <c r="BM44" s="277"/>
      <c r="BN44" s="288">
        <v>40</v>
      </c>
      <c r="BO44" s="292" t="s">
        <v>43</v>
      </c>
      <c r="BP44" s="297">
        <f t="shared" si="4"/>
        <v>61686</v>
      </c>
      <c r="BQ44" s="298">
        <f t="shared" si="5"/>
        <v>107476</v>
      </c>
      <c r="BR44" s="299">
        <f t="shared" si="6"/>
        <v>-45790</v>
      </c>
    </row>
    <row r="45" spans="1:71" x14ac:dyDescent="0.2">
      <c r="A45" s="300">
        <v>41</v>
      </c>
      <c r="B45" s="301" t="s">
        <v>52</v>
      </c>
      <c r="C45" s="302">
        <v>10</v>
      </c>
      <c r="D45" s="302">
        <v>15</v>
      </c>
      <c r="E45" s="302">
        <v>2</v>
      </c>
      <c r="F45" s="302">
        <v>0</v>
      </c>
      <c r="G45" s="302">
        <v>171</v>
      </c>
      <c r="H45" s="302">
        <v>11</v>
      </c>
      <c r="I45" s="302">
        <v>80</v>
      </c>
      <c r="J45" s="302">
        <v>11</v>
      </c>
      <c r="K45" s="302">
        <v>2</v>
      </c>
      <c r="L45" s="302">
        <v>30</v>
      </c>
      <c r="M45" s="302">
        <v>17</v>
      </c>
      <c r="N45" s="302">
        <v>5</v>
      </c>
      <c r="O45" s="302">
        <v>2</v>
      </c>
      <c r="P45" s="302">
        <v>39</v>
      </c>
      <c r="Q45" s="302">
        <v>18</v>
      </c>
      <c r="R45" s="302">
        <v>8</v>
      </c>
      <c r="S45" s="302">
        <v>13</v>
      </c>
      <c r="T45" s="302">
        <v>3</v>
      </c>
      <c r="U45" s="302">
        <v>115</v>
      </c>
      <c r="V45" s="302">
        <v>2</v>
      </c>
      <c r="W45" s="302">
        <v>10</v>
      </c>
      <c r="X45" s="302">
        <v>102</v>
      </c>
      <c r="Y45" s="302">
        <v>313</v>
      </c>
      <c r="Z45" s="302">
        <v>1</v>
      </c>
      <c r="AA45" s="302">
        <v>32</v>
      </c>
      <c r="AB45" s="302">
        <v>25</v>
      </c>
      <c r="AC45" s="302">
        <v>222</v>
      </c>
      <c r="AD45" s="302">
        <v>109</v>
      </c>
      <c r="AE45" s="302">
        <v>59</v>
      </c>
      <c r="AF45" s="302">
        <v>76</v>
      </c>
      <c r="AG45" s="302">
        <v>5</v>
      </c>
      <c r="AH45" s="302">
        <v>116</v>
      </c>
      <c r="AI45" s="302">
        <v>92</v>
      </c>
      <c r="AJ45" s="302">
        <v>98</v>
      </c>
      <c r="AK45" s="302">
        <v>58</v>
      </c>
      <c r="AL45" s="302">
        <v>58</v>
      </c>
      <c r="AM45" s="302">
        <v>199</v>
      </c>
      <c r="AN45" s="302">
        <v>0</v>
      </c>
      <c r="AO45" s="302">
        <v>6</v>
      </c>
      <c r="AP45" s="303">
        <v>2135</v>
      </c>
      <c r="AQ45" s="269"/>
      <c r="AR45" s="269"/>
      <c r="AS45" s="269"/>
      <c r="AT45" s="269"/>
      <c r="AU45" s="269"/>
      <c r="AV45" s="269"/>
      <c r="AW45" s="269"/>
      <c r="AX45" s="269"/>
      <c r="AY45" s="269"/>
      <c r="AZ45" s="269"/>
      <c r="BA45" s="269"/>
      <c r="BB45" s="269"/>
      <c r="BC45" s="269"/>
      <c r="BD45" s="269"/>
      <c r="BE45" s="271"/>
      <c r="BG45" s="56" t="s">
        <v>485</v>
      </c>
      <c r="BI45" s="274"/>
      <c r="BJ45" s="274"/>
      <c r="BN45" s="56" t="s">
        <v>485</v>
      </c>
    </row>
    <row r="46" spans="1:71" x14ac:dyDescent="0.2">
      <c r="A46" s="286">
        <v>42</v>
      </c>
      <c r="B46" s="282" t="s">
        <v>53</v>
      </c>
      <c r="C46" s="269">
        <v>339</v>
      </c>
      <c r="D46" s="269">
        <v>511</v>
      </c>
      <c r="E46" s="269">
        <v>15</v>
      </c>
      <c r="F46" s="269">
        <v>3</v>
      </c>
      <c r="G46" s="269">
        <v>2698</v>
      </c>
      <c r="H46" s="269">
        <v>233</v>
      </c>
      <c r="I46" s="269">
        <v>1365</v>
      </c>
      <c r="J46" s="269">
        <v>87</v>
      </c>
      <c r="K46" s="269">
        <v>8</v>
      </c>
      <c r="L46" s="269">
        <v>355</v>
      </c>
      <c r="M46" s="269">
        <v>218</v>
      </c>
      <c r="N46" s="269">
        <v>29</v>
      </c>
      <c r="O46" s="269">
        <v>41</v>
      </c>
      <c r="P46" s="269">
        <v>753</v>
      </c>
      <c r="Q46" s="269">
        <v>230</v>
      </c>
      <c r="R46" s="269">
        <v>126</v>
      </c>
      <c r="S46" s="269">
        <v>176</v>
      </c>
      <c r="T46" s="269">
        <v>41</v>
      </c>
      <c r="U46" s="269">
        <v>1510</v>
      </c>
      <c r="V46" s="269">
        <v>14</v>
      </c>
      <c r="W46" s="269">
        <v>180</v>
      </c>
      <c r="X46" s="269">
        <v>1303</v>
      </c>
      <c r="Y46" s="269">
        <v>5048</v>
      </c>
      <c r="Z46" s="269">
        <v>5</v>
      </c>
      <c r="AA46" s="269">
        <v>320</v>
      </c>
      <c r="AB46" s="269">
        <v>482</v>
      </c>
      <c r="AC46" s="269">
        <v>4006</v>
      </c>
      <c r="AD46" s="269">
        <v>1112</v>
      </c>
      <c r="AE46" s="269">
        <v>880</v>
      </c>
      <c r="AF46" s="269">
        <v>1978</v>
      </c>
      <c r="AG46" s="269">
        <v>60</v>
      </c>
      <c r="AH46" s="269">
        <v>3887</v>
      </c>
      <c r="AI46" s="269">
        <v>6111</v>
      </c>
      <c r="AJ46" s="269">
        <v>4985</v>
      </c>
      <c r="AK46" s="269">
        <v>756</v>
      </c>
      <c r="AL46" s="269">
        <v>1412</v>
      </c>
      <c r="AM46" s="269">
        <v>2432</v>
      </c>
      <c r="AN46" s="269">
        <v>0</v>
      </c>
      <c r="AO46" s="269">
        <v>17</v>
      </c>
      <c r="AP46" s="270">
        <v>43726</v>
      </c>
      <c r="AQ46" s="269"/>
      <c r="AR46" s="269"/>
      <c r="AS46" s="269"/>
      <c r="AT46" s="269"/>
      <c r="AU46" s="269"/>
      <c r="AV46" s="269"/>
      <c r="AW46" s="269"/>
      <c r="AX46" s="269"/>
      <c r="AY46" s="269"/>
      <c r="AZ46" s="269"/>
      <c r="BA46" s="269"/>
      <c r="BB46" s="269"/>
      <c r="BC46" s="269"/>
      <c r="BD46" s="269"/>
      <c r="BE46" s="271"/>
      <c r="BI46" s="274"/>
      <c r="BJ46" s="274"/>
    </row>
    <row r="47" spans="1:71" x14ac:dyDescent="0.2">
      <c r="A47" s="286">
        <v>43</v>
      </c>
      <c r="B47" s="282" t="s">
        <v>54</v>
      </c>
      <c r="C47" s="269">
        <v>572</v>
      </c>
      <c r="D47" s="269">
        <v>793</v>
      </c>
      <c r="E47" s="269">
        <v>13</v>
      </c>
      <c r="F47" s="269">
        <v>0</v>
      </c>
      <c r="G47" s="269">
        <v>1402</v>
      </c>
      <c r="H47" s="269">
        <v>-18</v>
      </c>
      <c r="I47" s="269">
        <v>971</v>
      </c>
      <c r="J47" s="269">
        <v>55</v>
      </c>
      <c r="K47" s="269">
        <v>7</v>
      </c>
      <c r="L47" s="269">
        <v>-9</v>
      </c>
      <c r="M47" s="269">
        <v>98</v>
      </c>
      <c r="N47" s="269">
        <v>56</v>
      </c>
      <c r="O47" s="269">
        <v>35</v>
      </c>
      <c r="P47" s="269">
        <v>79</v>
      </c>
      <c r="Q47" s="269">
        <v>125</v>
      </c>
      <c r="R47" s="269">
        <v>66</v>
      </c>
      <c r="S47" s="269">
        <v>21</v>
      </c>
      <c r="T47" s="269">
        <v>-9</v>
      </c>
      <c r="U47" s="269">
        <v>-163</v>
      </c>
      <c r="V47" s="269">
        <v>-3</v>
      </c>
      <c r="W47" s="269">
        <v>18</v>
      </c>
      <c r="X47" s="269">
        <v>112</v>
      </c>
      <c r="Y47" s="269">
        <v>396</v>
      </c>
      <c r="Z47" s="269">
        <v>4</v>
      </c>
      <c r="AA47" s="269">
        <v>297</v>
      </c>
      <c r="AB47" s="269">
        <v>37</v>
      </c>
      <c r="AC47" s="269">
        <v>1299</v>
      </c>
      <c r="AD47" s="269">
        <v>893</v>
      </c>
      <c r="AE47" s="269">
        <v>4660</v>
      </c>
      <c r="AF47" s="269">
        <v>174</v>
      </c>
      <c r="AG47" s="269">
        <v>35</v>
      </c>
      <c r="AH47" s="269">
        <v>0</v>
      </c>
      <c r="AI47" s="269">
        <v>171</v>
      </c>
      <c r="AJ47" s="269">
        <v>410</v>
      </c>
      <c r="AK47" s="269">
        <v>-6</v>
      </c>
      <c r="AL47" s="269">
        <v>348</v>
      </c>
      <c r="AM47" s="269">
        <v>920</v>
      </c>
      <c r="AN47" s="269">
        <v>0</v>
      </c>
      <c r="AO47" s="269">
        <v>465</v>
      </c>
      <c r="AP47" s="270">
        <v>14324</v>
      </c>
      <c r="AQ47" s="269"/>
      <c r="AR47" s="269"/>
      <c r="AS47" s="269"/>
      <c r="AT47" s="269"/>
      <c r="AU47" s="269"/>
      <c r="AV47" s="269"/>
      <c r="AW47" s="269"/>
      <c r="AX47" s="269"/>
      <c r="AY47" s="269"/>
      <c r="AZ47" s="269"/>
      <c r="BA47" s="269"/>
      <c r="BB47" s="269"/>
      <c r="BC47" s="269"/>
      <c r="BD47" s="269"/>
      <c r="BE47" s="271"/>
      <c r="BI47" s="274"/>
      <c r="BJ47" s="274"/>
    </row>
    <row r="48" spans="1:71" x14ac:dyDescent="0.2">
      <c r="A48" s="286">
        <v>44</v>
      </c>
      <c r="B48" s="282" t="s">
        <v>55</v>
      </c>
      <c r="C48" s="269">
        <v>453</v>
      </c>
      <c r="D48" s="269">
        <v>123</v>
      </c>
      <c r="E48" s="269">
        <v>12</v>
      </c>
      <c r="F48" s="269">
        <v>1</v>
      </c>
      <c r="G48" s="269">
        <v>943</v>
      </c>
      <c r="H48" s="269">
        <v>108</v>
      </c>
      <c r="I48" s="269">
        <v>552</v>
      </c>
      <c r="J48" s="269">
        <v>117</v>
      </c>
      <c r="K48" s="269">
        <v>23</v>
      </c>
      <c r="L48" s="269">
        <v>136</v>
      </c>
      <c r="M48" s="269">
        <v>117</v>
      </c>
      <c r="N48" s="269">
        <v>28</v>
      </c>
      <c r="O48" s="269">
        <v>12</v>
      </c>
      <c r="P48" s="269">
        <v>220</v>
      </c>
      <c r="Q48" s="269">
        <v>124</v>
      </c>
      <c r="R48" s="269">
        <v>60</v>
      </c>
      <c r="S48" s="269">
        <v>121</v>
      </c>
      <c r="T48" s="269">
        <v>39</v>
      </c>
      <c r="U48" s="269">
        <v>1200</v>
      </c>
      <c r="V48" s="269">
        <v>14</v>
      </c>
      <c r="W48" s="269">
        <v>98</v>
      </c>
      <c r="X48" s="269">
        <v>410</v>
      </c>
      <c r="Y48" s="269">
        <v>537</v>
      </c>
      <c r="Z48" s="269">
        <v>15</v>
      </c>
      <c r="AA48" s="269">
        <v>492</v>
      </c>
      <c r="AB48" s="269">
        <v>77</v>
      </c>
      <c r="AC48" s="269">
        <v>896</v>
      </c>
      <c r="AD48" s="269">
        <v>262</v>
      </c>
      <c r="AE48" s="269">
        <v>4230</v>
      </c>
      <c r="AF48" s="269">
        <v>375</v>
      </c>
      <c r="AG48" s="269">
        <v>29</v>
      </c>
      <c r="AH48" s="269">
        <v>3831</v>
      </c>
      <c r="AI48" s="269">
        <v>1910</v>
      </c>
      <c r="AJ48" s="269">
        <v>698</v>
      </c>
      <c r="AK48" s="269">
        <v>95</v>
      </c>
      <c r="AL48" s="269">
        <v>368</v>
      </c>
      <c r="AM48" s="269">
        <v>887</v>
      </c>
      <c r="AN48" s="269">
        <v>0</v>
      </c>
      <c r="AO48" s="269">
        <v>65</v>
      </c>
      <c r="AP48" s="270">
        <v>19678</v>
      </c>
      <c r="AQ48" s="269"/>
      <c r="AR48" s="269"/>
      <c r="AS48" s="269"/>
      <c r="AT48" s="269"/>
      <c r="AU48" s="269"/>
      <c r="AV48" s="269"/>
      <c r="AW48" s="269"/>
      <c r="AX48" s="269"/>
      <c r="AY48" s="269"/>
      <c r="AZ48" s="269"/>
      <c r="BA48" s="269"/>
      <c r="BB48" s="269"/>
      <c r="BC48" s="269"/>
      <c r="BD48" s="269"/>
      <c r="BE48" s="271"/>
      <c r="BI48" s="274"/>
      <c r="BJ48" s="274"/>
    </row>
    <row r="49" spans="1:57" x14ac:dyDescent="0.2">
      <c r="A49" s="286">
        <v>45</v>
      </c>
      <c r="B49" s="282" t="s">
        <v>56</v>
      </c>
      <c r="C49" s="269">
        <v>112</v>
      </c>
      <c r="D49" s="269">
        <v>48</v>
      </c>
      <c r="E49" s="269">
        <v>4</v>
      </c>
      <c r="F49" s="269">
        <v>0</v>
      </c>
      <c r="G49" s="269">
        <v>616</v>
      </c>
      <c r="H49" s="269">
        <v>42</v>
      </c>
      <c r="I49" s="269">
        <v>256</v>
      </c>
      <c r="J49" s="269">
        <v>18</v>
      </c>
      <c r="K49" s="269">
        <v>33</v>
      </c>
      <c r="L49" s="269">
        <v>61</v>
      </c>
      <c r="M49" s="269">
        <v>31</v>
      </c>
      <c r="N49" s="269">
        <v>9</v>
      </c>
      <c r="O49" s="269">
        <v>3</v>
      </c>
      <c r="P49" s="269">
        <v>73</v>
      </c>
      <c r="Q49" s="269">
        <v>8</v>
      </c>
      <c r="R49" s="269">
        <v>6</v>
      </c>
      <c r="S49" s="269">
        <v>13</v>
      </c>
      <c r="T49" s="269">
        <v>2</v>
      </c>
      <c r="U49" s="269">
        <v>30</v>
      </c>
      <c r="V49" s="269">
        <v>2</v>
      </c>
      <c r="W49" s="269">
        <v>11</v>
      </c>
      <c r="X49" s="269">
        <v>119</v>
      </c>
      <c r="Y49" s="269">
        <v>540</v>
      </c>
      <c r="Z49" s="269">
        <v>3</v>
      </c>
      <c r="AA49" s="269">
        <v>104</v>
      </c>
      <c r="AB49" s="269">
        <v>18</v>
      </c>
      <c r="AC49" s="269">
        <v>410</v>
      </c>
      <c r="AD49" s="269">
        <v>74</v>
      </c>
      <c r="AE49" s="269">
        <v>735</v>
      </c>
      <c r="AF49" s="269">
        <v>285</v>
      </c>
      <c r="AG49" s="269">
        <v>10</v>
      </c>
      <c r="AH49" s="269">
        <v>17</v>
      </c>
      <c r="AI49" s="269">
        <v>125</v>
      </c>
      <c r="AJ49" s="269">
        <v>162</v>
      </c>
      <c r="AK49" s="269">
        <v>53</v>
      </c>
      <c r="AL49" s="269">
        <v>192</v>
      </c>
      <c r="AM49" s="269">
        <v>513</v>
      </c>
      <c r="AN49" s="269">
        <v>0</v>
      </c>
      <c r="AO49" s="269">
        <v>23</v>
      </c>
      <c r="AP49" s="270">
        <v>4761</v>
      </c>
      <c r="AQ49" s="269"/>
      <c r="AR49" s="269"/>
      <c r="AS49" s="269"/>
      <c r="AT49" s="269"/>
      <c r="AU49" s="269"/>
      <c r="AV49" s="269"/>
      <c r="AW49" s="269"/>
      <c r="AX49" s="269"/>
      <c r="AY49" s="269"/>
      <c r="AZ49" s="269"/>
      <c r="BA49" s="269"/>
      <c r="BB49" s="269"/>
      <c r="BC49" s="269"/>
      <c r="BD49" s="269"/>
      <c r="BE49" s="271"/>
    </row>
    <row r="50" spans="1:57" x14ac:dyDescent="0.2">
      <c r="A50" s="286">
        <v>46</v>
      </c>
      <c r="B50" s="282" t="s">
        <v>204</v>
      </c>
      <c r="C50" s="269">
        <v>-196</v>
      </c>
      <c r="D50" s="269">
        <v>-82</v>
      </c>
      <c r="E50" s="269">
        <v>0</v>
      </c>
      <c r="F50" s="269">
        <v>0</v>
      </c>
      <c r="G50" s="269">
        <v>-84</v>
      </c>
      <c r="H50" s="269">
        <v>0</v>
      </c>
      <c r="I50" s="269">
        <v>0</v>
      </c>
      <c r="J50" s="269">
        <v>0</v>
      </c>
      <c r="K50" s="269">
        <v>-1</v>
      </c>
      <c r="L50" s="269">
        <v>0</v>
      </c>
      <c r="M50" s="269">
        <v>0</v>
      </c>
      <c r="N50" s="269">
        <v>0</v>
      </c>
      <c r="O50" s="269">
        <v>0</v>
      </c>
      <c r="P50" s="269">
        <v>0</v>
      </c>
      <c r="Q50" s="269">
        <v>0</v>
      </c>
      <c r="R50" s="269">
        <v>0</v>
      </c>
      <c r="S50" s="269">
        <v>0</v>
      </c>
      <c r="T50" s="269">
        <v>0</v>
      </c>
      <c r="U50" s="269">
        <v>0</v>
      </c>
      <c r="V50" s="269">
        <v>0</v>
      </c>
      <c r="W50" s="269">
        <v>0</v>
      </c>
      <c r="X50" s="269">
        <v>0</v>
      </c>
      <c r="Y50" s="269">
        <v>-62</v>
      </c>
      <c r="Z50" s="269">
        <v>0</v>
      </c>
      <c r="AA50" s="269">
        <v>-111</v>
      </c>
      <c r="AB50" s="269">
        <v>0</v>
      </c>
      <c r="AC50" s="269">
        <v>-5</v>
      </c>
      <c r="AD50" s="269">
        <v>-53</v>
      </c>
      <c r="AE50" s="269">
        <v>-1</v>
      </c>
      <c r="AF50" s="269">
        <v>-8</v>
      </c>
      <c r="AG50" s="269">
        <v>0</v>
      </c>
      <c r="AH50" s="269">
        <v>0</v>
      </c>
      <c r="AI50" s="269">
        <v>-22</v>
      </c>
      <c r="AJ50" s="269">
        <v>-138</v>
      </c>
      <c r="AK50" s="269">
        <v>-27</v>
      </c>
      <c r="AL50" s="269">
        <v>0</v>
      </c>
      <c r="AM50" s="269">
        <v>0</v>
      </c>
      <c r="AN50" s="269">
        <v>0</v>
      </c>
      <c r="AO50" s="269">
        <v>-7</v>
      </c>
      <c r="AP50" s="270">
        <v>-797</v>
      </c>
      <c r="AQ50" s="269"/>
      <c r="AR50" s="269"/>
      <c r="AS50" s="269"/>
      <c r="AT50" s="269"/>
      <c r="AU50" s="269"/>
      <c r="AV50" s="269"/>
      <c r="AW50" s="269"/>
      <c r="AX50" s="269"/>
      <c r="AY50" s="269"/>
      <c r="AZ50" s="269"/>
      <c r="BA50" s="269"/>
      <c r="BB50" s="269"/>
      <c r="BC50" s="269"/>
      <c r="BD50" s="269"/>
      <c r="BE50" s="271"/>
    </row>
    <row r="51" spans="1:57" x14ac:dyDescent="0.2">
      <c r="A51" s="288">
        <v>47</v>
      </c>
      <c r="B51" s="289" t="s">
        <v>58</v>
      </c>
      <c r="C51" s="290">
        <v>1290</v>
      </c>
      <c r="D51" s="290">
        <v>1408</v>
      </c>
      <c r="E51" s="290">
        <v>46</v>
      </c>
      <c r="F51" s="290">
        <v>4</v>
      </c>
      <c r="G51" s="290">
        <v>5746</v>
      </c>
      <c r="H51" s="290">
        <v>376</v>
      </c>
      <c r="I51" s="290">
        <v>3224</v>
      </c>
      <c r="J51" s="290">
        <v>288</v>
      </c>
      <c r="K51" s="290">
        <v>72</v>
      </c>
      <c r="L51" s="290">
        <v>573</v>
      </c>
      <c r="M51" s="290">
        <v>481</v>
      </c>
      <c r="N51" s="290">
        <v>127</v>
      </c>
      <c r="O51" s="290">
        <v>93</v>
      </c>
      <c r="P51" s="290">
        <v>1164</v>
      </c>
      <c r="Q51" s="290">
        <v>505</v>
      </c>
      <c r="R51" s="290">
        <v>266</v>
      </c>
      <c r="S51" s="290">
        <v>344</v>
      </c>
      <c r="T51" s="290">
        <v>76</v>
      </c>
      <c r="U51" s="290">
        <v>2692</v>
      </c>
      <c r="V51" s="290">
        <v>29</v>
      </c>
      <c r="W51" s="290">
        <v>317</v>
      </c>
      <c r="X51" s="290">
        <v>2046</v>
      </c>
      <c r="Y51" s="290">
        <v>6772</v>
      </c>
      <c r="Z51" s="290">
        <v>28</v>
      </c>
      <c r="AA51" s="290">
        <v>1134</v>
      </c>
      <c r="AB51" s="290">
        <v>639</v>
      </c>
      <c r="AC51" s="290">
        <v>6828</v>
      </c>
      <c r="AD51" s="290">
        <v>2397</v>
      </c>
      <c r="AE51" s="290">
        <v>10563</v>
      </c>
      <c r="AF51" s="290">
        <v>2880</v>
      </c>
      <c r="AG51" s="290">
        <v>139</v>
      </c>
      <c r="AH51" s="290">
        <v>7851</v>
      </c>
      <c r="AI51" s="290">
        <v>8387</v>
      </c>
      <c r="AJ51" s="290">
        <v>6215</v>
      </c>
      <c r="AK51" s="290">
        <v>929</v>
      </c>
      <c r="AL51" s="290">
        <v>2378</v>
      </c>
      <c r="AM51" s="290">
        <v>4951</v>
      </c>
      <c r="AN51" s="290">
        <v>0</v>
      </c>
      <c r="AO51" s="290">
        <v>569</v>
      </c>
      <c r="AP51" s="291">
        <v>83827</v>
      </c>
      <c r="AQ51" s="269"/>
      <c r="AR51" s="269"/>
      <c r="AS51" s="269"/>
      <c r="AT51" s="269"/>
      <c r="AU51" s="269"/>
      <c r="AV51" s="269"/>
      <c r="AW51" s="269"/>
      <c r="AX51" s="269"/>
      <c r="AY51" s="269"/>
      <c r="AZ51" s="269"/>
      <c r="BA51" s="269"/>
      <c r="BB51" s="269"/>
      <c r="BC51" s="269"/>
      <c r="BD51" s="269"/>
      <c r="BE51" s="271"/>
    </row>
    <row r="52" spans="1:57" x14ac:dyDescent="0.2">
      <c r="A52" s="304">
        <v>48</v>
      </c>
      <c r="B52" s="305" t="s">
        <v>439</v>
      </c>
      <c r="C52" s="306">
        <v>2828</v>
      </c>
      <c r="D52" s="306">
        <v>2070</v>
      </c>
      <c r="E52" s="306">
        <v>84</v>
      </c>
      <c r="F52" s="306">
        <v>4</v>
      </c>
      <c r="G52" s="306">
        <v>18847</v>
      </c>
      <c r="H52" s="306">
        <v>949</v>
      </c>
      <c r="I52" s="306">
        <v>7936</v>
      </c>
      <c r="J52" s="306">
        <v>911</v>
      </c>
      <c r="K52" s="306">
        <v>246</v>
      </c>
      <c r="L52" s="306">
        <v>1668</v>
      </c>
      <c r="M52" s="306">
        <v>1014</v>
      </c>
      <c r="N52" s="306">
        <v>512</v>
      </c>
      <c r="O52" s="306">
        <v>405</v>
      </c>
      <c r="P52" s="306">
        <v>2648</v>
      </c>
      <c r="Q52" s="306">
        <v>1176</v>
      </c>
      <c r="R52" s="306">
        <v>589</v>
      </c>
      <c r="S52" s="306">
        <v>846</v>
      </c>
      <c r="T52" s="306">
        <v>209</v>
      </c>
      <c r="U52" s="306">
        <v>7690</v>
      </c>
      <c r="V52" s="306">
        <v>76</v>
      </c>
      <c r="W52" s="306">
        <v>1439</v>
      </c>
      <c r="X52" s="306">
        <v>5234</v>
      </c>
      <c r="Y52" s="306">
        <v>14649</v>
      </c>
      <c r="Z52" s="306">
        <v>81</v>
      </c>
      <c r="AA52" s="306">
        <v>2284</v>
      </c>
      <c r="AB52" s="306">
        <v>953</v>
      </c>
      <c r="AC52" s="306">
        <v>9431</v>
      </c>
      <c r="AD52" s="306">
        <v>3539</v>
      </c>
      <c r="AE52" s="306">
        <v>12691</v>
      </c>
      <c r="AF52" s="306">
        <v>3861</v>
      </c>
      <c r="AG52" s="306">
        <v>234</v>
      </c>
      <c r="AH52" s="306">
        <v>10973</v>
      </c>
      <c r="AI52" s="306">
        <v>11032</v>
      </c>
      <c r="AJ52" s="306">
        <v>10897</v>
      </c>
      <c r="AK52" s="306">
        <v>1558</v>
      </c>
      <c r="AL52" s="306">
        <v>3895</v>
      </c>
      <c r="AM52" s="306">
        <v>9129</v>
      </c>
      <c r="AN52" s="306">
        <v>153</v>
      </c>
      <c r="AO52" s="306">
        <v>1795</v>
      </c>
      <c r="AP52" s="307">
        <v>154536</v>
      </c>
      <c r="AQ52" s="269"/>
      <c r="AR52" s="269"/>
      <c r="AS52" s="269"/>
      <c r="AT52" s="269"/>
      <c r="AU52" s="269"/>
      <c r="AV52" s="269"/>
      <c r="AW52" s="269"/>
      <c r="AX52" s="269"/>
      <c r="AY52" s="269"/>
      <c r="AZ52" s="269"/>
      <c r="BA52" s="269"/>
      <c r="BB52" s="269"/>
      <c r="BC52" s="269"/>
      <c r="BD52" s="269"/>
      <c r="BE52" s="271"/>
    </row>
    <row r="53" spans="1:57" x14ac:dyDescent="0.2">
      <c r="A53" s="56" t="s">
        <v>485</v>
      </c>
    </row>
  </sheetData>
  <phoneticPr fontId="5"/>
  <pageMargins left="0.78740157480314965" right="0.78740157480314965" top="0.78740157480314965" bottom="0.78740157480314965" header="0.51181102362204722" footer="0.51181102362204722"/>
  <pageSetup paperSize="9" scale="92" fitToWidth="9" orientation="landscape" verticalDpi="200"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
    <pageSetUpPr fitToPage="1"/>
  </sheetPr>
  <dimension ref="A1:BD98"/>
  <sheetViews>
    <sheetView workbookViewId="0">
      <pane xSplit="2" ySplit="4" topLeftCell="C45"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 style="310" customWidth="1"/>
    <col min="2" max="2" width="21" style="310" customWidth="1"/>
    <col min="3" max="53" width="9" style="310"/>
    <col min="54" max="54" width="10.36328125" style="310" customWidth="1"/>
    <col min="55" max="256" width="9" style="310"/>
    <col min="257" max="257" width="3" style="310" customWidth="1"/>
    <col min="258" max="258" width="21" style="310" customWidth="1"/>
    <col min="259" max="309" width="9" style="310"/>
    <col min="310" max="310" width="10.36328125" style="310" customWidth="1"/>
    <col min="311" max="512" width="9" style="310"/>
    <col min="513" max="513" width="3" style="310" customWidth="1"/>
    <col min="514" max="514" width="21" style="310" customWidth="1"/>
    <col min="515" max="565" width="9" style="310"/>
    <col min="566" max="566" width="10.36328125" style="310" customWidth="1"/>
    <col min="567" max="768" width="9" style="310"/>
    <col min="769" max="769" width="3" style="310" customWidth="1"/>
    <col min="770" max="770" width="21" style="310" customWidth="1"/>
    <col min="771" max="821" width="9" style="310"/>
    <col min="822" max="822" width="10.36328125" style="310" customWidth="1"/>
    <col min="823" max="1024" width="9" style="310"/>
    <col min="1025" max="1025" width="3" style="310" customWidth="1"/>
    <col min="1026" max="1026" width="21" style="310" customWidth="1"/>
    <col min="1027" max="1077" width="9" style="310"/>
    <col min="1078" max="1078" width="10.36328125" style="310" customWidth="1"/>
    <col min="1079" max="1280" width="9" style="310"/>
    <col min="1281" max="1281" width="3" style="310" customWidth="1"/>
    <col min="1282" max="1282" width="21" style="310" customWidth="1"/>
    <col min="1283" max="1333" width="9" style="310"/>
    <col min="1334" max="1334" width="10.36328125" style="310" customWidth="1"/>
    <col min="1335" max="1536" width="9" style="310"/>
    <col min="1537" max="1537" width="3" style="310" customWidth="1"/>
    <col min="1538" max="1538" width="21" style="310" customWidth="1"/>
    <col min="1539" max="1589" width="9" style="310"/>
    <col min="1590" max="1590" width="10.36328125" style="310" customWidth="1"/>
    <col min="1591" max="1792" width="9" style="310"/>
    <col min="1793" max="1793" width="3" style="310" customWidth="1"/>
    <col min="1794" max="1794" width="21" style="310" customWidth="1"/>
    <col min="1795" max="1845" width="9" style="310"/>
    <col min="1846" max="1846" width="10.36328125" style="310" customWidth="1"/>
    <col min="1847" max="2048" width="9" style="310"/>
    <col min="2049" max="2049" width="3" style="310" customWidth="1"/>
    <col min="2050" max="2050" width="21" style="310" customWidth="1"/>
    <col min="2051" max="2101" width="9" style="310"/>
    <col min="2102" max="2102" width="10.36328125" style="310" customWidth="1"/>
    <col min="2103" max="2304" width="9" style="310"/>
    <col min="2305" max="2305" width="3" style="310" customWidth="1"/>
    <col min="2306" max="2306" width="21" style="310" customWidth="1"/>
    <col min="2307" max="2357" width="9" style="310"/>
    <col min="2358" max="2358" width="10.36328125" style="310" customWidth="1"/>
    <col min="2359" max="2560" width="9" style="310"/>
    <col min="2561" max="2561" width="3" style="310" customWidth="1"/>
    <col min="2562" max="2562" width="21" style="310" customWidth="1"/>
    <col min="2563" max="2613" width="9" style="310"/>
    <col min="2614" max="2614" width="10.36328125" style="310" customWidth="1"/>
    <col min="2615" max="2816" width="9" style="310"/>
    <col min="2817" max="2817" width="3" style="310" customWidth="1"/>
    <col min="2818" max="2818" width="21" style="310" customWidth="1"/>
    <col min="2819" max="2869" width="9" style="310"/>
    <col min="2870" max="2870" width="10.36328125" style="310" customWidth="1"/>
    <col min="2871" max="3072" width="9" style="310"/>
    <col min="3073" max="3073" width="3" style="310" customWidth="1"/>
    <col min="3074" max="3074" width="21" style="310" customWidth="1"/>
    <col min="3075" max="3125" width="9" style="310"/>
    <col min="3126" max="3126" width="10.36328125" style="310" customWidth="1"/>
    <col min="3127" max="3328" width="9" style="310"/>
    <col min="3329" max="3329" width="3" style="310" customWidth="1"/>
    <col min="3330" max="3330" width="21" style="310" customWidth="1"/>
    <col min="3331" max="3381" width="9" style="310"/>
    <col min="3382" max="3382" width="10.36328125" style="310" customWidth="1"/>
    <col min="3383" max="3584" width="9" style="310"/>
    <col min="3585" max="3585" width="3" style="310" customWidth="1"/>
    <col min="3586" max="3586" width="21" style="310" customWidth="1"/>
    <col min="3587" max="3637" width="9" style="310"/>
    <col min="3638" max="3638" width="10.36328125" style="310" customWidth="1"/>
    <col min="3639" max="3840" width="9" style="310"/>
    <col min="3841" max="3841" width="3" style="310" customWidth="1"/>
    <col min="3842" max="3842" width="21" style="310" customWidth="1"/>
    <col min="3843" max="3893" width="9" style="310"/>
    <col min="3894" max="3894" width="10.36328125" style="310" customWidth="1"/>
    <col min="3895" max="4096" width="9" style="310"/>
    <col min="4097" max="4097" width="3" style="310" customWidth="1"/>
    <col min="4098" max="4098" width="21" style="310" customWidth="1"/>
    <col min="4099" max="4149" width="9" style="310"/>
    <col min="4150" max="4150" width="10.36328125" style="310" customWidth="1"/>
    <col min="4151" max="4352" width="9" style="310"/>
    <col min="4353" max="4353" width="3" style="310" customWidth="1"/>
    <col min="4354" max="4354" width="21" style="310" customWidth="1"/>
    <col min="4355" max="4405" width="9" style="310"/>
    <col min="4406" max="4406" width="10.36328125" style="310" customWidth="1"/>
    <col min="4407" max="4608" width="9" style="310"/>
    <col min="4609" max="4609" width="3" style="310" customWidth="1"/>
    <col min="4610" max="4610" width="21" style="310" customWidth="1"/>
    <col min="4611" max="4661" width="9" style="310"/>
    <col min="4662" max="4662" width="10.36328125" style="310" customWidth="1"/>
    <col min="4663" max="4864" width="9" style="310"/>
    <col min="4865" max="4865" width="3" style="310" customWidth="1"/>
    <col min="4866" max="4866" width="21" style="310" customWidth="1"/>
    <col min="4867" max="4917" width="9" style="310"/>
    <col min="4918" max="4918" width="10.36328125" style="310" customWidth="1"/>
    <col min="4919" max="5120" width="9" style="310"/>
    <col min="5121" max="5121" width="3" style="310" customWidth="1"/>
    <col min="5122" max="5122" width="21" style="310" customWidth="1"/>
    <col min="5123" max="5173" width="9" style="310"/>
    <col min="5174" max="5174" width="10.36328125" style="310" customWidth="1"/>
    <col min="5175" max="5376" width="9" style="310"/>
    <col min="5377" max="5377" width="3" style="310" customWidth="1"/>
    <col min="5378" max="5378" width="21" style="310" customWidth="1"/>
    <col min="5379" max="5429" width="9" style="310"/>
    <col min="5430" max="5430" width="10.36328125" style="310" customWidth="1"/>
    <col min="5431" max="5632" width="9" style="310"/>
    <col min="5633" max="5633" width="3" style="310" customWidth="1"/>
    <col min="5634" max="5634" width="21" style="310" customWidth="1"/>
    <col min="5635" max="5685" width="9" style="310"/>
    <col min="5686" max="5686" width="10.36328125" style="310" customWidth="1"/>
    <col min="5687" max="5888" width="9" style="310"/>
    <col min="5889" max="5889" width="3" style="310" customWidth="1"/>
    <col min="5890" max="5890" width="21" style="310" customWidth="1"/>
    <col min="5891" max="5941" width="9" style="310"/>
    <col min="5942" max="5942" width="10.36328125" style="310" customWidth="1"/>
    <col min="5943" max="6144" width="9" style="310"/>
    <col min="6145" max="6145" width="3" style="310" customWidth="1"/>
    <col min="6146" max="6146" width="21" style="310" customWidth="1"/>
    <col min="6147" max="6197" width="9" style="310"/>
    <col min="6198" max="6198" width="10.36328125" style="310" customWidth="1"/>
    <col min="6199" max="6400" width="9" style="310"/>
    <col min="6401" max="6401" width="3" style="310" customWidth="1"/>
    <col min="6402" max="6402" width="21" style="310" customWidth="1"/>
    <col min="6403" max="6453" width="9" style="310"/>
    <col min="6454" max="6454" width="10.36328125" style="310" customWidth="1"/>
    <col min="6455" max="6656" width="9" style="310"/>
    <col min="6657" max="6657" width="3" style="310" customWidth="1"/>
    <col min="6658" max="6658" width="21" style="310" customWidth="1"/>
    <col min="6659" max="6709" width="9" style="310"/>
    <col min="6710" max="6710" width="10.36328125" style="310" customWidth="1"/>
    <col min="6711" max="6912" width="9" style="310"/>
    <col min="6913" max="6913" width="3" style="310" customWidth="1"/>
    <col min="6914" max="6914" width="21" style="310" customWidth="1"/>
    <col min="6915" max="6965" width="9" style="310"/>
    <col min="6966" max="6966" width="10.36328125" style="310" customWidth="1"/>
    <col min="6967" max="7168" width="9" style="310"/>
    <col min="7169" max="7169" width="3" style="310" customWidth="1"/>
    <col min="7170" max="7170" width="21" style="310" customWidth="1"/>
    <col min="7171" max="7221" width="9" style="310"/>
    <col min="7222" max="7222" width="10.36328125" style="310" customWidth="1"/>
    <col min="7223" max="7424" width="9" style="310"/>
    <col min="7425" max="7425" width="3" style="310" customWidth="1"/>
    <col min="7426" max="7426" width="21" style="310" customWidth="1"/>
    <col min="7427" max="7477" width="9" style="310"/>
    <col min="7478" max="7478" width="10.36328125" style="310" customWidth="1"/>
    <col min="7479" max="7680" width="9" style="310"/>
    <col min="7681" max="7681" width="3" style="310" customWidth="1"/>
    <col min="7682" max="7682" width="21" style="310" customWidth="1"/>
    <col min="7683" max="7733" width="9" style="310"/>
    <col min="7734" max="7734" width="10.36328125" style="310" customWidth="1"/>
    <col min="7735" max="7936" width="9" style="310"/>
    <col min="7937" max="7937" width="3" style="310" customWidth="1"/>
    <col min="7938" max="7938" width="21" style="310" customWidth="1"/>
    <col min="7939" max="7989" width="9" style="310"/>
    <col min="7990" max="7990" width="10.36328125" style="310" customWidth="1"/>
    <col min="7991" max="8192" width="9" style="310"/>
    <col min="8193" max="8193" width="3" style="310" customWidth="1"/>
    <col min="8194" max="8194" width="21" style="310" customWidth="1"/>
    <col min="8195" max="8245" width="9" style="310"/>
    <col min="8246" max="8246" width="10.36328125" style="310" customWidth="1"/>
    <col min="8247" max="8448" width="9" style="310"/>
    <col min="8449" max="8449" width="3" style="310" customWidth="1"/>
    <col min="8450" max="8450" width="21" style="310" customWidth="1"/>
    <col min="8451" max="8501" width="9" style="310"/>
    <col min="8502" max="8502" width="10.36328125" style="310" customWidth="1"/>
    <col min="8503" max="8704" width="9" style="310"/>
    <col min="8705" max="8705" width="3" style="310" customWidth="1"/>
    <col min="8706" max="8706" width="21" style="310" customWidth="1"/>
    <col min="8707" max="8757" width="9" style="310"/>
    <col min="8758" max="8758" width="10.36328125" style="310" customWidth="1"/>
    <col min="8759" max="8960" width="9" style="310"/>
    <col min="8961" max="8961" width="3" style="310" customWidth="1"/>
    <col min="8962" max="8962" width="21" style="310" customWidth="1"/>
    <col min="8963" max="9013" width="9" style="310"/>
    <col min="9014" max="9014" width="10.36328125" style="310" customWidth="1"/>
    <col min="9015" max="9216" width="9" style="310"/>
    <col min="9217" max="9217" width="3" style="310" customWidth="1"/>
    <col min="9218" max="9218" width="21" style="310" customWidth="1"/>
    <col min="9219" max="9269" width="9" style="310"/>
    <col min="9270" max="9270" width="10.36328125" style="310" customWidth="1"/>
    <col min="9271" max="9472" width="9" style="310"/>
    <col min="9473" max="9473" width="3" style="310" customWidth="1"/>
    <col min="9474" max="9474" width="21" style="310" customWidth="1"/>
    <col min="9475" max="9525" width="9" style="310"/>
    <col min="9526" max="9526" width="10.36328125" style="310" customWidth="1"/>
    <col min="9527" max="9728" width="9" style="310"/>
    <col min="9729" max="9729" width="3" style="310" customWidth="1"/>
    <col min="9730" max="9730" width="21" style="310" customWidth="1"/>
    <col min="9731" max="9781" width="9" style="310"/>
    <col min="9782" max="9782" width="10.36328125" style="310" customWidth="1"/>
    <col min="9783" max="9984" width="9" style="310"/>
    <col min="9985" max="9985" width="3" style="310" customWidth="1"/>
    <col min="9986" max="9986" width="21" style="310" customWidth="1"/>
    <col min="9987" max="10037" width="9" style="310"/>
    <col min="10038" max="10038" width="10.36328125" style="310" customWidth="1"/>
    <col min="10039" max="10240" width="9" style="310"/>
    <col min="10241" max="10241" width="3" style="310" customWidth="1"/>
    <col min="10242" max="10242" width="21" style="310" customWidth="1"/>
    <col min="10243" max="10293" width="9" style="310"/>
    <col min="10294" max="10294" width="10.36328125" style="310" customWidth="1"/>
    <col min="10295" max="10496" width="9" style="310"/>
    <col min="10497" max="10497" width="3" style="310" customWidth="1"/>
    <col min="10498" max="10498" width="21" style="310" customWidth="1"/>
    <col min="10499" max="10549" width="9" style="310"/>
    <col min="10550" max="10550" width="10.36328125" style="310" customWidth="1"/>
    <col min="10551" max="10752" width="9" style="310"/>
    <col min="10753" max="10753" width="3" style="310" customWidth="1"/>
    <col min="10754" max="10754" width="21" style="310" customWidth="1"/>
    <col min="10755" max="10805" width="9" style="310"/>
    <col min="10806" max="10806" width="10.36328125" style="310" customWidth="1"/>
    <col min="10807" max="11008" width="9" style="310"/>
    <col min="11009" max="11009" width="3" style="310" customWidth="1"/>
    <col min="11010" max="11010" width="21" style="310" customWidth="1"/>
    <col min="11011" max="11061" width="9" style="310"/>
    <col min="11062" max="11062" width="10.36328125" style="310" customWidth="1"/>
    <col min="11063" max="11264" width="9" style="310"/>
    <col min="11265" max="11265" width="3" style="310" customWidth="1"/>
    <col min="11266" max="11266" width="21" style="310" customWidth="1"/>
    <col min="11267" max="11317" width="9" style="310"/>
    <col min="11318" max="11318" width="10.36328125" style="310" customWidth="1"/>
    <col min="11319" max="11520" width="9" style="310"/>
    <col min="11521" max="11521" width="3" style="310" customWidth="1"/>
    <col min="11522" max="11522" width="21" style="310" customWidth="1"/>
    <col min="11523" max="11573" width="9" style="310"/>
    <col min="11574" max="11574" width="10.36328125" style="310" customWidth="1"/>
    <col min="11575" max="11776" width="9" style="310"/>
    <col min="11777" max="11777" width="3" style="310" customWidth="1"/>
    <col min="11778" max="11778" width="21" style="310" customWidth="1"/>
    <col min="11779" max="11829" width="9" style="310"/>
    <col min="11830" max="11830" width="10.36328125" style="310" customWidth="1"/>
    <col min="11831" max="12032" width="9" style="310"/>
    <col min="12033" max="12033" width="3" style="310" customWidth="1"/>
    <col min="12034" max="12034" width="21" style="310" customWidth="1"/>
    <col min="12035" max="12085" width="9" style="310"/>
    <col min="12086" max="12086" width="10.36328125" style="310" customWidth="1"/>
    <col min="12087" max="12288" width="9" style="310"/>
    <col min="12289" max="12289" width="3" style="310" customWidth="1"/>
    <col min="12290" max="12290" width="21" style="310" customWidth="1"/>
    <col min="12291" max="12341" width="9" style="310"/>
    <col min="12342" max="12342" width="10.36328125" style="310" customWidth="1"/>
    <col min="12343" max="12544" width="9" style="310"/>
    <col min="12545" max="12545" width="3" style="310" customWidth="1"/>
    <col min="12546" max="12546" width="21" style="310" customWidth="1"/>
    <col min="12547" max="12597" width="9" style="310"/>
    <col min="12598" max="12598" width="10.36328125" style="310" customWidth="1"/>
    <col min="12599" max="12800" width="9" style="310"/>
    <col min="12801" max="12801" width="3" style="310" customWidth="1"/>
    <col min="12802" max="12802" width="21" style="310" customWidth="1"/>
    <col min="12803" max="12853" width="9" style="310"/>
    <col min="12854" max="12854" width="10.36328125" style="310" customWidth="1"/>
    <col min="12855" max="13056" width="9" style="310"/>
    <col min="13057" max="13057" width="3" style="310" customWidth="1"/>
    <col min="13058" max="13058" width="21" style="310" customWidth="1"/>
    <col min="13059" max="13109" width="9" style="310"/>
    <col min="13110" max="13110" width="10.36328125" style="310" customWidth="1"/>
    <col min="13111" max="13312" width="9" style="310"/>
    <col min="13313" max="13313" width="3" style="310" customWidth="1"/>
    <col min="13314" max="13314" width="21" style="310" customWidth="1"/>
    <col min="13315" max="13365" width="9" style="310"/>
    <col min="13366" max="13366" width="10.36328125" style="310" customWidth="1"/>
    <col min="13367" max="13568" width="9" style="310"/>
    <col min="13569" max="13569" width="3" style="310" customWidth="1"/>
    <col min="13570" max="13570" width="21" style="310" customWidth="1"/>
    <col min="13571" max="13621" width="9" style="310"/>
    <col min="13622" max="13622" width="10.36328125" style="310" customWidth="1"/>
    <col min="13623" max="13824" width="9" style="310"/>
    <col min="13825" max="13825" width="3" style="310" customWidth="1"/>
    <col min="13826" max="13826" width="21" style="310" customWidth="1"/>
    <col min="13827" max="13877" width="9" style="310"/>
    <col min="13878" max="13878" width="10.36328125" style="310" customWidth="1"/>
    <col min="13879" max="14080" width="9" style="310"/>
    <col min="14081" max="14081" width="3" style="310" customWidth="1"/>
    <col min="14082" max="14082" width="21" style="310" customWidth="1"/>
    <col min="14083" max="14133" width="9" style="310"/>
    <col min="14134" max="14134" width="10.36328125" style="310" customWidth="1"/>
    <col min="14135" max="14336" width="9" style="310"/>
    <col min="14337" max="14337" width="3" style="310" customWidth="1"/>
    <col min="14338" max="14338" width="21" style="310" customWidth="1"/>
    <col min="14339" max="14389" width="9" style="310"/>
    <col min="14390" max="14390" width="10.36328125" style="310" customWidth="1"/>
    <col min="14391" max="14592" width="9" style="310"/>
    <col min="14593" max="14593" width="3" style="310" customWidth="1"/>
    <col min="14594" max="14594" width="21" style="310" customWidth="1"/>
    <col min="14595" max="14645" width="9" style="310"/>
    <col min="14646" max="14646" width="10.36328125" style="310" customWidth="1"/>
    <col min="14647" max="14848" width="9" style="310"/>
    <col min="14849" max="14849" width="3" style="310" customWidth="1"/>
    <col min="14850" max="14850" width="21" style="310" customWidth="1"/>
    <col min="14851" max="14901" width="9" style="310"/>
    <col min="14902" max="14902" width="10.36328125" style="310" customWidth="1"/>
    <col min="14903" max="15104" width="9" style="310"/>
    <col min="15105" max="15105" width="3" style="310" customWidth="1"/>
    <col min="15106" max="15106" width="21" style="310" customWidth="1"/>
    <col min="15107" max="15157" width="9" style="310"/>
    <col min="15158" max="15158" width="10.36328125" style="310" customWidth="1"/>
    <col min="15159" max="15360" width="9" style="310"/>
    <col min="15361" max="15361" width="3" style="310" customWidth="1"/>
    <col min="15362" max="15362" width="21" style="310" customWidth="1"/>
    <col min="15363" max="15413" width="9" style="310"/>
    <col min="15414" max="15414" width="10.36328125" style="310" customWidth="1"/>
    <col min="15415" max="15616" width="9" style="310"/>
    <col min="15617" max="15617" width="3" style="310" customWidth="1"/>
    <col min="15618" max="15618" width="21" style="310" customWidth="1"/>
    <col min="15619" max="15669" width="9" style="310"/>
    <col min="15670" max="15670" width="10.36328125" style="310" customWidth="1"/>
    <col min="15671" max="15872" width="9" style="310"/>
    <col min="15873" max="15873" width="3" style="310" customWidth="1"/>
    <col min="15874" max="15874" width="21" style="310" customWidth="1"/>
    <col min="15875" max="15925" width="9" style="310"/>
    <col min="15926" max="15926" width="10.36328125" style="310" customWidth="1"/>
    <col min="15927" max="16128" width="9" style="310"/>
    <col min="16129" max="16129" width="3" style="310" customWidth="1"/>
    <col min="16130" max="16130" width="21" style="310" customWidth="1"/>
    <col min="16131" max="16181" width="9" style="310"/>
    <col min="16182" max="16182" width="10.36328125" style="310" customWidth="1"/>
    <col min="16183" max="16384" width="9" style="310"/>
  </cols>
  <sheetData>
    <row r="1" spans="1:56" x14ac:dyDescent="0.2">
      <c r="A1" s="236" t="s">
        <v>397</v>
      </c>
      <c r="B1" s="308"/>
      <c r="C1" s="308"/>
      <c r="D1" s="308"/>
      <c r="E1" s="308" t="s">
        <v>611</v>
      </c>
      <c r="F1" s="308"/>
      <c r="G1" s="309" t="s">
        <v>177</v>
      </c>
      <c r="H1" s="308"/>
      <c r="I1" s="308"/>
      <c r="J1" s="308"/>
      <c r="K1" s="308"/>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row>
    <row r="2" spans="1:56" x14ac:dyDescent="0.2">
      <c r="A2" s="311" t="s">
        <v>348</v>
      </c>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c r="AX2" s="308"/>
      <c r="AY2" s="308"/>
      <c r="AZ2" s="308"/>
      <c r="BA2" s="308"/>
      <c r="BB2" s="308"/>
      <c r="BC2" s="308"/>
      <c r="BD2" s="308"/>
    </row>
    <row r="3" spans="1:56" x14ac:dyDescent="0.2">
      <c r="A3" s="211" t="s">
        <v>1</v>
      </c>
      <c r="B3" s="233"/>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12">
        <v>40</v>
      </c>
      <c r="AQ3" s="245">
        <v>41</v>
      </c>
      <c r="AR3" s="245">
        <v>42</v>
      </c>
      <c r="AS3" s="245">
        <v>43</v>
      </c>
      <c r="AT3" s="245">
        <v>44</v>
      </c>
      <c r="AU3" s="245">
        <v>45</v>
      </c>
      <c r="AV3" s="245">
        <v>46</v>
      </c>
      <c r="AW3" s="244">
        <v>47</v>
      </c>
      <c r="AX3" s="245">
        <v>48</v>
      </c>
      <c r="AY3" s="246">
        <v>49</v>
      </c>
      <c r="AZ3" s="244">
        <v>50</v>
      </c>
      <c r="BA3" s="245">
        <v>51</v>
      </c>
      <c r="BB3" s="246">
        <v>52</v>
      </c>
      <c r="BC3" s="245">
        <v>53</v>
      </c>
      <c r="BD3" s="244">
        <v>54</v>
      </c>
    </row>
    <row r="4" spans="1:56" ht="50" x14ac:dyDescent="0.2">
      <c r="A4" s="234"/>
      <c r="B4" s="235"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312" t="s">
        <v>43</v>
      </c>
      <c r="AQ4" s="258" t="s">
        <v>52</v>
      </c>
      <c r="AR4" s="258" t="s">
        <v>44</v>
      </c>
      <c r="AS4" s="258" t="s">
        <v>45</v>
      </c>
      <c r="AT4" s="258" t="s">
        <v>433</v>
      </c>
      <c r="AU4" s="258" t="s">
        <v>434</v>
      </c>
      <c r="AV4" s="258" t="s">
        <v>46</v>
      </c>
      <c r="AW4" s="257" t="s">
        <v>435</v>
      </c>
      <c r="AX4" s="258" t="s">
        <v>436</v>
      </c>
      <c r="AY4" s="259" t="s">
        <v>437</v>
      </c>
      <c r="AZ4" s="257" t="s">
        <v>47</v>
      </c>
      <c r="BA4" s="258" t="s">
        <v>48</v>
      </c>
      <c r="BB4" s="259" t="s">
        <v>438</v>
      </c>
      <c r="BC4" s="258" t="s">
        <v>49</v>
      </c>
      <c r="BD4" s="257" t="s">
        <v>439</v>
      </c>
    </row>
    <row r="5" spans="1:56" x14ac:dyDescent="0.2">
      <c r="A5" s="267" t="s">
        <v>442</v>
      </c>
      <c r="B5" s="272" t="s">
        <v>443</v>
      </c>
      <c r="C5" s="442">
        <v>0.14108910891089108</v>
      </c>
      <c r="D5" s="442">
        <v>2.4154589371980675E-3</v>
      </c>
      <c r="E5" s="442">
        <v>0</v>
      </c>
      <c r="F5" s="442">
        <v>0</v>
      </c>
      <c r="G5" s="442">
        <v>0.20560301374224013</v>
      </c>
      <c r="H5" s="442">
        <v>8.4299262381454156E-3</v>
      </c>
      <c r="I5" s="442">
        <v>0</v>
      </c>
      <c r="J5" s="442">
        <v>1.0976948408342481E-3</v>
      </c>
      <c r="K5" s="442">
        <v>0</v>
      </c>
      <c r="L5" s="442">
        <v>1.7985611510791368E-3</v>
      </c>
      <c r="M5" s="442">
        <v>0</v>
      </c>
      <c r="N5" s="442">
        <v>0</v>
      </c>
      <c r="O5" s="442">
        <v>0</v>
      </c>
      <c r="P5" s="442">
        <v>0</v>
      </c>
      <c r="Q5" s="442">
        <v>0</v>
      </c>
      <c r="R5" s="442">
        <v>0</v>
      </c>
      <c r="S5" s="442">
        <v>0</v>
      </c>
      <c r="T5" s="442">
        <v>0</v>
      </c>
      <c r="U5" s="442">
        <v>0</v>
      </c>
      <c r="V5" s="442">
        <v>0</v>
      </c>
      <c r="W5" s="442">
        <v>0</v>
      </c>
      <c r="X5" s="442">
        <v>8.2155139472678638E-3</v>
      </c>
      <c r="Y5" s="442">
        <v>1.0239606799098914E-3</v>
      </c>
      <c r="Z5" s="442">
        <v>0</v>
      </c>
      <c r="AA5" s="442">
        <v>0</v>
      </c>
      <c r="AB5" s="442">
        <v>0</v>
      </c>
      <c r="AC5" s="442">
        <v>1.0603329445445871E-4</v>
      </c>
      <c r="AD5" s="442">
        <v>0</v>
      </c>
      <c r="AE5" s="442">
        <v>0</v>
      </c>
      <c r="AF5" s="442">
        <v>0</v>
      </c>
      <c r="AG5" s="442">
        <v>0</v>
      </c>
      <c r="AH5" s="442">
        <v>0</v>
      </c>
      <c r="AI5" s="442">
        <v>2.3567802755620013E-3</v>
      </c>
      <c r="AJ5" s="442">
        <v>1.8353675323483528E-3</v>
      </c>
      <c r="AK5" s="442">
        <v>1.9255455712451862E-3</v>
      </c>
      <c r="AL5" s="442">
        <v>0</v>
      </c>
      <c r="AM5" s="442">
        <v>1.7088399605652317E-2</v>
      </c>
      <c r="AN5" s="442">
        <v>0</v>
      </c>
      <c r="AO5" s="442">
        <v>0</v>
      </c>
      <c r="AP5" s="443">
        <v>2.9475332608583114E-2</v>
      </c>
      <c r="AQ5" s="442">
        <v>3.2786885245901639E-3</v>
      </c>
      <c r="AR5" s="442">
        <v>1.2776294069491229E-2</v>
      </c>
      <c r="AS5" s="442">
        <v>0</v>
      </c>
      <c r="AT5" s="442">
        <v>0</v>
      </c>
      <c r="AU5" s="442">
        <v>2.1893814997263274E-3</v>
      </c>
      <c r="AV5" s="442">
        <v>0</v>
      </c>
      <c r="AW5" s="443">
        <v>7.5221614448722001E-3</v>
      </c>
      <c r="AX5" s="442">
        <v>2.7605003843734714E-2</v>
      </c>
      <c r="AY5" s="443">
        <v>2.3797944428233311E-2</v>
      </c>
      <c r="AZ5" s="443">
        <v>1.2770317245416956E-2</v>
      </c>
      <c r="BA5" s="442">
        <v>2.6708700364868783E-2</v>
      </c>
      <c r="BB5" s="443">
        <v>3.8799359857084374E-2</v>
      </c>
      <c r="BC5" s="442">
        <v>-2.0601954024359694E-2</v>
      </c>
      <c r="BD5" s="443">
        <v>1.8299943055339857E-2</v>
      </c>
    </row>
    <row r="6" spans="1:56" x14ac:dyDescent="0.2">
      <c r="A6" s="267" t="s">
        <v>444</v>
      </c>
      <c r="B6" s="272" t="s">
        <v>445</v>
      </c>
      <c r="C6" s="442">
        <v>0</v>
      </c>
      <c r="D6" s="442">
        <v>0.13285024154589373</v>
      </c>
      <c r="E6" s="442">
        <v>0</v>
      </c>
      <c r="F6" s="442">
        <v>0</v>
      </c>
      <c r="G6" s="442">
        <v>4.7752958030455774E-4</v>
      </c>
      <c r="H6" s="442">
        <v>0</v>
      </c>
      <c r="I6" s="442">
        <v>0.13092237903225806</v>
      </c>
      <c r="J6" s="442">
        <v>0</v>
      </c>
      <c r="K6" s="442">
        <v>0</v>
      </c>
      <c r="L6" s="442">
        <v>0</v>
      </c>
      <c r="M6" s="442">
        <v>0</v>
      </c>
      <c r="N6" s="442">
        <v>0</v>
      </c>
      <c r="O6" s="442">
        <v>0</v>
      </c>
      <c r="P6" s="442">
        <v>0</v>
      </c>
      <c r="Q6" s="442">
        <v>0</v>
      </c>
      <c r="R6" s="442">
        <v>0</v>
      </c>
      <c r="S6" s="442">
        <v>0</v>
      </c>
      <c r="T6" s="442">
        <v>0</v>
      </c>
      <c r="U6" s="442">
        <v>0</v>
      </c>
      <c r="V6" s="442">
        <v>0</v>
      </c>
      <c r="W6" s="442">
        <v>0</v>
      </c>
      <c r="X6" s="442">
        <v>1.5284677111196026E-3</v>
      </c>
      <c r="Y6" s="442">
        <v>6.8264045327326103E-5</v>
      </c>
      <c r="Z6" s="442">
        <v>0</v>
      </c>
      <c r="AA6" s="442">
        <v>0</v>
      </c>
      <c r="AB6" s="442">
        <v>0</v>
      </c>
      <c r="AC6" s="442">
        <v>0</v>
      </c>
      <c r="AD6" s="442">
        <v>0</v>
      </c>
      <c r="AE6" s="442">
        <v>0</v>
      </c>
      <c r="AF6" s="442">
        <v>0</v>
      </c>
      <c r="AG6" s="442">
        <v>0</v>
      </c>
      <c r="AH6" s="442">
        <v>0</v>
      </c>
      <c r="AI6" s="442">
        <v>9.0645395213923135E-5</v>
      </c>
      <c r="AJ6" s="442">
        <v>0</v>
      </c>
      <c r="AK6" s="442">
        <v>0</v>
      </c>
      <c r="AL6" s="442">
        <v>0</v>
      </c>
      <c r="AM6" s="442">
        <v>9.8586920801840296E-4</v>
      </c>
      <c r="AN6" s="442">
        <v>0</v>
      </c>
      <c r="AO6" s="442">
        <v>0</v>
      </c>
      <c r="AP6" s="443">
        <v>8.6840606719469898E-3</v>
      </c>
      <c r="AQ6" s="442">
        <v>0</v>
      </c>
      <c r="AR6" s="442">
        <v>6.7102384818756454E-4</v>
      </c>
      <c r="AS6" s="442">
        <v>0</v>
      </c>
      <c r="AT6" s="442">
        <v>0</v>
      </c>
      <c r="AU6" s="442">
        <v>0</v>
      </c>
      <c r="AV6" s="442">
        <v>0.92649098474341196</v>
      </c>
      <c r="AW6" s="443">
        <v>5.5393968383776818E-3</v>
      </c>
      <c r="AX6" s="442">
        <v>1.0283238321535897E-2</v>
      </c>
      <c r="AY6" s="443">
        <v>2.4154589371980675E-3</v>
      </c>
      <c r="AZ6" s="443">
        <v>4.5320773850906675E-3</v>
      </c>
      <c r="BA6" s="442">
        <v>8.430911561302535E-3</v>
      </c>
      <c r="BB6" s="443">
        <v>1.2933119952361458E-3</v>
      </c>
      <c r="BC6" s="442">
        <v>8.6845527097474569E-3</v>
      </c>
      <c r="BD6" s="443">
        <v>1.3394937102034477E-2</v>
      </c>
    </row>
    <row r="7" spans="1:56" x14ac:dyDescent="0.2">
      <c r="A7" s="267" t="s">
        <v>446</v>
      </c>
      <c r="B7" s="272" t="s">
        <v>249</v>
      </c>
      <c r="C7" s="442">
        <v>0</v>
      </c>
      <c r="D7" s="442">
        <v>0</v>
      </c>
      <c r="E7" s="442">
        <v>4.7619047619047616E-2</v>
      </c>
      <c r="F7" s="442">
        <v>0</v>
      </c>
      <c r="G7" s="442">
        <v>3.867989600466918E-2</v>
      </c>
      <c r="H7" s="442">
        <v>0</v>
      </c>
      <c r="I7" s="442">
        <v>0</v>
      </c>
      <c r="J7" s="442">
        <v>0</v>
      </c>
      <c r="K7" s="442">
        <v>0</v>
      </c>
      <c r="L7" s="442">
        <v>0</v>
      </c>
      <c r="M7" s="442">
        <v>0</v>
      </c>
      <c r="N7" s="442">
        <v>0</v>
      </c>
      <c r="O7" s="442">
        <v>0</v>
      </c>
      <c r="P7" s="442">
        <v>0</v>
      </c>
      <c r="Q7" s="442">
        <v>0</v>
      </c>
      <c r="R7" s="442">
        <v>0</v>
      </c>
      <c r="S7" s="442">
        <v>0</v>
      </c>
      <c r="T7" s="442">
        <v>0</v>
      </c>
      <c r="U7" s="442">
        <v>0</v>
      </c>
      <c r="V7" s="442">
        <v>0</v>
      </c>
      <c r="W7" s="442">
        <v>0</v>
      </c>
      <c r="X7" s="442">
        <v>7.4512800917080624E-3</v>
      </c>
      <c r="Y7" s="442">
        <v>0</v>
      </c>
      <c r="Z7" s="442">
        <v>0</v>
      </c>
      <c r="AA7" s="442">
        <v>0</v>
      </c>
      <c r="AB7" s="442">
        <v>0</v>
      </c>
      <c r="AC7" s="442">
        <v>0</v>
      </c>
      <c r="AD7" s="442">
        <v>0</v>
      </c>
      <c r="AE7" s="442">
        <v>0</v>
      </c>
      <c r="AF7" s="442">
        <v>0</v>
      </c>
      <c r="AG7" s="442">
        <v>0</v>
      </c>
      <c r="AH7" s="442">
        <v>0</v>
      </c>
      <c r="AI7" s="442">
        <v>9.0645395213923135E-5</v>
      </c>
      <c r="AJ7" s="442">
        <v>4.5884188308708819E-4</v>
      </c>
      <c r="AK7" s="442">
        <v>0</v>
      </c>
      <c r="AL7" s="442">
        <v>0</v>
      </c>
      <c r="AM7" s="442">
        <v>3.7243947858472998E-3</v>
      </c>
      <c r="AN7" s="442">
        <v>0</v>
      </c>
      <c r="AO7" s="442">
        <v>0</v>
      </c>
      <c r="AP7" s="443">
        <v>5.2544390950975822E-3</v>
      </c>
      <c r="AQ7" s="442">
        <v>9.3676814988290398E-4</v>
      </c>
      <c r="AR7" s="442">
        <v>1.3017862654838752E-3</v>
      </c>
      <c r="AS7" s="442">
        <v>0</v>
      </c>
      <c r="AT7" s="442">
        <v>0</v>
      </c>
      <c r="AU7" s="442">
        <v>0</v>
      </c>
      <c r="AV7" s="442">
        <v>1.3869625520110957E-3</v>
      </c>
      <c r="AW7" s="443">
        <v>7.7150373793561028E-4</v>
      </c>
      <c r="AX7" s="442">
        <v>4.5525792957479307E-3</v>
      </c>
      <c r="AY7" s="443">
        <v>2.5937814090717503E-4</v>
      </c>
      <c r="AZ7" s="443">
        <v>6.0636790850117351E-4</v>
      </c>
      <c r="BA7" s="442">
        <v>3.5418225119460177E-3</v>
      </c>
      <c r="BB7" s="443">
        <v>7.8529159998511292E-3</v>
      </c>
      <c r="BC7" s="442">
        <v>-8.6845527097474569E-3</v>
      </c>
      <c r="BD7" s="443">
        <v>5.4356266501009477E-4</v>
      </c>
    </row>
    <row r="8" spans="1:56" x14ac:dyDescent="0.2">
      <c r="A8" s="267" t="s">
        <v>447</v>
      </c>
      <c r="B8" s="272" t="s">
        <v>27</v>
      </c>
      <c r="C8" s="442">
        <v>0</v>
      </c>
      <c r="D8" s="442">
        <v>9.6618357487922703E-4</v>
      </c>
      <c r="E8" s="442">
        <v>0</v>
      </c>
      <c r="F8" s="442">
        <v>0</v>
      </c>
      <c r="G8" s="442">
        <v>3.1835305353637185E-4</v>
      </c>
      <c r="H8" s="442">
        <v>1.053740779768177E-3</v>
      </c>
      <c r="I8" s="442">
        <v>2.5201612903225806E-4</v>
      </c>
      <c r="J8" s="442">
        <v>5.4884742041712408E-3</v>
      </c>
      <c r="K8" s="442">
        <v>0.58536585365853655</v>
      </c>
      <c r="L8" s="442">
        <v>0</v>
      </c>
      <c r="M8" s="442">
        <v>6.9033530571992116E-2</v>
      </c>
      <c r="N8" s="442">
        <v>5.078125E-2</v>
      </c>
      <c r="O8" s="442">
        <v>0.1506172839506173</v>
      </c>
      <c r="P8" s="442">
        <v>3.7764350453172205E-4</v>
      </c>
      <c r="Q8" s="442">
        <v>0</v>
      </c>
      <c r="R8" s="442">
        <v>0</v>
      </c>
      <c r="S8" s="442">
        <v>0</v>
      </c>
      <c r="T8" s="442">
        <v>0</v>
      </c>
      <c r="U8" s="442">
        <v>0</v>
      </c>
      <c r="V8" s="442">
        <v>0</v>
      </c>
      <c r="W8" s="442">
        <v>0</v>
      </c>
      <c r="X8" s="442">
        <v>7.6423385555980129E-4</v>
      </c>
      <c r="Y8" s="442">
        <v>6.6898764420779576E-3</v>
      </c>
      <c r="Z8" s="442">
        <v>0.29629629629629628</v>
      </c>
      <c r="AA8" s="442">
        <v>0</v>
      </c>
      <c r="AB8" s="442">
        <v>0</v>
      </c>
      <c r="AC8" s="442">
        <v>0</v>
      </c>
      <c r="AD8" s="442">
        <v>0</v>
      </c>
      <c r="AE8" s="442">
        <v>0</v>
      </c>
      <c r="AF8" s="442">
        <v>0</v>
      </c>
      <c r="AG8" s="442">
        <v>0</v>
      </c>
      <c r="AH8" s="442">
        <v>0</v>
      </c>
      <c r="AI8" s="442">
        <v>0</v>
      </c>
      <c r="AJ8" s="442">
        <v>0</v>
      </c>
      <c r="AK8" s="442">
        <v>0</v>
      </c>
      <c r="AL8" s="442">
        <v>0</v>
      </c>
      <c r="AM8" s="442">
        <v>0</v>
      </c>
      <c r="AN8" s="442">
        <v>0</v>
      </c>
      <c r="AO8" s="442">
        <v>0</v>
      </c>
      <c r="AP8" s="443">
        <v>2.8731169436247866E-3</v>
      </c>
      <c r="AQ8" s="442">
        <v>-4.6838407494145199E-4</v>
      </c>
      <c r="AR8" s="442">
        <v>-2.6840953927502582E-5</v>
      </c>
      <c r="AS8" s="442">
        <v>0</v>
      </c>
      <c r="AT8" s="442">
        <v>0</v>
      </c>
      <c r="AU8" s="442">
        <v>0</v>
      </c>
      <c r="AV8" s="442">
        <v>0</v>
      </c>
      <c r="AW8" s="443">
        <v>-2.3145112138068308E-5</v>
      </c>
      <c r="AX8" s="442">
        <v>2.201411698930743E-3</v>
      </c>
      <c r="AY8" s="443">
        <v>3.2422267613396879E-5</v>
      </c>
      <c r="AZ8" s="443">
        <v>-5.2273095560445991E-6</v>
      </c>
      <c r="BA8" s="442">
        <v>1.6907622551638856E-3</v>
      </c>
      <c r="BB8" s="443">
        <v>4.0846328482637981E-3</v>
      </c>
      <c r="BC8" s="442">
        <v>-5.2489054839132973E-3</v>
      </c>
      <c r="BD8" s="443">
        <v>2.5883936429052132E-5</v>
      </c>
    </row>
    <row r="9" spans="1:56" x14ac:dyDescent="0.2">
      <c r="A9" s="267" t="s">
        <v>448</v>
      </c>
      <c r="B9" s="272" t="s">
        <v>190</v>
      </c>
      <c r="C9" s="442">
        <v>0.1318953323903819</v>
      </c>
      <c r="D9" s="442">
        <v>2.9951690821256038E-2</v>
      </c>
      <c r="E9" s="442">
        <v>0.10714285714285714</v>
      </c>
      <c r="F9" s="442">
        <v>0</v>
      </c>
      <c r="G9" s="442">
        <v>0.21085583912559028</v>
      </c>
      <c r="H9" s="442">
        <v>2.1074815595363539E-3</v>
      </c>
      <c r="I9" s="442">
        <v>1.2600806451612903E-3</v>
      </c>
      <c r="J9" s="442">
        <v>7.6838638858397366E-3</v>
      </c>
      <c r="K9" s="442">
        <v>0</v>
      </c>
      <c r="L9" s="442">
        <v>0</v>
      </c>
      <c r="M9" s="442">
        <v>9.8619329388560163E-4</v>
      </c>
      <c r="N9" s="442">
        <v>0</v>
      </c>
      <c r="O9" s="442">
        <v>0</v>
      </c>
      <c r="P9" s="442">
        <v>0</v>
      </c>
      <c r="Q9" s="442">
        <v>0</v>
      </c>
      <c r="R9" s="442">
        <v>0</v>
      </c>
      <c r="S9" s="442">
        <v>0</v>
      </c>
      <c r="T9" s="442">
        <v>0</v>
      </c>
      <c r="U9" s="442">
        <v>0</v>
      </c>
      <c r="V9" s="442">
        <v>0</v>
      </c>
      <c r="W9" s="442">
        <v>0</v>
      </c>
      <c r="X9" s="442">
        <v>2.1780664883454336E-2</v>
      </c>
      <c r="Y9" s="442">
        <v>0</v>
      </c>
      <c r="Z9" s="442">
        <v>0</v>
      </c>
      <c r="AA9" s="442">
        <v>0</v>
      </c>
      <c r="AB9" s="442">
        <v>0</v>
      </c>
      <c r="AC9" s="442">
        <v>1.0603329445445871E-4</v>
      </c>
      <c r="AD9" s="442">
        <v>0</v>
      </c>
      <c r="AE9" s="442">
        <v>0</v>
      </c>
      <c r="AF9" s="442">
        <v>0</v>
      </c>
      <c r="AG9" s="442">
        <v>0</v>
      </c>
      <c r="AH9" s="442">
        <v>3.6453112184452749E-4</v>
      </c>
      <c r="AI9" s="442">
        <v>6.6171138506163889E-3</v>
      </c>
      <c r="AJ9" s="442">
        <v>6.8826282463063226E-3</v>
      </c>
      <c r="AK9" s="442">
        <v>1.9255455712451862E-3</v>
      </c>
      <c r="AL9" s="442">
        <v>0</v>
      </c>
      <c r="AM9" s="442">
        <v>0.12860116113484499</v>
      </c>
      <c r="AN9" s="442">
        <v>0</v>
      </c>
      <c r="AO9" s="442">
        <v>2.2284122562674096E-3</v>
      </c>
      <c r="AP9" s="443">
        <v>3.8088212455350212E-2</v>
      </c>
      <c r="AQ9" s="442">
        <v>5.9484777517564404E-2</v>
      </c>
      <c r="AR9" s="442">
        <v>9.7526606095580642E-2</v>
      </c>
      <c r="AS9" s="442">
        <v>0</v>
      </c>
      <c r="AT9" s="442">
        <v>0</v>
      </c>
      <c r="AU9" s="442">
        <v>0</v>
      </c>
      <c r="AV9" s="442">
        <v>4.4382801664355064E-2</v>
      </c>
      <c r="AW9" s="443">
        <v>5.7291867579098418E-2</v>
      </c>
      <c r="AX9" s="442">
        <v>6.6451683755478566E-2</v>
      </c>
      <c r="AY9" s="443">
        <v>0.26052913140745065</v>
      </c>
      <c r="AZ9" s="443">
        <v>0.12282609263837996</v>
      </c>
      <c r="BA9" s="442">
        <v>0.11214371860830802</v>
      </c>
      <c r="BB9" s="443">
        <v>9.8031188358331162E-2</v>
      </c>
      <c r="BC9" s="442">
        <v>0.15461605449318239</v>
      </c>
      <c r="BD9" s="443">
        <v>0.12195863746958638</v>
      </c>
    </row>
    <row r="10" spans="1:56" x14ac:dyDescent="0.2">
      <c r="A10" s="281" t="s">
        <v>449</v>
      </c>
      <c r="B10" s="283" t="s">
        <v>28</v>
      </c>
      <c r="C10" s="442">
        <v>4.2432814710042432E-3</v>
      </c>
      <c r="D10" s="442">
        <v>2.4154589371980675E-3</v>
      </c>
      <c r="E10" s="442">
        <v>2.3809523809523808E-2</v>
      </c>
      <c r="F10" s="442">
        <v>0</v>
      </c>
      <c r="G10" s="442">
        <v>1.2203533718894255E-3</v>
      </c>
      <c r="H10" s="442">
        <v>0.24657534246575341</v>
      </c>
      <c r="I10" s="442">
        <v>3.4022177419354839E-3</v>
      </c>
      <c r="J10" s="442">
        <v>1.0976948408342481E-3</v>
      </c>
      <c r="K10" s="442">
        <v>0</v>
      </c>
      <c r="L10" s="442">
        <v>1.7985611510791368E-3</v>
      </c>
      <c r="M10" s="442">
        <v>3.9447731755424065E-3</v>
      </c>
      <c r="N10" s="442">
        <v>0</v>
      </c>
      <c r="O10" s="442">
        <v>0</v>
      </c>
      <c r="P10" s="442">
        <v>1.5105740181268882E-3</v>
      </c>
      <c r="Q10" s="442">
        <v>8.5034013605442174E-4</v>
      </c>
      <c r="R10" s="442">
        <v>1.697792869269949E-3</v>
      </c>
      <c r="S10" s="442">
        <v>1.1820330969267139E-3</v>
      </c>
      <c r="T10" s="442">
        <v>4.7846889952153108E-3</v>
      </c>
      <c r="U10" s="442">
        <v>2.6007802340702211E-3</v>
      </c>
      <c r="V10" s="442">
        <v>0</v>
      </c>
      <c r="W10" s="442">
        <v>1.389854065323141E-3</v>
      </c>
      <c r="X10" s="442">
        <v>1.3756209400076424E-2</v>
      </c>
      <c r="Y10" s="442">
        <v>3.3449382210389788E-3</v>
      </c>
      <c r="Z10" s="442">
        <v>0</v>
      </c>
      <c r="AA10" s="442">
        <v>8.7565674255691769E-4</v>
      </c>
      <c r="AB10" s="442">
        <v>2.0986358866736622E-3</v>
      </c>
      <c r="AC10" s="442">
        <v>4.453398367087265E-3</v>
      </c>
      <c r="AD10" s="442">
        <v>1.6953941791466515E-3</v>
      </c>
      <c r="AE10" s="442">
        <v>0</v>
      </c>
      <c r="AF10" s="442">
        <v>1.2950012950012949E-3</v>
      </c>
      <c r="AG10" s="442">
        <v>0</v>
      </c>
      <c r="AH10" s="442">
        <v>3.3719128770618792E-3</v>
      </c>
      <c r="AI10" s="442">
        <v>3.6258158085569254E-4</v>
      </c>
      <c r="AJ10" s="442">
        <v>2.753051298522529E-3</v>
      </c>
      <c r="AK10" s="442">
        <v>2.6957637997432605E-2</v>
      </c>
      <c r="AL10" s="442">
        <v>2.0539152759948653E-3</v>
      </c>
      <c r="AM10" s="442">
        <v>3.9434768320736118E-3</v>
      </c>
      <c r="AN10" s="442">
        <v>0.11764705882352941</v>
      </c>
      <c r="AO10" s="442">
        <v>5.0139275766016714E-3</v>
      </c>
      <c r="AP10" s="443">
        <v>4.5491018274059119E-3</v>
      </c>
      <c r="AQ10" s="442">
        <v>7.4941451990632318E-3</v>
      </c>
      <c r="AR10" s="442">
        <v>1.4802786091017674E-2</v>
      </c>
      <c r="AS10" s="442">
        <v>0</v>
      </c>
      <c r="AT10" s="442">
        <v>5.8105752469494483E-5</v>
      </c>
      <c r="AU10" s="442">
        <v>2.3262178434592228E-3</v>
      </c>
      <c r="AV10" s="442">
        <v>0.16227461858529821</v>
      </c>
      <c r="AW10" s="443">
        <v>9.6746568737125539E-3</v>
      </c>
      <c r="AX10" s="442">
        <v>9.7690764054591019E-3</v>
      </c>
      <c r="AY10" s="443">
        <v>1.5384365982556819E-2</v>
      </c>
      <c r="AZ10" s="443">
        <v>1.1515762951966253E-2</v>
      </c>
      <c r="BA10" s="442">
        <v>1.1091095064348197E-2</v>
      </c>
      <c r="BB10" s="443">
        <v>1.8208716364583721E-2</v>
      </c>
      <c r="BC10" s="442">
        <v>2.9346153387333437E-3</v>
      </c>
      <c r="BD10" s="443">
        <v>6.1409639177926181E-3</v>
      </c>
    </row>
    <row r="11" spans="1:56" x14ac:dyDescent="0.2">
      <c r="A11" s="281" t="s">
        <v>450</v>
      </c>
      <c r="B11" s="283" t="s">
        <v>284</v>
      </c>
      <c r="C11" s="442">
        <v>2.7227722772277228E-2</v>
      </c>
      <c r="D11" s="442">
        <v>1.0144927536231883E-2</v>
      </c>
      <c r="E11" s="442">
        <v>0</v>
      </c>
      <c r="F11" s="442">
        <v>0</v>
      </c>
      <c r="G11" s="442">
        <v>1.6236005730354965E-2</v>
      </c>
      <c r="H11" s="442">
        <v>6.3224446786090622E-3</v>
      </c>
      <c r="I11" s="442">
        <v>0.19997479838709678</v>
      </c>
      <c r="J11" s="442">
        <v>1.4270032930845226E-2</v>
      </c>
      <c r="K11" s="442">
        <v>0</v>
      </c>
      <c r="L11" s="442">
        <v>6.594724220623501E-3</v>
      </c>
      <c r="M11" s="442">
        <v>2.0710059171597635E-2</v>
      </c>
      <c r="N11" s="442">
        <v>0</v>
      </c>
      <c r="O11" s="442">
        <v>2.4691358024691358E-3</v>
      </c>
      <c r="P11" s="442">
        <v>4.1540785498489427E-3</v>
      </c>
      <c r="Q11" s="442">
        <v>8.5034013605442174E-4</v>
      </c>
      <c r="R11" s="442">
        <v>0</v>
      </c>
      <c r="S11" s="442">
        <v>4.7281323877068557E-3</v>
      </c>
      <c r="T11" s="442">
        <v>4.7846889952153108E-3</v>
      </c>
      <c r="U11" s="442">
        <v>7.542262678803641E-3</v>
      </c>
      <c r="V11" s="442">
        <v>0</v>
      </c>
      <c r="W11" s="442">
        <v>2.0847810979847115E-3</v>
      </c>
      <c r="X11" s="442">
        <v>3.4963698891860913E-2</v>
      </c>
      <c r="Y11" s="442">
        <v>5.0037545224930029E-2</v>
      </c>
      <c r="Z11" s="442">
        <v>0</v>
      </c>
      <c r="AA11" s="442">
        <v>3.0647985989492119E-3</v>
      </c>
      <c r="AB11" s="442">
        <v>4.1972717733473244E-3</v>
      </c>
      <c r="AC11" s="442">
        <v>8.588696850811154E-3</v>
      </c>
      <c r="AD11" s="442">
        <v>4.521051144391071E-3</v>
      </c>
      <c r="AE11" s="442">
        <v>2.3638799149003231E-4</v>
      </c>
      <c r="AF11" s="442">
        <v>1.0360010360010361E-3</v>
      </c>
      <c r="AG11" s="442">
        <v>8.5470085470085479E-3</v>
      </c>
      <c r="AH11" s="442">
        <v>1.2758589264558462E-3</v>
      </c>
      <c r="AI11" s="442">
        <v>6.3451776649746192E-3</v>
      </c>
      <c r="AJ11" s="442">
        <v>4.4048820776360466E-3</v>
      </c>
      <c r="AK11" s="442">
        <v>1.9255455712451863E-2</v>
      </c>
      <c r="AL11" s="442">
        <v>3.337612323491656E-3</v>
      </c>
      <c r="AM11" s="442">
        <v>5.9152152481104173E-3</v>
      </c>
      <c r="AN11" s="442">
        <v>0.19607843137254902</v>
      </c>
      <c r="AO11" s="442">
        <v>0.10473537604456824</v>
      </c>
      <c r="AP11" s="443">
        <v>2.330201377025418E-2</v>
      </c>
      <c r="AQ11" s="442">
        <v>5.1522248243559719E-3</v>
      </c>
      <c r="AR11" s="442">
        <v>1.2346838806651188E-3</v>
      </c>
      <c r="AS11" s="442">
        <v>0</v>
      </c>
      <c r="AT11" s="442">
        <v>5.2295177222545027E-4</v>
      </c>
      <c r="AU11" s="442">
        <v>3.6945812807881772E-3</v>
      </c>
      <c r="AV11" s="442">
        <v>-0.31484049930651875</v>
      </c>
      <c r="AW11" s="443">
        <v>-6.7892328938333707E-4</v>
      </c>
      <c r="AX11" s="442">
        <v>1.7536415642502721E-2</v>
      </c>
      <c r="AY11" s="443">
        <v>9.6310345945595441E-2</v>
      </c>
      <c r="AZ11" s="443">
        <v>3.0595442831529041E-2</v>
      </c>
      <c r="BA11" s="442">
        <v>3.6082316840450053E-2</v>
      </c>
      <c r="BB11" s="443">
        <v>1.4124083516319923E-2</v>
      </c>
      <c r="BC11" s="442">
        <v>5.1713648347191242E-2</v>
      </c>
      <c r="BD11" s="443">
        <v>5.1353729875239423E-2</v>
      </c>
    </row>
    <row r="12" spans="1:56" x14ac:dyDescent="0.2">
      <c r="A12" s="281" t="s">
        <v>451</v>
      </c>
      <c r="B12" s="283" t="s">
        <v>29</v>
      </c>
      <c r="C12" s="442">
        <v>6.7892503536067891E-2</v>
      </c>
      <c r="D12" s="442">
        <v>9.6618357487922703E-4</v>
      </c>
      <c r="E12" s="442">
        <v>1.1904761904761904E-2</v>
      </c>
      <c r="F12" s="442">
        <v>0</v>
      </c>
      <c r="G12" s="442">
        <v>1.0452591924444209E-2</v>
      </c>
      <c r="H12" s="442">
        <v>0.1148577449947313</v>
      </c>
      <c r="I12" s="442">
        <v>3.7424395161290321E-2</v>
      </c>
      <c r="J12" s="442">
        <v>0.36004390779363338</v>
      </c>
      <c r="K12" s="442">
        <v>4.0650406504065045E-3</v>
      </c>
      <c r="L12" s="442">
        <v>0.20983213429256595</v>
      </c>
      <c r="M12" s="442">
        <v>3.4516765285996058E-2</v>
      </c>
      <c r="N12" s="442">
        <v>3.90625E-3</v>
      </c>
      <c r="O12" s="442">
        <v>7.4074074074074077E-3</v>
      </c>
      <c r="P12" s="442">
        <v>9.0634441087613302E-3</v>
      </c>
      <c r="Q12" s="442">
        <v>4.2517006802721092E-3</v>
      </c>
      <c r="R12" s="442">
        <v>5.0933786078098476E-3</v>
      </c>
      <c r="S12" s="442">
        <v>1.6548463356973995E-2</v>
      </c>
      <c r="T12" s="442">
        <v>1.9138755980861243E-2</v>
      </c>
      <c r="U12" s="442">
        <v>1.3654096228868661E-2</v>
      </c>
      <c r="V12" s="442">
        <v>2.6315789473684209E-2</v>
      </c>
      <c r="W12" s="442">
        <v>1.0423905489923557E-2</v>
      </c>
      <c r="X12" s="442">
        <v>3.2479938861291552E-2</v>
      </c>
      <c r="Y12" s="442">
        <v>5.7341798074953924E-3</v>
      </c>
      <c r="Z12" s="442">
        <v>0</v>
      </c>
      <c r="AA12" s="442">
        <v>9.1943957968476358E-3</v>
      </c>
      <c r="AB12" s="442">
        <v>1.4690451206715634E-2</v>
      </c>
      <c r="AC12" s="442">
        <v>0</v>
      </c>
      <c r="AD12" s="442">
        <v>0</v>
      </c>
      <c r="AE12" s="442">
        <v>0</v>
      </c>
      <c r="AF12" s="442">
        <v>5.1800051800051804E-4</v>
      </c>
      <c r="AG12" s="442">
        <v>0</v>
      </c>
      <c r="AH12" s="442">
        <v>9.1132780461131873E-4</v>
      </c>
      <c r="AI12" s="442">
        <v>5.9825960841189268E-3</v>
      </c>
      <c r="AJ12" s="442">
        <v>0.16940442323575297</v>
      </c>
      <c r="AK12" s="442">
        <v>2.5673940949935813E-3</v>
      </c>
      <c r="AL12" s="442">
        <v>4.8780487804878049E-3</v>
      </c>
      <c r="AM12" s="442">
        <v>6.3533793405630406E-3</v>
      </c>
      <c r="AN12" s="442">
        <v>0</v>
      </c>
      <c r="AO12" s="442">
        <v>7.7994428969359328E-3</v>
      </c>
      <c r="AP12" s="443">
        <v>2.586452347673034E-2</v>
      </c>
      <c r="AQ12" s="442">
        <v>1.1241217798594848E-2</v>
      </c>
      <c r="AR12" s="442">
        <v>9.0185605196408686E-3</v>
      </c>
      <c r="AS12" s="442">
        <v>0</v>
      </c>
      <c r="AT12" s="442">
        <v>0</v>
      </c>
      <c r="AU12" s="442">
        <v>0</v>
      </c>
      <c r="AV12" s="442">
        <v>5.8252427184466021E-2</v>
      </c>
      <c r="AW12" s="443">
        <v>5.6936975859648038E-3</v>
      </c>
      <c r="AX12" s="442">
        <v>2.3636472549743916E-2</v>
      </c>
      <c r="AY12" s="443">
        <v>1.4768342897902279E-2</v>
      </c>
      <c r="AZ12" s="443">
        <v>8.6198334579175445E-3</v>
      </c>
      <c r="BA12" s="442">
        <v>2.1548631360395708E-2</v>
      </c>
      <c r="BB12" s="443">
        <v>4.4056347463619784E-2</v>
      </c>
      <c r="BC12" s="442">
        <v>-3.6813914371264626E-2</v>
      </c>
      <c r="BD12" s="443">
        <v>5.895066521716623E-3</v>
      </c>
    </row>
    <row r="13" spans="1:56" x14ac:dyDescent="0.2">
      <c r="A13" s="281" t="s">
        <v>452</v>
      </c>
      <c r="B13" s="283" t="s">
        <v>30</v>
      </c>
      <c r="C13" s="442">
        <v>7.0721357850070717E-3</v>
      </c>
      <c r="D13" s="442">
        <v>1.0628019323671498E-2</v>
      </c>
      <c r="E13" s="442">
        <v>5.9523809523809521E-2</v>
      </c>
      <c r="F13" s="442">
        <v>0</v>
      </c>
      <c r="G13" s="442">
        <v>4.6161192762773917E-3</v>
      </c>
      <c r="H13" s="442">
        <v>6.3224446786090622E-3</v>
      </c>
      <c r="I13" s="442">
        <v>2.0161290322580645E-3</v>
      </c>
      <c r="J13" s="442">
        <v>8.1229418221734365E-2</v>
      </c>
      <c r="K13" s="442">
        <v>6.097560975609756E-2</v>
      </c>
      <c r="L13" s="442">
        <v>1.7985611510791368E-3</v>
      </c>
      <c r="M13" s="442">
        <v>2.2682445759368838E-2</v>
      </c>
      <c r="N13" s="442">
        <v>2.34375E-2</v>
      </c>
      <c r="O13" s="442">
        <v>2.4691358024691358E-3</v>
      </c>
      <c r="P13" s="442">
        <v>3.0211480362537764E-3</v>
      </c>
      <c r="Q13" s="442">
        <v>1.7006802721088435E-3</v>
      </c>
      <c r="R13" s="442">
        <v>1.697792869269949E-3</v>
      </c>
      <c r="S13" s="442">
        <v>1.1820330969267139E-3</v>
      </c>
      <c r="T13" s="442">
        <v>0</v>
      </c>
      <c r="U13" s="442">
        <v>1.0403120936280884E-3</v>
      </c>
      <c r="V13" s="442">
        <v>0</v>
      </c>
      <c r="W13" s="442">
        <v>2.0847810979847115E-3</v>
      </c>
      <c r="X13" s="442">
        <v>2.1016431027894534E-3</v>
      </c>
      <c r="Y13" s="442">
        <v>1.2833640521537307E-2</v>
      </c>
      <c r="Z13" s="442">
        <v>4.9382716049382713E-2</v>
      </c>
      <c r="AA13" s="442">
        <v>1.1821366024518389E-2</v>
      </c>
      <c r="AB13" s="442">
        <v>1.1542497376705142E-2</v>
      </c>
      <c r="AC13" s="442">
        <v>1.6965327112713393E-3</v>
      </c>
      <c r="AD13" s="442">
        <v>2.8256569652444194E-4</v>
      </c>
      <c r="AE13" s="442">
        <v>5.5157198014340876E-4</v>
      </c>
      <c r="AF13" s="442">
        <v>4.8174048174048176E-2</v>
      </c>
      <c r="AG13" s="442">
        <v>0</v>
      </c>
      <c r="AH13" s="442">
        <v>1.0844800874874692E-2</v>
      </c>
      <c r="AI13" s="442">
        <v>3.0819434372733865E-3</v>
      </c>
      <c r="AJ13" s="442">
        <v>2.3859777920528587E-3</v>
      </c>
      <c r="AK13" s="442">
        <v>3.8510911424903724E-3</v>
      </c>
      <c r="AL13" s="442">
        <v>2.5673940949935813E-3</v>
      </c>
      <c r="AM13" s="442">
        <v>5.2579691094314825E-3</v>
      </c>
      <c r="AN13" s="442">
        <v>0</v>
      </c>
      <c r="AO13" s="442">
        <v>1.5041782729805013E-2</v>
      </c>
      <c r="AP13" s="443">
        <v>6.6521716622663972E-3</v>
      </c>
      <c r="AQ13" s="442">
        <v>9.3676814988290398E-4</v>
      </c>
      <c r="AR13" s="442">
        <v>1.7741870546079206E-2</v>
      </c>
      <c r="AS13" s="442">
        <v>0</v>
      </c>
      <c r="AT13" s="442">
        <v>0</v>
      </c>
      <c r="AU13" s="442">
        <v>0</v>
      </c>
      <c r="AV13" s="442">
        <v>0</v>
      </c>
      <c r="AW13" s="443">
        <v>1.021470949026748E-2</v>
      </c>
      <c r="AX13" s="442">
        <v>1.1740862394297296E-2</v>
      </c>
      <c r="AY13" s="443">
        <v>2.1722919300975912E-3</v>
      </c>
      <c r="AZ13" s="443">
        <v>7.6214173327130257E-3</v>
      </c>
      <c r="BA13" s="442">
        <v>9.4881150481657336E-3</v>
      </c>
      <c r="BB13" s="443">
        <v>2.0841862369273139E-2</v>
      </c>
      <c r="BC13" s="442">
        <v>-9.3287365645913604E-3</v>
      </c>
      <c r="BD13" s="443">
        <v>1.591862090386706E-3</v>
      </c>
    </row>
    <row r="14" spans="1:56" x14ac:dyDescent="0.2">
      <c r="A14" s="281" t="s">
        <v>453</v>
      </c>
      <c r="B14" s="283" t="s">
        <v>454</v>
      </c>
      <c r="C14" s="442">
        <v>8.1329561527581327E-3</v>
      </c>
      <c r="D14" s="442">
        <v>1.4975845410628019E-2</v>
      </c>
      <c r="E14" s="442">
        <v>1.1904761904761904E-2</v>
      </c>
      <c r="F14" s="442">
        <v>0</v>
      </c>
      <c r="G14" s="442">
        <v>1.7827770998036823E-2</v>
      </c>
      <c r="H14" s="442">
        <v>1.053740779768177E-2</v>
      </c>
      <c r="I14" s="442">
        <v>1.310483870967742E-2</v>
      </c>
      <c r="J14" s="442">
        <v>1.8660812294182216E-2</v>
      </c>
      <c r="K14" s="442">
        <v>0</v>
      </c>
      <c r="L14" s="442">
        <v>0.25599520383693047</v>
      </c>
      <c r="M14" s="442">
        <v>8.8757396449704144E-3</v>
      </c>
      <c r="N14" s="442">
        <v>0</v>
      </c>
      <c r="O14" s="442">
        <v>4.9382716049382715E-3</v>
      </c>
      <c r="P14" s="442">
        <v>5.287009063444109E-3</v>
      </c>
      <c r="Q14" s="442">
        <v>1.3605442176870748E-2</v>
      </c>
      <c r="R14" s="442">
        <v>2.037351443123939E-2</v>
      </c>
      <c r="S14" s="442">
        <v>4.1371158392434985E-2</v>
      </c>
      <c r="T14" s="442">
        <v>2.3923444976076555E-2</v>
      </c>
      <c r="U14" s="442">
        <v>4.0312093628088429E-2</v>
      </c>
      <c r="V14" s="442">
        <v>3.9473684210526314E-2</v>
      </c>
      <c r="W14" s="442">
        <v>3.8220986796386379E-2</v>
      </c>
      <c r="X14" s="442">
        <v>7.6423385555980133E-2</v>
      </c>
      <c r="Y14" s="442">
        <v>1.4335449518738481E-2</v>
      </c>
      <c r="Z14" s="442">
        <v>0</v>
      </c>
      <c r="AA14" s="442">
        <v>3.8966725043782839E-2</v>
      </c>
      <c r="AB14" s="442">
        <v>1.4690451206715634E-2</v>
      </c>
      <c r="AC14" s="442">
        <v>5.4076980171773939E-3</v>
      </c>
      <c r="AD14" s="442">
        <v>2.8256569652444193E-3</v>
      </c>
      <c r="AE14" s="442">
        <v>4.7277598298006463E-4</v>
      </c>
      <c r="AF14" s="442">
        <v>1.8130018130018131E-3</v>
      </c>
      <c r="AG14" s="442">
        <v>4.2735042735042739E-3</v>
      </c>
      <c r="AH14" s="442">
        <v>1.9137883896837692E-3</v>
      </c>
      <c r="AI14" s="442">
        <v>2.9006526468455403E-3</v>
      </c>
      <c r="AJ14" s="442">
        <v>2.3859777920528587E-3</v>
      </c>
      <c r="AK14" s="442">
        <v>8.3440308087291398E-3</v>
      </c>
      <c r="AL14" s="442">
        <v>1.7201540436456997E-2</v>
      </c>
      <c r="AM14" s="442">
        <v>3.1766896702815203E-3</v>
      </c>
      <c r="AN14" s="442">
        <v>5.2287581699346407E-2</v>
      </c>
      <c r="AO14" s="442">
        <v>1.4484679665738161E-2</v>
      </c>
      <c r="AP14" s="443">
        <v>1.5659781539576537E-2</v>
      </c>
      <c r="AQ14" s="442">
        <v>1.405152224824356E-3</v>
      </c>
      <c r="AR14" s="442">
        <v>2.9793458859527868E-3</v>
      </c>
      <c r="AS14" s="442">
        <v>3.6062026685899748E-5</v>
      </c>
      <c r="AT14" s="442">
        <v>0</v>
      </c>
      <c r="AU14" s="442">
        <v>0</v>
      </c>
      <c r="AV14" s="442">
        <v>6.9348127600554789E-3</v>
      </c>
      <c r="AW14" s="443">
        <v>1.7821736346312598E-3</v>
      </c>
      <c r="AX14" s="442">
        <v>1.3233429509898864E-2</v>
      </c>
      <c r="AY14" s="443">
        <v>2.2533475991310833E-2</v>
      </c>
      <c r="AZ14" s="443">
        <v>8.4734687903482951E-3</v>
      </c>
      <c r="BA14" s="442">
        <v>1.5422957727127002E-2</v>
      </c>
      <c r="BB14" s="443">
        <v>2.2079347947448733E-2</v>
      </c>
      <c r="BC14" s="442">
        <v>-8.9708566452336366E-3</v>
      </c>
      <c r="BD14" s="443">
        <v>1.0793601490914738E-2</v>
      </c>
    </row>
    <row r="15" spans="1:56" x14ac:dyDescent="0.2">
      <c r="A15" s="281" t="s">
        <v>455</v>
      </c>
      <c r="B15" s="283" t="s">
        <v>31</v>
      </c>
      <c r="C15" s="442">
        <v>2.4752475247524753E-3</v>
      </c>
      <c r="D15" s="442">
        <v>9.6618357487922703E-4</v>
      </c>
      <c r="E15" s="442">
        <v>0</v>
      </c>
      <c r="F15" s="442">
        <v>0</v>
      </c>
      <c r="G15" s="442">
        <v>1.4325887409136733E-3</v>
      </c>
      <c r="H15" s="442">
        <v>1.053740779768177E-3</v>
      </c>
      <c r="I15" s="442">
        <v>2.3941532258064517E-3</v>
      </c>
      <c r="J15" s="442">
        <v>7.6838638858397366E-3</v>
      </c>
      <c r="K15" s="442">
        <v>0</v>
      </c>
      <c r="L15" s="442">
        <v>3.5971223021582736E-3</v>
      </c>
      <c r="M15" s="442">
        <v>8.6785009861932938E-2</v>
      </c>
      <c r="N15" s="442">
        <v>5.859375E-3</v>
      </c>
      <c r="O15" s="442">
        <v>9.876543209876543E-3</v>
      </c>
      <c r="P15" s="442">
        <v>3.7764350453172208E-3</v>
      </c>
      <c r="Q15" s="442">
        <v>6.8027210884353739E-3</v>
      </c>
      <c r="R15" s="442">
        <v>5.0933786078098476E-3</v>
      </c>
      <c r="S15" s="442">
        <v>1.8912529550827423E-2</v>
      </c>
      <c r="T15" s="442">
        <v>3.3492822966507178E-2</v>
      </c>
      <c r="U15" s="442">
        <v>9.1027308192457735E-3</v>
      </c>
      <c r="V15" s="442">
        <v>0</v>
      </c>
      <c r="W15" s="442">
        <v>5.5594162612925642E-3</v>
      </c>
      <c r="X15" s="442">
        <v>7.0691631639281617E-3</v>
      </c>
      <c r="Y15" s="442">
        <v>5.7068741893644616E-2</v>
      </c>
      <c r="Z15" s="442">
        <v>0</v>
      </c>
      <c r="AA15" s="442">
        <v>4.8161120840630473E-3</v>
      </c>
      <c r="AB15" s="442">
        <v>1.0493179433368311E-3</v>
      </c>
      <c r="AC15" s="442">
        <v>2.1206658890891741E-4</v>
      </c>
      <c r="AD15" s="442">
        <v>0</v>
      </c>
      <c r="AE15" s="442">
        <v>7.8795997163344105E-5</v>
      </c>
      <c r="AF15" s="442">
        <v>0</v>
      </c>
      <c r="AG15" s="442">
        <v>0</v>
      </c>
      <c r="AH15" s="442">
        <v>1.8226556092226375E-4</v>
      </c>
      <c r="AI15" s="442">
        <v>1.9035532994923859E-3</v>
      </c>
      <c r="AJ15" s="442">
        <v>8.259153895567588E-4</v>
      </c>
      <c r="AK15" s="442">
        <v>6.4184852374839533E-4</v>
      </c>
      <c r="AL15" s="442">
        <v>1.2836970474967907E-3</v>
      </c>
      <c r="AM15" s="442">
        <v>1.4240333004710264E-3</v>
      </c>
      <c r="AN15" s="442">
        <v>6.5359477124183009E-3</v>
      </c>
      <c r="AO15" s="442">
        <v>5.0139275766016714E-3</v>
      </c>
      <c r="AP15" s="443">
        <v>7.9916653724698451E-3</v>
      </c>
      <c r="AQ15" s="442">
        <v>9.3676814988290398E-4</v>
      </c>
      <c r="AR15" s="442">
        <v>4.6971669373129519E-4</v>
      </c>
      <c r="AS15" s="442">
        <v>0</v>
      </c>
      <c r="AT15" s="442">
        <v>0</v>
      </c>
      <c r="AU15" s="442">
        <v>0</v>
      </c>
      <c r="AV15" s="442">
        <v>-3.0513176144244106E-2</v>
      </c>
      <c r="AW15" s="443">
        <v>1.1572556069034155E-4</v>
      </c>
      <c r="AX15" s="442">
        <v>6.239829078601879E-3</v>
      </c>
      <c r="AY15" s="443">
        <v>1.3682196932853484E-2</v>
      </c>
      <c r="AZ15" s="443">
        <v>4.4902589086423111E-3</v>
      </c>
      <c r="BA15" s="442">
        <v>7.9920003663954322E-3</v>
      </c>
      <c r="BB15" s="443">
        <v>1.004875507089955E-2</v>
      </c>
      <c r="BC15" s="442">
        <v>-2.6363820726019063E-3</v>
      </c>
      <c r="BD15" s="443">
        <v>6.5615778847647153E-3</v>
      </c>
    </row>
    <row r="16" spans="1:56" x14ac:dyDescent="0.2">
      <c r="A16" s="281" t="s">
        <v>456</v>
      </c>
      <c r="B16" s="283" t="s">
        <v>32</v>
      </c>
      <c r="C16" s="442">
        <v>0</v>
      </c>
      <c r="D16" s="442">
        <v>0</v>
      </c>
      <c r="E16" s="442">
        <v>0</v>
      </c>
      <c r="F16" s="442">
        <v>0</v>
      </c>
      <c r="G16" s="442">
        <v>0</v>
      </c>
      <c r="H16" s="442">
        <v>0</v>
      </c>
      <c r="I16" s="442">
        <v>8.4425403225806446E-3</v>
      </c>
      <c r="J16" s="442">
        <v>0</v>
      </c>
      <c r="K16" s="442">
        <v>0</v>
      </c>
      <c r="L16" s="442">
        <v>1.199040767386091E-3</v>
      </c>
      <c r="M16" s="442">
        <v>8.8757396449704144E-3</v>
      </c>
      <c r="N16" s="442">
        <v>0.537109375</v>
      </c>
      <c r="O16" s="442">
        <v>0</v>
      </c>
      <c r="P16" s="442">
        <v>0.23564954682779457</v>
      </c>
      <c r="Q16" s="442">
        <v>0.11989795918367346</v>
      </c>
      <c r="R16" s="442">
        <v>9.5076400679117143E-2</v>
      </c>
      <c r="S16" s="442">
        <v>2.2458628841607566E-2</v>
      </c>
      <c r="T16" s="442">
        <v>4.7846889952153108E-3</v>
      </c>
      <c r="U16" s="442">
        <v>4.5903771131339401E-2</v>
      </c>
      <c r="V16" s="442">
        <v>0</v>
      </c>
      <c r="W16" s="442">
        <v>5.5594162612925643E-2</v>
      </c>
      <c r="X16" s="442">
        <v>4.9675200611387083E-3</v>
      </c>
      <c r="Y16" s="442">
        <v>2.4848112499146698E-2</v>
      </c>
      <c r="Z16" s="442">
        <v>0</v>
      </c>
      <c r="AA16" s="442">
        <v>0</v>
      </c>
      <c r="AB16" s="442">
        <v>0</v>
      </c>
      <c r="AC16" s="442">
        <v>0</v>
      </c>
      <c r="AD16" s="442">
        <v>0</v>
      </c>
      <c r="AE16" s="442">
        <v>0</v>
      </c>
      <c r="AF16" s="442">
        <v>0</v>
      </c>
      <c r="AG16" s="442">
        <v>0</v>
      </c>
      <c r="AH16" s="442">
        <v>0</v>
      </c>
      <c r="AI16" s="442">
        <v>0</v>
      </c>
      <c r="AJ16" s="442">
        <v>0</v>
      </c>
      <c r="AK16" s="442">
        <v>0</v>
      </c>
      <c r="AL16" s="442">
        <v>5.1347881899871633E-4</v>
      </c>
      <c r="AM16" s="442">
        <v>0</v>
      </c>
      <c r="AN16" s="442">
        <v>0</v>
      </c>
      <c r="AO16" s="442">
        <v>3.8997214484679664E-3</v>
      </c>
      <c r="AP16" s="443">
        <v>1.3110213801314904E-2</v>
      </c>
      <c r="AQ16" s="442">
        <v>0</v>
      </c>
      <c r="AR16" s="442">
        <v>-1.2078429267376162E-4</v>
      </c>
      <c r="AS16" s="442">
        <v>0</v>
      </c>
      <c r="AT16" s="442">
        <v>-1.1621150493898896E-3</v>
      </c>
      <c r="AU16" s="442">
        <v>-1.3683634373289546E-3</v>
      </c>
      <c r="AV16" s="442">
        <v>-4.160887656033287E-3</v>
      </c>
      <c r="AW16" s="443">
        <v>-3.2403156993295631E-4</v>
      </c>
      <c r="AX16" s="442">
        <v>9.9038567135569019E-3</v>
      </c>
      <c r="AY16" s="443">
        <v>6.4358201212592805E-3</v>
      </c>
      <c r="AZ16" s="443">
        <v>1.8556948923958328E-3</v>
      </c>
      <c r="BA16" s="442">
        <v>9.0873700441201164E-3</v>
      </c>
      <c r="BB16" s="443">
        <v>1.7389928914362276E-2</v>
      </c>
      <c r="BC16" s="442">
        <v>-1.8061006596919848E-2</v>
      </c>
      <c r="BD16" s="443">
        <v>3.3131438629186729E-3</v>
      </c>
    </row>
    <row r="17" spans="1:56" x14ac:dyDescent="0.2">
      <c r="A17" s="281" t="s">
        <v>457</v>
      </c>
      <c r="B17" s="283" t="s">
        <v>33</v>
      </c>
      <c r="C17" s="442">
        <v>0</v>
      </c>
      <c r="D17" s="442">
        <v>0</v>
      </c>
      <c r="E17" s="442">
        <v>0</v>
      </c>
      <c r="F17" s="442">
        <v>0</v>
      </c>
      <c r="G17" s="442">
        <v>1.5917652676818591E-3</v>
      </c>
      <c r="H17" s="442">
        <v>0</v>
      </c>
      <c r="I17" s="442">
        <v>2.7721774193548388E-3</v>
      </c>
      <c r="J17" s="442">
        <v>5.4884742041712408E-3</v>
      </c>
      <c r="K17" s="442">
        <v>0</v>
      </c>
      <c r="L17" s="442">
        <v>2.3980815347721821E-3</v>
      </c>
      <c r="M17" s="442">
        <v>9.8619329388560158E-3</v>
      </c>
      <c r="N17" s="442">
        <v>9.765625E-3</v>
      </c>
      <c r="O17" s="442">
        <v>0.42222222222222222</v>
      </c>
      <c r="P17" s="442">
        <v>6.7975830815709973E-2</v>
      </c>
      <c r="Q17" s="442">
        <v>3.9115646258503403E-2</v>
      </c>
      <c r="R17" s="442">
        <v>2.037351443123939E-2</v>
      </c>
      <c r="S17" s="442">
        <v>3.9007092198581561E-2</v>
      </c>
      <c r="T17" s="442">
        <v>4.784688995215311E-2</v>
      </c>
      <c r="U17" s="442">
        <v>6.6840052015604681E-2</v>
      </c>
      <c r="V17" s="442">
        <v>3.9473684210526314E-2</v>
      </c>
      <c r="W17" s="442">
        <v>2.5017373175816541E-2</v>
      </c>
      <c r="X17" s="442">
        <v>1.795949560565533E-2</v>
      </c>
      <c r="Y17" s="442">
        <v>9.5569663458256529E-3</v>
      </c>
      <c r="Z17" s="442">
        <v>0</v>
      </c>
      <c r="AA17" s="442">
        <v>4.3782837127845885E-4</v>
      </c>
      <c r="AB17" s="442">
        <v>0</v>
      </c>
      <c r="AC17" s="442">
        <v>0</v>
      </c>
      <c r="AD17" s="442">
        <v>0</v>
      </c>
      <c r="AE17" s="442">
        <v>0</v>
      </c>
      <c r="AF17" s="442">
        <v>0</v>
      </c>
      <c r="AG17" s="442">
        <v>0</v>
      </c>
      <c r="AH17" s="442">
        <v>1.8226556092226375E-4</v>
      </c>
      <c r="AI17" s="442">
        <v>9.0645395213923135E-5</v>
      </c>
      <c r="AJ17" s="442">
        <v>1.5600624024960999E-3</v>
      </c>
      <c r="AK17" s="442">
        <v>0</v>
      </c>
      <c r="AL17" s="442">
        <v>7.7021822849807444E-4</v>
      </c>
      <c r="AM17" s="442">
        <v>3.2862306933946765E-4</v>
      </c>
      <c r="AN17" s="442">
        <v>0</v>
      </c>
      <c r="AO17" s="442">
        <v>3.3426183844011141E-3</v>
      </c>
      <c r="AP17" s="443">
        <v>8.7228865765905678E-3</v>
      </c>
      <c r="AQ17" s="442">
        <v>0</v>
      </c>
      <c r="AR17" s="442">
        <v>5.905009864050568E-4</v>
      </c>
      <c r="AS17" s="442">
        <v>0</v>
      </c>
      <c r="AT17" s="442">
        <v>0</v>
      </c>
      <c r="AU17" s="442">
        <v>-1.6420361247947454E-3</v>
      </c>
      <c r="AV17" s="442">
        <v>-1.5256588072122053E-2</v>
      </c>
      <c r="AW17" s="443">
        <v>1.6201578496647816E-4</v>
      </c>
      <c r="AX17" s="442">
        <v>6.8338608068847775E-3</v>
      </c>
      <c r="AY17" s="443">
        <v>5.2686184871769933E-3</v>
      </c>
      <c r="AZ17" s="443">
        <v>1.8086491063914313E-3</v>
      </c>
      <c r="BA17" s="442">
        <v>6.4653527319359421E-3</v>
      </c>
      <c r="BB17" s="443">
        <v>1.1993375265175481E-2</v>
      </c>
      <c r="BC17" s="442">
        <v>-1.1249358798477818E-2</v>
      </c>
      <c r="BD17" s="443">
        <v>2.6207485634415282E-3</v>
      </c>
    </row>
    <row r="18" spans="1:56" x14ac:dyDescent="0.2">
      <c r="A18" s="281" t="s">
        <v>458</v>
      </c>
      <c r="B18" s="283" t="s">
        <v>34</v>
      </c>
      <c r="C18" s="442">
        <v>1.4144271570014145E-3</v>
      </c>
      <c r="D18" s="442">
        <v>9.6618357487922703E-4</v>
      </c>
      <c r="E18" s="442">
        <v>0</v>
      </c>
      <c r="F18" s="442">
        <v>0</v>
      </c>
      <c r="G18" s="442">
        <v>5.8364726481668168E-3</v>
      </c>
      <c r="H18" s="442">
        <v>2.1074815595363539E-3</v>
      </c>
      <c r="I18" s="442">
        <v>1.6129032258064516E-2</v>
      </c>
      <c r="J18" s="442">
        <v>8.7815587266739849E-3</v>
      </c>
      <c r="K18" s="442">
        <v>0</v>
      </c>
      <c r="L18" s="442">
        <v>2.9976019184652278E-3</v>
      </c>
      <c r="M18" s="442">
        <v>1.0848126232741617E-2</v>
      </c>
      <c r="N18" s="442">
        <v>0</v>
      </c>
      <c r="O18" s="442">
        <v>2.4691358024691358E-3</v>
      </c>
      <c r="P18" s="442">
        <v>7.3262839879154079E-2</v>
      </c>
      <c r="Q18" s="442">
        <v>3.7414965986394558E-2</v>
      </c>
      <c r="R18" s="442">
        <v>3.3955857385398983E-2</v>
      </c>
      <c r="S18" s="442">
        <v>4.0189125295508277E-2</v>
      </c>
      <c r="T18" s="442">
        <v>2.3923444976076555E-2</v>
      </c>
      <c r="U18" s="442">
        <v>2.82184655396619E-2</v>
      </c>
      <c r="V18" s="442">
        <v>2.6315789473684209E-2</v>
      </c>
      <c r="W18" s="442">
        <v>1.0423905489923557E-2</v>
      </c>
      <c r="X18" s="442">
        <v>2.0061138708444785E-2</v>
      </c>
      <c r="Y18" s="442">
        <v>0.10198648371902519</v>
      </c>
      <c r="Z18" s="442">
        <v>0</v>
      </c>
      <c r="AA18" s="442">
        <v>8.7565674255691769E-4</v>
      </c>
      <c r="AB18" s="442">
        <v>0</v>
      </c>
      <c r="AC18" s="442">
        <v>3.0749655391793022E-3</v>
      </c>
      <c r="AD18" s="442">
        <v>0</v>
      </c>
      <c r="AE18" s="442">
        <v>2.3638799149003231E-4</v>
      </c>
      <c r="AF18" s="442">
        <v>1.2950012950012949E-3</v>
      </c>
      <c r="AG18" s="442">
        <v>0</v>
      </c>
      <c r="AH18" s="442">
        <v>4.4655062425954612E-3</v>
      </c>
      <c r="AI18" s="442">
        <v>1.8129079042784627E-4</v>
      </c>
      <c r="AJ18" s="442">
        <v>3.6707350646967055E-4</v>
      </c>
      <c r="AK18" s="442">
        <v>2.5673940949935813E-3</v>
      </c>
      <c r="AL18" s="442">
        <v>1.7971758664955071E-3</v>
      </c>
      <c r="AM18" s="442">
        <v>2.1908204622631175E-3</v>
      </c>
      <c r="AN18" s="442">
        <v>0</v>
      </c>
      <c r="AO18" s="442">
        <v>4.4568245125348191E-3</v>
      </c>
      <c r="AP18" s="443">
        <v>1.6397473727804524E-2</v>
      </c>
      <c r="AQ18" s="442">
        <v>1.873536299765808E-3</v>
      </c>
      <c r="AR18" s="442">
        <v>9.7969481835384425E-4</v>
      </c>
      <c r="AS18" s="442">
        <v>0</v>
      </c>
      <c r="AT18" s="442">
        <v>6.972690296339338E-4</v>
      </c>
      <c r="AU18" s="442">
        <v>4.2419266557197589E-3</v>
      </c>
      <c r="AV18" s="442">
        <v>-2.2191400832177532E-2</v>
      </c>
      <c r="AW18" s="443">
        <v>8.0236388745303473E-4</v>
      </c>
      <c r="AX18" s="442">
        <v>1.3168535287481405E-2</v>
      </c>
      <c r="AY18" s="443">
        <v>3.701001848069254E-2</v>
      </c>
      <c r="AZ18" s="443">
        <v>1.2477587910278459E-2</v>
      </c>
      <c r="BA18" s="442">
        <v>1.8781582522937882E-2</v>
      </c>
      <c r="BB18" s="443">
        <v>2.1148907663106183E-2</v>
      </c>
      <c r="BC18" s="442">
        <v>1.3599436935593544E-3</v>
      </c>
      <c r="BD18" s="443">
        <v>1.7135165916032511E-2</v>
      </c>
    </row>
    <row r="19" spans="1:56" x14ac:dyDescent="0.2">
      <c r="A19" s="281" t="s">
        <v>459</v>
      </c>
      <c r="B19" s="285" t="s">
        <v>268</v>
      </c>
      <c r="C19" s="442">
        <v>0</v>
      </c>
      <c r="D19" s="442">
        <v>0</v>
      </c>
      <c r="E19" s="442">
        <v>0</v>
      </c>
      <c r="F19" s="442">
        <v>0</v>
      </c>
      <c r="G19" s="442">
        <v>0</v>
      </c>
      <c r="H19" s="442">
        <v>0</v>
      </c>
      <c r="I19" s="442">
        <v>1.0080645161290322E-3</v>
      </c>
      <c r="J19" s="442">
        <v>0</v>
      </c>
      <c r="K19" s="442">
        <v>0</v>
      </c>
      <c r="L19" s="442">
        <v>5.9952038369304552E-4</v>
      </c>
      <c r="M19" s="442">
        <v>1.9723865877712033E-3</v>
      </c>
      <c r="N19" s="442">
        <v>0</v>
      </c>
      <c r="O19" s="442">
        <v>0</v>
      </c>
      <c r="P19" s="442">
        <v>1.1329305135951663E-3</v>
      </c>
      <c r="Q19" s="442">
        <v>0.16411564625850339</v>
      </c>
      <c r="R19" s="442">
        <v>4.074702886247878E-2</v>
      </c>
      <c r="S19" s="442">
        <v>1.5366430260047281E-2</v>
      </c>
      <c r="T19" s="442">
        <v>4.7846889952153108E-3</v>
      </c>
      <c r="U19" s="442">
        <v>1.3654096228868661E-2</v>
      </c>
      <c r="V19" s="442">
        <v>0</v>
      </c>
      <c r="W19" s="442">
        <v>7.6441973592772756E-3</v>
      </c>
      <c r="X19" s="442">
        <v>7.6423385555980129E-4</v>
      </c>
      <c r="Y19" s="442">
        <v>6.8946685780599355E-3</v>
      </c>
      <c r="Z19" s="442">
        <v>0</v>
      </c>
      <c r="AA19" s="442">
        <v>1.0507880910683012E-2</v>
      </c>
      <c r="AB19" s="442">
        <v>0</v>
      </c>
      <c r="AC19" s="442">
        <v>0</v>
      </c>
      <c r="AD19" s="442">
        <v>0</v>
      </c>
      <c r="AE19" s="442">
        <v>0</v>
      </c>
      <c r="AF19" s="442">
        <v>0</v>
      </c>
      <c r="AG19" s="442">
        <v>0</v>
      </c>
      <c r="AH19" s="442">
        <v>3.6453112184452749E-4</v>
      </c>
      <c r="AI19" s="442">
        <v>0</v>
      </c>
      <c r="AJ19" s="442">
        <v>0</v>
      </c>
      <c r="AK19" s="442">
        <v>0</v>
      </c>
      <c r="AL19" s="442">
        <v>1.4120667522464698E-2</v>
      </c>
      <c r="AM19" s="442">
        <v>0</v>
      </c>
      <c r="AN19" s="442">
        <v>0</v>
      </c>
      <c r="AO19" s="442">
        <v>0</v>
      </c>
      <c r="AP19" s="443">
        <v>3.5525702748874051E-3</v>
      </c>
      <c r="AQ19" s="442">
        <v>0</v>
      </c>
      <c r="AR19" s="442">
        <v>4.0261430891253877E-5</v>
      </c>
      <c r="AS19" s="442">
        <v>0</v>
      </c>
      <c r="AT19" s="442">
        <v>6.3916327716443929E-3</v>
      </c>
      <c r="AU19" s="442">
        <v>4.7345374931581828E-2</v>
      </c>
      <c r="AV19" s="442">
        <v>3.0513176144244106E-2</v>
      </c>
      <c r="AW19" s="443">
        <v>3.7109329794702854E-3</v>
      </c>
      <c r="AX19" s="442">
        <v>5.1416191607679485E-3</v>
      </c>
      <c r="AY19" s="443">
        <v>1.8351003469182635E-2</v>
      </c>
      <c r="AZ19" s="443">
        <v>8.4316503138999396E-3</v>
      </c>
      <c r="BA19" s="442">
        <v>8.2515304642535453E-3</v>
      </c>
      <c r="BB19" s="443">
        <v>9.1741412036175519E-3</v>
      </c>
      <c r="BC19" s="442">
        <v>7.4796903145764489E-3</v>
      </c>
      <c r="BD19" s="443">
        <v>7.6098773101413259E-3</v>
      </c>
    </row>
    <row r="20" spans="1:56" x14ac:dyDescent="0.2">
      <c r="A20" s="281" t="s">
        <v>460</v>
      </c>
      <c r="B20" s="285" t="s">
        <v>269</v>
      </c>
      <c r="C20" s="442">
        <v>0</v>
      </c>
      <c r="D20" s="442">
        <v>0</v>
      </c>
      <c r="E20" s="442">
        <v>0</v>
      </c>
      <c r="F20" s="442">
        <v>0</v>
      </c>
      <c r="G20" s="442">
        <v>0</v>
      </c>
      <c r="H20" s="442">
        <v>0</v>
      </c>
      <c r="I20" s="442">
        <v>1.2600806451612903E-4</v>
      </c>
      <c r="J20" s="442">
        <v>0</v>
      </c>
      <c r="K20" s="442">
        <v>0</v>
      </c>
      <c r="L20" s="442">
        <v>2.9976019184652278E-3</v>
      </c>
      <c r="M20" s="442">
        <v>1.9723865877712033E-3</v>
      </c>
      <c r="N20" s="442">
        <v>0</v>
      </c>
      <c r="O20" s="442">
        <v>0</v>
      </c>
      <c r="P20" s="442">
        <v>3.7764350453172205E-4</v>
      </c>
      <c r="Q20" s="442">
        <v>5.1020408163265302E-3</v>
      </c>
      <c r="R20" s="442">
        <v>0.15280135823429541</v>
      </c>
      <c r="S20" s="442">
        <v>2.3640661938534278E-3</v>
      </c>
      <c r="T20" s="442">
        <v>4.7846889952153108E-3</v>
      </c>
      <c r="U20" s="442">
        <v>2.3407022106631988E-3</v>
      </c>
      <c r="V20" s="442">
        <v>0</v>
      </c>
      <c r="W20" s="442">
        <v>6.9492703266157052E-4</v>
      </c>
      <c r="X20" s="442">
        <v>1.9105846388995032E-4</v>
      </c>
      <c r="Y20" s="442">
        <v>6.8264045327326103E-5</v>
      </c>
      <c r="Z20" s="442">
        <v>0</v>
      </c>
      <c r="AA20" s="442">
        <v>4.3782837127845885E-4</v>
      </c>
      <c r="AB20" s="442">
        <v>0</v>
      </c>
      <c r="AC20" s="442">
        <v>0</v>
      </c>
      <c r="AD20" s="442">
        <v>0</v>
      </c>
      <c r="AE20" s="442">
        <v>0</v>
      </c>
      <c r="AF20" s="442">
        <v>0</v>
      </c>
      <c r="AG20" s="442">
        <v>0</v>
      </c>
      <c r="AH20" s="442">
        <v>0</v>
      </c>
      <c r="AI20" s="442">
        <v>0</v>
      </c>
      <c r="AJ20" s="442">
        <v>0</v>
      </c>
      <c r="AK20" s="442">
        <v>0</v>
      </c>
      <c r="AL20" s="442">
        <v>2.1052631578947368E-2</v>
      </c>
      <c r="AM20" s="442">
        <v>0</v>
      </c>
      <c r="AN20" s="442">
        <v>0</v>
      </c>
      <c r="AO20" s="442">
        <v>0</v>
      </c>
      <c r="AP20" s="443">
        <v>1.3718486307397629E-3</v>
      </c>
      <c r="AQ20" s="442">
        <v>0</v>
      </c>
      <c r="AR20" s="442">
        <v>2.6840953927502582E-5</v>
      </c>
      <c r="AS20" s="442">
        <v>0</v>
      </c>
      <c r="AT20" s="442">
        <v>3.7768739105171413E-3</v>
      </c>
      <c r="AU20" s="442">
        <v>8.0733442802408323E-2</v>
      </c>
      <c r="AV20" s="442">
        <v>1.3869625520110957E-3</v>
      </c>
      <c r="AW20" s="443">
        <v>5.0764945956163158E-3</v>
      </c>
      <c r="AX20" s="442">
        <v>4.3429210387069079E-3</v>
      </c>
      <c r="AY20" s="443">
        <v>9.5483578121453808E-3</v>
      </c>
      <c r="AZ20" s="443">
        <v>6.5184550163876155E-3</v>
      </c>
      <c r="BA20" s="442">
        <v>5.5684472466909912E-3</v>
      </c>
      <c r="BB20" s="443">
        <v>8.0948304737801929E-3</v>
      </c>
      <c r="BC20" s="442">
        <v>4.4973576532620751E-3</v>
      </c>
      <c r="BD20" s="443">
        <v>3.8114096391779263E-3</v>
      </c>
    </row>
    <row r="21" spans="1:56" x14ac:dyDescent="0.2">
      <c r="A21" s="281" t="s">
        <v>461</v>
      </c>
      <c r="B21" s="285" t="s">
        <v>270</v>
      </c>
      <c r="C21" s="442">
        <v>3.5360678925035362E-4</v>
      </c>
      <c r="D21" s="442">
        <v>0</v>
      </c>
      <c r="E21" s="442">
        <v>0</v>
      </c>
      <c r="F21" s="442">
        <v>0</v>
      </c>
      <c r="G21" s="442">
        <v>0</v>
      </c>
      <c r="H21" s="442">
        <v>0</v>
      </c>
      <c r="I21" s="442">
        <v>0</v>
      </c>
      <c r="J21" s="442">
        <v>0</v>
      </c>
      <c r="K21" s="442">
        <v>0</v>
      </c>
      <c r="L21" s="442">
        <v>0</v>
      </c>
      <c r="M21" s="442">
        <v>0</v>
      </c>
      <c r="N21" s="442">
        <v>0</v>
      </c>
      <c r="O21" s="442">
        <v>0</v>
      </c>
      <c r="P21" s="442">
        <v>0</v>
      </c>
      <c r="Q21" s="442">
        <v>2.5510204081632651E-3</v>
      </c>
      <c r="R21" s="442">
        <v>5.0933786078098476E-3</v>
      </c>
      <c r="S21" s="442">
        <v>8.8652482269503549E-2</v>
      </c>
      <c r="T21" s="442">
        <v>0</v>
      </c>
      <c r="U21" s="442">
        <v>1.0403120936280884E-3</v>
      </c>
      <c r="V21" s="442">
        <v>0</v>
      </c>
      <c r="W21" s="442">
        <v>6.9492703266157052E-4</v>
      </c>
      <c r="X21" s="442">
        <v>1.9105846388995032E-4</v>
      </c>
      <c r="Y21" s="442">
        <v>2.0479213598197828E-4</v>
      </c>
      <c r="Z21" s="442">
        <v>0</v>
      </c>
      <c r="AA21" s="442">
        <v>0</v>
      </c>
      <c r="AB21" s="442">
        <v>0</v>
      </c>
      <c r="AC21" s="442">
        <v>1.1663662389990457E-3</v>
      </c>
      <c r="AD21" s="442">
        <v>0</v>
      </c>
      <c r="AE21" s="442">
        <v>0</v>
      </c>
      <c r="AF21" s="442">
        <v>0</v>
      </c>
      <c r="AG21" s="442">
        <v>0</v>
      </c>
      <c r="AH21" s="442">
        <v>3.2807800966007474E-3</v>
      </c>
      <c r="AI21" s="442">
        <v>0</v>
      </c>
      <c r="AJ21" s="442">
        <v>1.3122877856290722E-2</v>
      </c>
      <c r="AK21" s="442">
        <v>0</v>
      </c>
      <c r="AL21" s="442">
        <v>7.1887034659820284E-3</v>
      </c>
      <c r="AM21" s="442">
        <v>8.7632818490524704E-4</v>
      </c>
      <c r="AN21" s="442">
        <v>3.2679738562091505E-2</v>
      </c>
      <c r="AO21" s="442">
        <v>5.5710306406685237E-3</v>
      </c>
      <c r="AP21" s="443">
        <v>2.1742506600403791E-3</v>
      </c>
      <c r="AQ21" s="442">
        <v>1.405152224824356E-3</v>
      </c>
      <c r="AR21" s="442">
        <v>3.7577335498503619E-4</v>
      </c>
      <c r="AS21" s="442">
        <v>0</v>
      </c>
      <c r="AT21" s="442">
        <v>1.8593840790238233E-2</v>
      </c>
      <c r="AU21" s="442">
        <v>5.1724137931034482E-2</v>
      </c>
      <c r="AV21" s="442">
        <v>4.9930651872399444E-2</v>
      </c>
      <c r="AW21" s="443">
        <v>5.9020035952074184E-3</v>
      </c>
      <c r="AX21" s="442">
        <v>5.4960414524325351E-3</v>
      </c>
      <c r="AY21" s="443">
        <v>5.4145186914372791E-3</v>
      </c>
      <c r="AZ21" s="443">
        <v>5.7448132020930147E-3</v>
      </c>
      <c r="BA21" s="442">
        <v>5.4768483886234219E-3</v>
      </c>
      <c r="BB21" s="443">
        <v>5.4802932747776249E-3</v>
      </c>
      <c r="BC21" s="442">
        <v>6.0839586290813222E-3</v>
      </c>
      <c r="BD21" s="443">
        <v>5.4744525547445258E-3</v>
      </c>
    </row>
    <row r="22" spans="1:56" x14ac:dyDescent="0.2">
      <c r="A22" s="281" t="s">
        <v>462</v>
      </c>
      <c r="B22" s="285" t="s">
        <v>280</v>
      </c>
      <c r="C22" s="442">
        <v>0</v>
      </c>
      <c r="D22" s="442">
        <v>0</v>
      </c>
      <c r="E22" s="442">
        <v>0</v>
      </c>
      <c r="F22" s="442">
        <v>0</v>
      </c>
      <c r="G22" s="442">
        <v>0</v>
      </c>
      <c r="H22" s="442">
        <v>0</v>
      </c>
      <c r="I22" s="442">
        <v>0</v>
      </c>
      <c r="J22" s="442">
        <v>0</v>
      </c>
      <c r="K22" s="442">
        <v>0</v>
      </c>
      <c r="L22" s="442">
        <v>0</v>
      </c>
      <c r="M22" s="442">
        <v>0</v>
      </c>
      <c r="N22" s="442">
        <v>0</v>
      </c>
      <c r="O22" s="442">
        <v>0</v>
      </c>
      <c r="P22" s="442">
        <v>3.0211480362537764E-3</v>
      </c>
      <c r="Q22" s="442">
        <v>7.6530612244897957E-3</v>
      </c>
      <c r="R22" s="442">
        <v>1.0186757215619695E-2</v>
      </c>
      <c r="S22" s="442">
        <v>0.14066193853427897</v>
      </c>
      <c r="T22" s="442">
        <v>0.291866028708134</v>
      </c>
      <c r="U22" s="442">
        <v>0.15019505851755527</v>
      </c>
      <c r="V22" s="442">
        <v>0.34210526315789475</v>
      </c>
      <c r="W22" s="442">
        <v>1.1813759555246699E-2</v>
      </c>
      <c r="X22" s="442">
        <v>1.0317157050057318E-2</v>
      </c>
      <c r="Y22" s="442">
        <v>3.4132022663663046E-4</v>
      </c>
      <c r="Z22" s="442">
        <v>0</v>
      </c>
      <c r="AA22" s="442">
        <v>0</v>
      </c>
      <c r="AB22" s="442">
        <v>0</v>
      </c>
      <c r="AC22" s="442">
        <v>0</v>
      </c>
      <c r="AD22" s="442">
        <v>0</v>
      </c>
      <c r="AE22" s="442">
        <v>0</v>
      </c>
      <c r="AF22" s="442">
        <v>0</v>
      </c>
      <c r="AG22" s="442">
        <v>0</v>
      </c>
      <c r="AH22" s="442">
        <v>2.2783195115282967E-3</v>
      </c>
      <c r="AI22" s="442">
        <v>1.0877447425670776E-3</v>
      </c>
      <c r="AJ22" s="442">
        <v>0</v>
      </c>
      <c r="AK22" s="442">
        <v>0</v>
      </c>
      <c r="AL22" s="442">
        <v>2.1309370988446725E-2</v>
      </c>
      <c r="AM22" s="442">
        <v>0</v>
      </c>
      <c r="AN22" s="442">
        <v>6.5359477124183009E-3</v>
      </c>
      <c r="AO22" s="442">
        <v>8.9136490250696383E-3</v>
      </c>
      <c r="AP22" s="443">
        <v>1.0334161619299063E-2</v>
      </c>
      <c r="AQ22" s="442">
        <v>0</v>
      </c>
      <c r="AR22" s="442">
        <v>5.5023955551380293E-4</v>
      </c>
      <c r="AS22" s="442">
        <v>0</v>
      </c>
      <c r="AT22" s="442">
        <v>0</v>
      </c>
      <c r="AU22" s="442">
        <v>0</v>
      </c>
      <c r="AV22" s="442">
        <v>-1.6643550624133148E-2</v>
      </c>
      <c r="AW22" s="443">
        <v>2.2373608400132699E-4</v>
      </c>
      <c r="AX22" s="442">
        <v>8.116769665445325E-3</v>
      </c>
      <c r="AY22" s="443">
        <v>3.1449599584994973E-3</v>
      </c>
      <c r="AZ22" s="443">
        <v>1.1656900309979456E-3</v>
      </c>
      <c r="BA22" s="442">
        <v>6.9462467367906811E-3</v>
      </c>
      <c r="BB22" s="443">
        <v>1.4989392980758494E-2</v>
      </c>
      <c r="BC22" s="442">
        <v>-1.6557910935617402E-2</v>
      </c>
      <c r="BD22" s="443">
        <v>1.3524356784179738E-3</v>
      </c>
    </row>
    <row r="23" spans="1:56" x14ac:dyDescent="0.2">
      <c r="A23" s="281" t="s">
        <v>463</v>
      </c>
      <c r="B23" s="283" t="s">
        <v>35</v>
      </c>
      <c r="C23" s="442">
        <v>0</v>
      </c>
      <c r="D23" s="442">
        <v>0</v>
      </c>
      <c r="E23" s="442">
        <v>0</v>
      </c>
      <c r="F23" s="442">
        <v>0</v>
      </c>
      <c r="G23" s="442">
        <v>0</v>
      </c>
      <c r="H23" s="442">
        <v>0</v>
      </c>
      <c r="I23" s="442">
        <v>1.2600806451612903E-4</v>
      </c>
      <c r="J23" s="442">
        <v>0</v>
      </c>
      <c r="K23" s="442">
        <v>0</v>
      </c>
      <c r="L23" s="442">
        <v>0</v>
      </c>
      <c r="M23" s="442">
        <v>0</v>
      </c>
      <c r="N23" s="442">
        <v>0</v>
      </c>
      <c r="O23" s="442">
        <v>0</v>
      </c>
      <c r="P23" s="442">
        <v>7.5528700906344411E-4</v>
      </c>
      <c r="Q23" s="442">
        <v>2.4659863945578231E-2</v>
      </c>
      <c r="R23" s="442">
        <v>2.3769100169779286E-2</v>
      </c>
      <c r="S23" s="442">
        <v>2.0094562647754138E-2</v>
      </c>
      <c r="T23" s="442">
        <v>2.3923444976076555E-2</v>
      </c>
      <c r="U23" s="442">
        <v>0.11898569570871262</v>
      </c>
      <c r="V23" s="442">
        <v>2.6315789473684209E-2</v>
      </c>
      <c r="W23" s="442">
        <v>3.3356497567755383E-2</v>
      </c>
      <c r="X23" s="442">
        <v>2.1016431027894534E-3</v>
      </c>
      <c r="Y23" s="442">
        <v>8.4647416205884361E-3</v>
      </c>
      <c r="Z23" s="442">
        <v>0</v>
      </c>
      <c r="AA23" s="442">
        <v>0</v>
      </c>
      <c r="AB23" s="442">
        <v>0</v>
      </c>
      <c r="AC23" s="442">
        <v>2.1206658890891741E-4</v>
      </c>
      <c r="AD23" s="442">
        <v>0</v>
      </c>
      <c r="AE23" s="442">
        <v>0</v>
      </c>
      <c r="AF23" s="442">
        <v>0</v>
      </c>
      <c r="AG23" s="442">
        <v>0</v>
      </c>
      <c r="AH23" s="442">
        <v>1.8226556092226375E-3</v>
      </c>
      <c r="AI23" s="442">
        <v>4.5322697606961569E-4</v>
      </c>
      <c r="AJ23" s="442">
        <v>9.1768376617417638E-5</v>
      </c>
      <c r="AK23" s="442">
        <v>0</v>
      </c>
      <c r="AL23" s="442">
        <v>1.2066752246469832E-2</v>
      </c>
      <c r="AM23" s="442">
        <v>1.0954102311315588E-4</v>
      </c>
      <c r="AN23" s="442">
        <v>0</v>
      </c>
      <c r="AO23" s="442">
        <v>5.5710306406685239E-4</v>
      </c>
      <c r="AP23" s="443">
        <v>8.0563752135424764E-3</v>
      </c>
      <c r="AQ23" s="442">
        <v>5.1522248243559719E-3</v>
      </c>
      <c r="AR23" s="442">
        <v>1.1729496866318629E-2</v>
      </c>
      <c r="AS23" s="442">
        <v>0</v>
      </c>
      <c r="AT23" s="442">
        <v>1.2202208018593841E-2</v>
      </c>
      <c r="AU23" s="442">
        <v>5.2818828680897649E-2</v>
      </c>
      <c r="AV23" s="442">
        <v>9.5700416088765602E-2</v>
      </c>
      <c r="AW23" s="443">
        <v>1.195830793800196E-2</v>
      </c>
      <c r="AX23" s="442">
        <v>1.39522578197538E-2</v>
      </c>
      <c r="AY23" s="443">
        <v>0.10247057679214085</v>
      </c>
      <c r="AZ23" s="443">
        <v>4.1144153515627044E-2</v>
      </c>
      <c r="BA23" s="442">
        <v>3.4792299589331784E-2</v>
      </c>
      <c r="BB23" s="443">
        <v>1.3268078454724776E-2</v>
      </c>
      <c r="BC23" s="442">
        <v>7.6884536008684556E-2</v>
      </c>
      <c r="BD23" s="443">
        <v>4.9761867784852719E-2</v>
      </c>
    </row>
    <row r="24" spans="1:56" x14ac:dyDescent="0.2">
      <c r="A24" s="281" t="s">
        <v>464</v>
      </c>
      <c r="B24" s="283" t="s">
        <v>465</v>
      </c>
      <c r="C24" s="442">
        <v>0</v>
      </c>
      <c r="D24" s="442">
        <v>0</v>
      </c>
      <c r="E24" s="442">
        <v>0</v>
      </c>
      <c r="F24" s="442">
        <v>0</v>
      </c>
      <c r="G24" s="442">
        <v>0</v>
      </c>
      <c r="H24" s="442">
        <v>0</v>
      </c>
      <c r="I24" s="442">
        <v>0</v>
      </c>
      <c r="J24" s="442">
        <v>0</v>
      </c>
      <c r="K24" s="442">
        <v>0</v>
      </c>
      <c r="L24" s="442">
        <v>0</v>
      </c>
      <c r="M24" s="442">
        <v>0</v>
      </c>
      <c r="N24" s="442">
        <v>0</v>
      </c>
      <c r="O24" s="442">
        <v>0</v>
      </c>
      <c r="P24" s="442">
        <v>0</v>
      </c>
      <c r="Q24" s="442">
        <v>8.5034013605442174E-4</v>
      </c>
      <c r="R24" s="442">
        <v>0</v>
      </c>
      <c r="S24" s="442">
        <v>0</v>
      </c>
      <c r="T24" s="442">
        <v>0</v>
      </c>
      <c r="U24" s="442">
        <v>0</v>
      </c>
      <c r="V24" s="442">
        <v>2.6315789473684209E-2</v>
      </c>
      <c r="W24" s="442">
        <v>6.2543432939541352E-3</v>
      </c>
      <c r="X24" s="442">
        <v>0</v>
      </c>
      <c r="Y24" s="442">
        <v>1.7066011331831525E-3</v>
      </c>
      <c r="Z24" s="442">
        <v>0</v>
      </c>
      <c r="AA24" s="442">
        <v>0</v>
      </c>
      <c r="AB24" s="442">
        <v>0</v>
      </c>
      <c r="AC24" s="442">
        <v>3.1809988336337612E-4</v>
      </c>
      <c r="AD24" s="442">
        <v>0</v>
      </c>
      <c r="AE24" s="442">
        <v>7.8795997163344105E-5</v>
      </c>
      <c r="AF24" s="442">
        <v>0</v>
      </c>
      <c r="AG24" s="442">
        <v>0</v>
      </c>
      <c r="AH24" s="442">
        <v>1.6403900483003737E-3</v>
      </c>
      <c r="AI24" s="442">
        <v>9.0645395213923135E-5</v>
      </c>
      <c r="AJ24" s="442">
        <v>0</v>
      </c>
      <c r="AK24" s="442">
        <v>0</v>
      </c>
      <c r="AL24" s="442">
        <v>1.2836970474967907E-3</v>
      </c>
      <c r="AM24" s="442">
        <v>1.0954102311315588E-4</v>
      </c>
      <c r="AN24" s="442">
        <v>0</v>
      </c>
      <c r="AO24" s="442">
        <v>0</v>
      </c>
      <c r="AP24" s="443">
        <v>4.2708495107936017E-4</v>
      </c>
      <c r="AQ24" s="442">
        <v>4.6838407494145199E-4</v>
      </c>
      <c r="AR24" s="442">
        <v>1.1420825896152349E-2</v>
      </c>
      <c r="AS24" s="442">
        <v>0</v>
      </c>
      <c r="AT24" s="442">
        <v>3.5909355026147588E-2</v>
      </c>
      <c r="AU24" s="442">
        <v>2.353585112205802E-2</v>
      </c>
      <c r="AV24" s="442">
        <v>-1.3869625520110957E-3</v>
      </c>
      <c r="AW24" s="443">
        <v>1.2660376339523365E-2</v>
      </c>
      <c r="AX24" s="442">
        <v>8.521110589738725E-3</v>
      </c>
      <c r="AY24" s="443">
        <v>7.781344227215252E-4</v>
      </c>
      <c r="AZ24" s="443">
        <v>8.8289258401593289E-3</v>
      </c>
      <c r="BA24" s="442">
        <v>6.6981664961910138E-3</v>
      </c>
      <c r="BB24" s="443">
        <v>1.562209237411143E-2</v>
      </c>
      <c r="BC24" s="442">
        <v>1.1929330645257494E-4</v>
      </c>
      <c r="BD24" s="443">
        <v>4.9179479215199042E-4</v>
      </c>
    </row>
    <row r="25" spans="1:56" x14ac:dyDescent="0.2">
      <c r="A25" s="281" t="s">
        <v>466</v>
      </c>
      <c r="B25" s="283" t="s">
        <v>191</v>
      </c>
      <c r="C25" s="442">
        <v>0</v>
      </c>
      <c r="D25" s="442">
        <v>0</v>
      </c>
      <c r="E25" s="442">
        <v>4.7619047619047616E-2</v>
      </c>
      <c r="F25" s="442">
        <v>0</v>
      </c>
      <c r="G25" s="442">
        <v>0</v>
      </c>
      <c r="H25" s="442">
        <v>0</v>
      </c>
      <c r="I25" s="442">
        <v>0</v>
      </c>
      <c r="J25" s="442">
        <v>0</v>
      </c>
      <c r="K25" s="442">
        <v>0</v>
      </c>
      <c r="L25" s="442">
        <v>0</v>
      </c>
      <c r="M25" s="442">
        <v>0</v>
      </c>
      <c r="N25" s="442">
        <v>0</v>
      </c>
      <c r="O25" s="442">
        <v>0</v>
      </c>
      <c r="P25" s="442">
        <v>0</v>
      </c>
      <c r="Q25" s="442">
        <v>0</v>
      </c>
      <c r="R25" s="442">
        <v>0</v>
      </c>
      <c r="S25" s="442">
        <v>0</v>
      </c>
      <c r="T25" s="442">
        <v>0</v>
      </c>
      <c r="U25" s="442">
        <v>0</v>
      </c>
      <c r="V25" s="442">
        <v>0</v>
      </c>
      <c r="W25" s="442">
        <v>0.46838082001389852</v>
      </c>
      <c r="X25" s="442">
        <v>0</v>
      </c>
      <c r="Y25" s="442">
        <v>0</v>
      </c>
      <c r="Z25" s="442">
        <v>0</v>
      </c>
      <c r="AA25" s="442">
        <v>0</v>
      </c>
      <c r="AB25" s="442">
        <v>0</v>
      </c>
      <c r="AC25" s="442">
        <v>0</v>
      </c>
      <c r="AD25" s="442">
        <v>0</v>
      </c>
      <c r="AE25" s="442">
        <v>0</v>
      </c>
      <c r="AF25" s="442">
        <v>2.8490028490028491E-3</v>
      </c>
      <c r="AG25" s="442">
        <v>0</v>
      </c>
      <c r="AH25" s="442">
        <v>5.5590996081290442E-3</v>
      </c>
      <c r="AI25" s="442">
        <v>9.0645395213923135E-5</v>
      </c>
      <c r="AJ25" s="442">
        <v>0</v>
      </c>
      <c r="AK25" s="442">
        <v>0</v>
      </c>
      <c r="AL25" s="442">
        <v>5.1861360718870347E-2</v>
      </c>
      <c r="AM25" s="442">
        <v>0</v>
      </c>
      <c r="AN25" s="442">
        <v>0</v>
      </c>
      <c r="AO25" s="442">
        <v>0</v>
      </c>
      <c r="AP25" s="443">
        <v>6.1668478542216704E-3</v>
      </c>
      <c r="AQ25" s="442">
        <v>0</v>
      </c>
      <c r="AR25" s="442">
        <v>2.2586662729993424E-2</v>
      </c>
      <c r="AS25" s="442">
        <v>0</v>
      </c>
      <c r="AT25" s="442">
        <v>3.3817547937245784E-2</v>
      </c>
      <c r="AU25" s="442">
        <v>4.2419266557197591E-2</v>
      </c>
      <c r="AV25" s="442">
        <v>1.3869625520110958E-2</v>
      </c>
      <c r="AW25" s="443">
        <v>1.9943371625635527E-2</v>
      </c>
      <c r="AX25" s="442">
        <v>1.7661212224074758E-2</v>
      </c>
      <c r="AY25" s="443">
        <v>2.0004539117465876E-2</v>
      </c>
      <c r="AZ25" s="443">
        <v>1.9963095194534326E-2</v>
      </c>
      <c r="BA25" s="442">
        <v>1.8212906279101722E-2</v>
      </c>
      <c r="BB25" s="443">
        <v>3.1011574677137221E-2</v>
      </c>
      <c r="BC25" s="442">
        <v>5.7976546935951424E-3</v>
      </c>
      <c r="BD25" s="443">
        <v>9.3117461303515031E-3</v>
      </c>
    </row>
    <row r="26" spans="1:56" x14ac:dyDescent="0.2">
      <c r="A26" s="281" t="s">
        <v>467</v>
      </c>
      <c r="B26" s="283" t="s">
        <v>50</v>
      </c>
      <c r="C26" s="442">
        <v>1.4144271570014145E-3</v>
      </c>
      <c r="D26" s="442">
        <v>6.7632850241545897E-3</v>
      </c>
      <c r="E26" s="442">
        <v>1.1904761904761904E-2</v>
      </c>
      <c r="F26" s="442">
        <v>0</v>
      </c>
      <c r="G26" s="442">
        <v>1.0081180028651774E-2</v>
      </c>
      <c r="H26" s="442">
        <v>1.5806111696522657E-2</v>
      </c>
      <c r="I26" s="442">
        <v>9.7026209677419355E-3</v>
      </c>
      <c r="J26" s="442">
        <v>3.2930845225027441E-3</v>
      </c>
      <c r="K26" s="442">
        <v>4.0650406504065045E-3</v>
      </c>
      <c r="L26" s="442">
        <v>2.3980815347721821E-3</v>
      </c>
      <c r="M26" s="442">
        <v>1.0848126232741617E-2</v>
      </c>
      <c r="N26" s="442">
        <v>7.8125E-3</v>
      </c>
      <c r="O26" s="442">
        <v>3.2098765432098768E-2</v>
      </c>
      <c r="P26" s="442">
        <v>3.0211480362537764E-3</v>
      </c>
      <c r="Q26" s="442">
        <v>8.5034013605442174E-4</v>
      </c>
      <c r="R26" s="442">
        <v>3.3955857385398981E-3</v>
      </c>
      <c r="S26" s="442">
        <v>7.0921985815602835E-3</v>
      </c>
      <c r="T26" s="442">
        <v>4.7846889952153108E-3</v>
      </c>
      <c r="U26" s="442">
        <v>4.2912873862158644E-3</v>
      </c>
      <c r="V26" s="442">
        <v>0</v>
      </c>
      <c r="W26" s="442">
        <v>1.389854065323141E-3</v>
      </c>
      <c r="X26" s="442">
        <v>9.3427588842185702E-2</v>
      </c>
      <c r="Y26" s="442">
        <v>3.3449382210389788E-3</v>
      </c>
      <c r="Z26" s="442">
        <v>1.2345679012345678E-2</v>
      </c>
      <c r="AA26" s="442">
        <v>3.5026269702276708E-3</v>
      </c>
      <c r="AB26" s="442">
        <v>4.1972717733473244E-3</v>
      </c>
      <c r="AC26" s="442">
        <v>6.3619976672675219E-3</v>
      </c>
      <c r="AD26" s="442">
        <v>1.6671376094942073E-2</v>
      </c>
      <c r="AE26" s="442">
        <v>7.8795997163344105E-5</v>
      </c>
      <c r="AF26" s="442">
        <v>3.3670033670033669E-3</v>
      </c>
      <c r="AG26" s="442">
        <v>1.282051282051282E-2</v>
      </c>
      <c r="AH26" s="442">
        <v>8.9310124851909225E-3</v>
      </c>
      <c r="AI26" s="442">
        <v>1.5228426395939087E-2</v>
      </c>
      <c r="AJ26" s="442">
        <v>3.5789666880792878E-3</v>
      </c>
      <c r="AK26" s="442">
        <v>5.0064184852374842E-2</v>
      </c>
      <c r="AL26" s="442">
        <v>5.6482670089858791E-3</v>
      </c>
      <c r="AM26" s="442">
        <v>6.5724613867893522E-3</v>
      </c>
      <c r="AN26" s="442">
        <v>0.22222222222222221</v>
      </c>
      <c r="AO26" s="442">
        <v>3.6211699164345405E-2</v>
      </c>
      <c r="AP26" s="443">
        <v>1.0618884920018636E-2</v>
      </c>
      <c r="AQ26" s="442">
        <v>1.9672131147540985E-2</v>
      </c>
      <c r="AR26" s="442">
        <v>1.0347187739052245E-2</v>
      </c>
      <c r="AS26" s="442">
        <v>0</v>
      </c>
      <c r="AT26" s="442">
        <v>4.1836141778036021E-3</v>
      </c>
      <c r="AU26" s="442">
        <v>9.0311986863710995E-3</v>
      </c>
      <c r="AV26" s="442">
        <v>-4.160887656033287E-3</v>
      </c>
      <c r="AW26" s="443">
        <v>7.3138554356295855E-3</v>
      </c>
      <c r="AX26" s="442">
        <v>1.2923933987600212E-2</v>
      </c>
      <c r="AY26" s="443">
        <v>6.4082611937878939E-2</v>
      </c>
      <c r="AZ26" s="443">
        <v>2.5619044134174582E-2</v>
      </c>
      <c r="BA26" s="442">
        <v>2.4968322061584964E-2</v>
      </c>
      <c r="BB26" s="443">
        <v>1.2170158919200565E-2</v>
      </c>
      <c r="BC26" s="442">
        <v>4.2862085008410176E-2</v>
      </c>
      <c r="BD26" s="443">
        <v>3.386913081741471E-2</v>
      </c>
    </row>
    <row r="27" spans="1:56" x14ac:dyDescent="0.2">
      <c r="A27" s="281" t="s">
        <v>468</v>
      </c>
      <c r="B27" s="283" t="s">
        <v>36</v>
      </c>
      <c r="C27" s="442">
        <v>2.828854314002829E-3</v>
      </c>
      <c r="D27" s="442">
        <v>1.4492753623188406E-3</v>
      </c>
      <c r="E27" s="442">
        <v>0</v>
      </c>
      <c r="F27" s="442">
        <v>0</v>
      </c>
      <c r="G27" s="442">
        <v>5.3058842256061976E-4</v>
      </c>
      <c r="H27" s="442">
        <v>2.1074815595363539E-3</v>
      </c>
      <c r="I27" s="442">
        <v>1.2600806451612903E-3</v>
      </c>
      <c r="J27" s="442">
        <v>3.2930845225027441E-3</v>
      </c>
      <c r="K27" s="442">
        <v>0</v>
      </c>
      <c r="L27" s="442">
        <v>3.5971223021582736E-3</v>
      </c>
      <c r="M27" s="442">
        <v>5.9171597633136093E-3</v>
      </c>
      <c r="N27" s="442">
        <v>3.90625E-3</v>
      </c>
      <c r="O27" s="442">
        <v>2.4691358024691358E-3</v>
      </c>
      <c r="P27" s="442">
        <v>4.1540785498489427E-3</v>
      </c>
      <c r="Q27" s="442">
        <v>1.7006802721088435E-3</v>
      </c>
      <c r="R27" s="442">
        <v>1.697792869269949E-3</v>
      </c>
      <c r="S27" s="442">
        <v>1.1820330969267139E-3</v>
      </c>
      <c r="T27" s="442">
        <v>4.7846889952153108E-3</v>
      </c>
      <c r="U27" s="442">
        <v>1.6905071521456437E-3</v>
      </c>
      <c r="V27" s="442">
        <v>0</v>
      </c>
      <c r="W27" s="442">
        <v>6.9492703266157052E-4</v>
      </c>
      <c r="X27" s="442">
        <v>1.1463507833397019E-3</v>
      </c>
      <c r="Y27" s="442">
        <v>6.8264045327326092E-4</v>
      </c>
      <c r="Z27" s="442">
        <v>1.2345679012345678E-2</v>
      </c>
      <c r="AA27" s="442">
        <v>3.0210157618213659E-2</v>
      </c>
      <c r="AB27" s="442">
        <v>3.1479538300104933E-3</v>
      </c>
      <c r="AC27" s="442">
        <v>3.0749655391793022E-3</v>
      </c>
      <c r="AD27" s="442">
        <v>2.5430912687199772E-3</v>
      </c>
      <c r="AE27" s="442">
        <v>7.8008037191710658E-3</v>
      </c>
      <c r="AF27" s="442">
        <v>1.8130018130018131E-3</v>
      </c>
      <c r="AG27" s="442">
        <v>0</v>
      </c>
      <c r="AH27" s="442">
        <v>8.2019502415018684E-3</v>
      </c>
      <c r="AI27" s="442">
        <v>6.0732414793328495E-3</v>
      </c>
      <c r="AJ27" s="442">
        <v>2.294209415435441E-3</v>
      </c>
      <c r="AK27" s="442">
        <v>1.9255455712451862E-3</v>
      </c>
      <c r="AL27" s="442">
        <v>1.2836970474967907E-3</v>
      </c>
      <c r="AM27" s="442">
        <v>2.3003614853762734E-3</v>
      </c>
      <c r="AN27" s="442">
        <v>0</v>
      </c>
      <c r="AO27" s="442">
        <v>0</v>
      </c>
      <c r="AP27" s="443">
        <v>3.3972666563130919E-3</v>
      </c>
      <c r="AQ27" s="442">
        <v>0</v>
      </c>
      <c r="AR27" s="442">
        <v>0</v>
      </c>
      <c r="AS27" s="442">
        <v>0</v>
      </c>
      <c r="AT27" s="442">
        <v>0.70447414294015109</v>
      </c>
      <c r="AU27" s="442">
        <v>0.27367268746579093</v>
      </c>
      <c r="AV27" s="442">
        <v>0</v>
      </c>
      <c r="AW27" s="443">
        <v>0.1089671879460256</v>
      </c>
      <c r="AX27" s="442">
        <v>7.3125804937951136E-2</v>
      </c>
      <c r="AY27" s="443">
        <v>0</v>
      </c>
      <c r="AZ27" s="443">
        <v>7.3830520169573921E-2</v>
      </c>
      <c r="BA27" s="442">
        <v>5.5909652992992685E-2</v>
      </c>
      <c r="BB27" s="443">
        <v>0</v>
      </c>
      <c r="BC27" s="442">
        <v>0.16848986603361685</v>
      </c>
      <c r="BD27" s="443">
        <v>9.4793446187296168E-2</v>
      </c>
    </row>
    <row r="28" spans="1:56" x14ac:dyDescent="0.2">
      <c r="A28" s="281" t="s">
        <v>469</v>
      </c>
      <c r="B28" s="283" t="s">
        <v>192</v>
      </c>
      <c r="C28" s="442">
        <v>9.5473833097595474E-3</v>
      </c>
      <c r="D28" s="442">
        <v>7.246376811594203E-3</v>
      </c>
      <c r="E28" s="442">
        <v>1.1904761904761904E-2</v>
      </c>
      <c r="F28" s="442">
        <v>0</v>
      </c>
      <c r="G28" s="442">
        <v>1.4697299304929166E-2</v>
      </c>
      <c r="H28" s="442">
        <v>3.0558482613277135E-2</v>
      </c>
      <c r="I28" s="442">
        <v>2.0413306451612902E-2</v>
      </c>
      <c r="J28" s="442">
        <v>2.9637760702524697E-2</v>
      </c>
      <c r="K28" s="442">
        <v>8.130081300813009E-3</v>
      </c>
      <c r="L28" s="442">
        <v>3.4772182254196642E-2</v>
      </c>
      <c r="M28" s="442">
        <v>5.7199211045364892E-2</v>
      </c>
      <c r="N28" s="442">
        <v>4.6875E-2</v>
      </c>
      <c r="O28" s="442">
        <v>3.7037037037037035E-2</v>
      </c>
      <c r="P28" s="442">
        <v>2.4169184290030211E-2</v>
      </c>
      <c r="Q28" s="442">
        <v>1.4455782312925171E-2</v>
      </c>
      <c r="R28" s="442">
        <v>1.1884550084889643E-2</v>
      </c>
      <c r="S28" s="442">
        <v>9.4562647754137114E-3</v>
      </c>
      <c r="T28" s="442">
        <v>2.3923444976076555E-2</v>
      </c>
      <c r="U28" s="442">
        <v>9.362808842652795E-3</v>
      </c>
      <c r="V28" s="442">
        <v>0</v>
      </c>
      <c r="W28" s="442">
        <v>1.1813759555246699E-2</v>
      </c>
      <c r="X28" s="442">
        <v>1.2227741688956821E-2</v>
      </c>
      <c r="Y28" s="442">
        <v>3.2084101303843267E-3</v>
      </c>
      <c r="Z28" s="442">
        <v>9.8765432098765427E-2</v>
      </c>
      <c r="AA28" s="442">
        <v>4.3345008756567424E-2</v>
      </c>
      <c r="AB28" s="442">
        <v>7.6600209863588661E-2</v>
      </c>
      <c r="AC28" s="442">
        <v>2.3645424663344291E-2</v>
      </c>
      <c r="AD28" s="442">
        <v>5.0861825374399544E-3</v>
      </c>
      <c r="AE28" s="442">
        <v>6.6188637617209042E-3</v>
      </c>
      <c r="AF28" s="442">
        <v>8.2880082880082886E-3</v>
      </c>
      <c r="AG28" s="442">
        <v>0</v>
      </c>
      <c r="AH28" s="442">
        <v>1.2120659801330539E-2</v>
      </c>
      <c r="AI28" s="442">
        <v>2.2389412617839013E-2</v>
      </c>
      <c r="AJ28" s="442">
        <v>1.1562815453794622E-2</v>
      </c>
      <c r="AK28" s="442">
        <v>4.4929396662387678E-3</v>
      </c>
      <c r="AL28" s="442">
        <v>5.6482670089858791E-3</v>
      </c>
      <c r="AM28" s="442">
        <v>3.8229817066491402E-2</v>
      </c>
      <c r="AN28" s="442">
        <v>0</v>
      </c>
      <c r="AO28" s="442">
        <v>3.3426183844011141E-3</v>
      </c>
      <c r="AP28" s="443">
        <v>1.5679194491898328E-2</v>
      </c>
      <c r="AQ28" s="442">
        <v>0</v>
      </c>
      <c r="AR28" s="442">
        <v>2.4076335672969816E-2</v>
      </c>
      <c r="AS28" s="442">
        <v>0</v>
      </c>
      <c r="AT28" s="442">
        <v>0</v>
      </c>
      <c r="AU28" s="442">
        <v>0</v>
      </c>
      <c r="AV28" s="442">
        <v>0</v>
      </c>
      <c r="AW28" s="443">
        <v>1.3840777058564849E-2</v>
      </c>
      <c r="AX28" s="442">
        <v>2.10506873795713E-2</v>
      </c>
      <c r="AY28" s="443">
        <v>0</v>
      </c>
      <c r="AZ28" s="443">
        <v>9.3777933435440115E-3</v>
      </c>
      <c r="BA28" s="442">
        <v>1.6094682686289177E-2</v>
      </c>
      <c r="BB28" s="443">
        <v>3.8483010160407907E-2</v>
      </c>
      <c r="BC28" s="442">
        <v>-2.7938492371193051E-2</v>
      </c>
      <c r="BD28" s="443">
        <v>5.2414971268830563E-4</v>
      </c>
    </row>
    <row r="29" spans="1:56" x14ac:dyDescent="0.2">
      <c r="A29" s="281" t="s">
        <v>470</v>
      </c>
      <c r="B29" s="283" t="s">
        <v>285</v>
      </c>
      <c r="C29" s="442">
        <v>7.0721357850070724E-4</v>
      </c>
      <c r="D29" s="442">
        <v>0</v>
      </c>
      <c r="E29" s="442">
        <v>0</v>
      </c>
      <c r="F29" s="442">
        <v>0</v>
      </c>
      <c r="G29" s="442">
        <v>1.9631771634742931E-3</v>
      </c>
      <c r="H29" s="442">
        <v>1.053740779768177E-3</v>
      </c>
      <c r="I29" s="442">
        <v>6.3004032258064514E-4</v>
      </c>
      <c r="J29" s="442">
        <v>2.1953896816684962E-3</v>
      </c>
      <c r="K29" s="442">
        <v>0</v>
      </c>
      <c r="L29" s="442">
        <v>1.199040767386091E-3</v>
      </c>
      <c r="M29" s="442">
        <v>9.8619329388560163E-4</v>
      </c>
      <c r="N29" s="442">
        <v>1.953125E-3</v>
      </c>
      <c r="O29" s="442">
        <v>0</v>
      </c>
      <c r="P29" s="442">
        <v>7.5528700906344411E-4</v>
      </c>
      <c r="Q29" s="442">
        <v>8.5034013605442174E-4</v>
      </c>
      <c r="R29" s="442">
        <v>0</v>
      </c>
      <c r="S29" s="442">
        <v>1.1820330969267139E-3</v>
      </c>
      <c r="T29" s="442">
        <v>0</v>
      </c>
      <c r="U29" s="442">
        <v>5.201560468140442E-4</v>
      </c>
      <c r="V29" s="442">
        <v>0</v>
      </c>
      <c r="W29" s="442">
        <v>6.9492703266157052E-4</v>
      </c>
      <c r="X29" s="442">
        <v>9.5529231944975165E-4</v>
      </c>
      <c r="Y29" s="442">
        <v>7.5090449860058708E-4</v>
      </c>
      <c r="Z29" s="442">
        <v>0</v>
      </c>
      <c r="AA29" s="442">
        <v>9.1943957968476361E-2</v>
      </c>
      <c r="AB29" s="442">
        <v>9.4438614900314802E-3</v>
      </c>
      <c r="AC29" s="442">
        <v>2.4387657724525501E-3</v>
      </c>
      <c r="AD29" s="442">
        <v>1.1302627860977678E-3</v>
      </c>
      <c r="AE29" s="442">
        <v>7.8795997163344099E-4</v>
      </c>
      <c r="AF29" s="442">
        <v>1.0360010360010361E-3</v>
      </c>
      <c r="AG29" s="442">
        <v>0</v>
      </c>
      <c r="AH29" s="442">
        <v>4.009842340289802E-3</v>
      </c>
      <c r="AI29" s="442">
        <v>9.5177664974619297E-3</v>
      </c>
      <c r="AJ29" s="442">
        <v>4.7719555841057174E-3</v>
      </c>
      <c r="AK29" s="442">
        <v>1.9255455712451862E-3</v>
      </c>
      <c r="AL29" s="442">
        <v>1.0269576379974327E-3</v>
      </c>
      <c r="AM29" s="442">
        <v>9.0919049183919385E-3</v>
      </c>
      <c r="AN29" s="442">
        <v>0</v>
      </c>
      <c r="AO29" s="442">
        <v>1.1142061281337048E-3</v>
      </c>
      <c r="AP29" s="443">
        <v>4.0702490034684475E-3</v>
      </c>
      <c r="AQ29" s="442">
        <v>4.6838407494145199E-4</v>
      </c>
      <c r="AR29" s="442">
        <v>7.0054889750781743E-3</v>
      </c>
      <c r="AS29" s="442">
        <v>-3.2455824017309774E-4</v>
      </c>
      <c r="AT29" s="442">
        <v>0</v>
      </c>
      <c r="AU29" s="442">
        <v>0</v>
      </c>
      <c r="AV29" s="442">
        <v>0</v>
      </c>
      <c r="AW29" s="443">
        <v>3.9655292129890368E-3</v>
      </c>
      <c r="AX29" s="442">
        <v>5.7056997094735579E-3</v>
      </c>
      <c r="AY29" s="443">
        <v>1.8496903673442922E-2</v>
      </c>
      <c r="AZ29" s="443">
        <v>8.651197315253812E-3</v>
      </c>
      <c r="BA29" s="442">
        <v>8.7171579927636904E-3</v>
      </c>
      <c r="BB29" s="443">
        <v>0</v>
      </c>
      <c r="BC29" s="442">
        <v>1.9743042217901154E-2</v>
      </c>
      <c r="BD29" s="443">
        <v>1.4779727700988766E-2</v>
      </c>
    </row>
    <row r="30" spans="1:56" x14ac:dyDescent="0.2">
      <c r="A30" s="281" t="s">
        <v>471</v>
      </c>
      <c r="B30" s="283" t="s">
        <v>281</v>
      </c>
      <c r="C30" s="442">
        <v>3.5360678925035362E-4</v>
      </c>
      <c r="D30" s="442">
        <v>0</v>
      </c>
      <c r="E30" s="442">
        <v>0</v>
      </c>
      <c r="F30" s="442">
        <v>0</v>
      </c>
      <c r="G30" s="442">
        <v>9.5505916060911549E-4</v>
      </c>
      <c r="H30" s="442">
        <v>0</v>
      </c>
      <c r="I30" s="442">
        <v>2.5201612903225806E-4</v>
      </c>
      <c r="J30" s="442">
        <v>2.1953896816684962E-3</v>
      </c>
      <c r="K30" s="442">
        <v>0</v>
      </c>
      <c r="L30" s="442">
        <v>0</v>
      </c>
      <c r="M30" s="442">
        <v>1.9723865877712033E-3</v>
      </c>
      <c r="N30" s="442">
        <v>0</v>
      </c>
      <c r="O30" s="442">
        <v>0</v>
      </c>
      <c r="P30" s="442">
        <v>0</v>
      </c>
      <c r="Q30" s="442">
        <v>0</v>
      </c>
      <c r="R30" s="442">
        <v>0</v>
      </c>
      <c r="S30" s="442">
        <v>0</v>
      </c>
      <c r="T30" s="442">
        <v>0</v>
      </c>
      <c r="U30" s="442">
        <v>2.600780234070221E-4</v>
      </c>
      <c r="V30" s="442">
        <v>0</v>
      </c>
      <c r="W30" s="442">
        <v>6.9492703266157052E-4</v>
      </c>
      <c r="X30" s="442">
        <v>1.9105846388995032E-4</v>
      </c>
      <c r="Y30" s="442">
        <v>1.9796573144924569E-3</v>
      </c>
      <c r="Z30" s="442">
        <v>1.2345679012345678E-2</v>
      </c>
      <c r="AA30" s="442">
        <v>2.1891418563922942E-3</v>
      </c>
      <c r="AB30" s="442">
        <v>0</v>
      </c>
      <c r="AC30" s="442">
        <v>1.4844661223624219E-3</v>
      </c>
      <c r="AD30" s="442">
        <v>3.3907883582933031E-3</v>
      </c>
      <c r="AE30" s="442">
        <v>0</v>
      </c>
      <c r="AF30" s="442">
        <v>3.3670033670033669E-3</v>
      </c>
      <c r="AG30" s="442">
        <v>0</v>
      </c>
      <c r="AH30" s="442">
        <v>2.7522099699261823E-2</v>
      </c>
      <c r="AI30" s="442">
        <v>5.3480783176214648E-3</v>
      </c>
      <c r="AJ30" s="442">
        <v>3.7625034413141232E-3</v>
      </c>
      <c r="AK30" s="442">
        <v>0</v>
      </c>
      <c r="AL30" s="442">
        <v>5.1347881899871633E-4</v>
      </c>
      <c r="AM30" s="442">
        <v>1.9060138021689123E-2</v>
      </c>
      <c r="AN30" s="442">
        <v>0</v>
      </c>
      <c r="AO30" s="442">
        <v>1.1142061281337047E-2</v>
      </c>
      <c r="AP30" s="443">
        <v>4.5361598591913861E-3</v>
      </c>
      <c r="AQ30" s="442">
        <v>0</v>
      </c>
      <c r="AR30" s="442">
        <v>1.0199562492450981E-3</v>
      </c>
      <c r="AS30" s="442">
        <v>7.2124053371799496E-3</v>
      </c>
      <c r="AT30" s="442">
        <v>0</v>
      </c>
      <c r="AU30" s="442">
        <v>0</v>
      </c>
      <c r="AV30" s="442">
        <v>0</v>
      </c>
      <c r="AW30" s="443">
        <v>2.1293503167022845E-3</v>
      </c>
      <c r="AX30" s="442">
        <v>4.8770504078352282E-3</v>
      </c>
      <c r="AY30" s="443">
        <v>3.2422267613396879E-5</v>
      </c>
      <c r="AZ30" s="443">
        <v>1.4531920565803986E-3</v>
      </c>
      <c r="BA30" s="442">
        <v>3.7364700853396026E-3</v>
      </c>
      <c r="BB30" s="443">
        <v>2.4191447392906323E-4</v>
      </c>
      <c r="BC30" s="442">
        <v>3.0061913226048886E-3</v>
      </c>
      <c r="BD30" s="443">
        <v>6.1668478542216704E-3</v>
      </c>
    </row>
    <row r="31" spans="1:56" x14ac:dyDescent="0.2">
      <c r="A31" s="281" t="s">
        <v>472</v>
      </c>
      <c r="B31" s="283" t="s">
        <v>384</v>
      </c>
      <c r="C31" s="442">
        <v>7.2842998585572846E-2</v>
      </c>
      <c r="D31" s="442">
        <v>2.6086956521739129E-2</v>
      </c>
      <c r="E31" s="442">
        <v>5.9523809523809521E-2</v>
      </c>
      <c r="F31" s="442">
        <v>0</v>
      </c>
      <c r="G31" s="442">
        <v>8.2135087812383933E-2</v>
      </c>
      <c r="H31" s="442">
        <v>7.6923076923076927E-2</v>
      </c>
      <c r="I31" s="442">
        <v>6.7540322580645157E-2</v>
      </c>
      <c r="J31" s="442">
        <v>3.951701427003293E-2</v>
      </c>
      <c r="K31" s="442">
        <v>1.2195121951219513E-2</v>
      </c>
      <c r="L31" s="442">
        <v>5.9952038369304558E-2</v>
      </c>
      <c r="M31" s="442">
        <v>3.8461538461538464E-2</v>
      </c>
      <c r="N31" s="442">
        <v>2.34375E-2</v>
      </c>
      <c r="O31" s="442">
        <v>4.1975308641975309E-2</v>
      </c>
      <c r="P31" s="442">
        <v>4.6450151057401814E-2</v>
      </c>
      <c r="Q31" s="442">
        <v>4.5918367346938778E-2</v>
      </c>
      <c r="R31" s="442">
        <v>4.074702886247878E-2</v>
      </c>
      <c r="S31" s="442">
        <v>4.9645390070921988E-2</v>
      </c>
      <c r="T31" s="442">
        <v>4.3062200956937802E-2</v>
      </c>
      <c r="U31" s="442">
        <v>5.2015604681404419E-2</v>
      </c>
      <c r="V31" s="442">
        <v>3.9473684210526314E-2</v>
      </c>
      <c r="W31" s="442">
        <v>4.030576789437109E-2</v>
      </c>
      <c r="X31" s="442">
        <v>8.3492548719908286E-2</v>
      </c>
      <c r="Y31" s="442">
        <v>5.8980135162809748E-2</v>
      </c>
      <c r="Z31" s="442">
        <v>2.4691358024691357E-2</v>
      </c>
      <c r="AA31" s="442">
        <v>1.8388791593695272E-2</v>
      </c>
      <c r="AB31" s="442">
        <v>1.5739769150052464E-2</v>
      </c>
      <c r="AC31" s="442">
        <v>1.1345562506627081E-2</v>
      </c>
      <c r="AD31" s="442">
        <v>5.9338796270132802E-3</v>
      </c>
      <c r="AE31" s="442">
        <v>1.1031439602868175E-3</v>
      </c>
      <c r="AF31" s="442">
        <v>1.1137011137011137E-2</v>
      </c>
      <c r="AG31" s="442">
        <v>1.7094017094017096E-2</v>
      </c>
      <c r="AH31" s="442">
        <v>9.9334730702633732E-3</v>
      </c>
      <c r="AI31" s="442">
        <v>1.704133430021755E-2</v>
      </c>
      <c r="AJ31" s="442">
        <v>6.0108286684408554E-2</v>
      </c>
      <c r="AK31" s="442">
        <v>4.1078305519897301E-2</v>
      </c>
      <c r="AL31" s="442">
        <v>2.8498074454428753E-2</v>
      </c>
      <c r="AM31" s="442">
        <v>7.7116880271661734E-2</v>
      </c>
      <c r="AN31" s="442">
        <v>0.25490196078431371</v>
      </c>
      <c r="AO31" s="442">
        <v>6.183844011142061E-2</v>
      </c>
      <c r="AP31" s="443">
        <v>4.4468602785111562E-2</v>
      </c>
      <c r="AQ31" s="442">
        <v>9.6955503512880556E-2</v>
      </c>
      <c r="AR31" s="442">
        <v>0.17207735562921905</v>
      </c>
      <c r="AS31" s="442">
        <v>7.2124053371799496E-5</v>
      </c>
      <c r="AT31" s="442">
        <v>2.2603137710633353E-2</v>
      </c>
      <c r="AU31" s="442">
        <v>9.428024083196497E-2</v>
      </c>
      <c r="AV31" s="442">
        <v>1.3869625520110958E-2</v>
      </c>
      <c r="AW31" s="443">
        <v>0.10892861275912882</v>
      </c>
      <c r="AX31" s="442">
        <v>0.10478420175114564</v>
      </c>
      <c r="AY31" s="443">
        <v>5.9802872612910549E-2</v>
      </c>
      <c r="AZ31" s="443">
        <v>9.3087928574042231E-2</v>
      </c>
      <c r="BA31" s="442">
        <v>9.4194159046150555E-2</v>
      </c>
      <c r="BB31" s="443">
        <v>0.14188283895939557</v>
      </c>
      <c r="BC31" s="442">
        <v>3.0527157121213927E-2</v>
      </c>
      <c r="BD31" s="443">
        <v>6.1027851115597657E-2</v>
      </c>
    </row>
    <row r="32" spans="1:56" x14ac:dyDescent="0.2">
      <c r="A32" s="281" t="s">
        <v>473</v>
      </c>
      <c r="B32" s="283" t="s">
        <v>37</v>
      </c>
      <c r="C32" s="442">
        <v>5.3041018387553042E-3</v>
      </c>
      <c r="D32" s="442">
        <v>8.2125603864734303E-3</v>
      </c>
      <c r="E32" s="442">
        <v>1.1904761904761904E-2</v>
      </c>
      <c r="F32" s="442">
        <v>0</v>
      </c>
      <c r="G32" s="442">
        <v>4.3508250649970815E-3</v>
      </c>
      <c r="H32" s="442">
        <v>1.7913593256059009E-2</v>
      </c>
      <c r="I32" s="442">
        <v>8.3165322580645157E-3</v>
      </c>
      <c r="J32" s="442">
        <v>6.5861690450054883E-3</v>
      </c>
      <c r="K32" s="442">
        <v>4.0650406504065045E-3</v>
      </c>
      <c r="L32" s="442">
        <v>2.3980815347721821E-3</v>
      </c>
      <c r="M32" s="442">
        <v>9.8619329388560158E-3</v>
      </c>
      <c r="N32" s="442">
        <v>3.90625E-3</v>
      </c>
      <c r="O32" s="442">
        <v>7.4074074074074077E-3</v>
      </c>
      <c r="P32" s="442">
        <v>1.1329305135951661E-2</v>
      </c>
      <c r="Q32" s="442">
        <v>5.9523809523809521E-3</v>
      </c>
      <c r="R32" s="442">
        <v>6.7911714770797962E-3</v>
      </c>
      <c r="S32" s="442">
        <v>1.1820330969267139E-2</v>
      </c>
      <c r="T32" s="442">
        <v>4.7846889952153108E-3</v>
      </c>
      <c r="U32" s="442">
        <v>5.7217165149544861E-3</v>
      </c>
      <c r="V32" s="442">
        <v>0</v>
      </c>
      <c r="W32" s="442">
        <v>3.4746351633078527E-3</v>
      </c>
      <c r="X32" s="442">
        <v>1.6239969430645776E-2</v>
      </c>
      <c r="Y32" s="442">
        <v>1.2560584340228002E-2</v>
      </c>
      <c r="Z32" s="442">
        <v>2.4691358024691357E-2</v>
      </c>
      <c r="AA32" s="442">
        <v>2.4080560420315235E-2</v>
      </c>
      <c r="AB32" s="442">
        <v>2.6232948583420776E-2</v>
      </c>
      <c r="AC32" s="442">
        <v>1.7707560173894604E-2</v>
      </c>
      <c r="AD32" s="442">
        <v>4.8318734105679571E-2</v>
      </c>
      <c r="AE32" s="442">
        <v>8.1869041052714517E-2</v>
      </c>
      <c r="AF32" s="442">
        <v>1.2173012173012173E-2</v>
      </c>
      <c r="AG32" s="442">
        <v>0</v>
      </c>
      <c r="AH32" s="442">
        <v>2.1233937847443724E-2</v>
      </c>
      <c r="AI32" s="442">
        <v>8.7019579405366206E-3</v>
      </c>
      <c r="AJ32" s="442">
        <v>7.8920803890979163E-3</v>
      </c>
      <c r="AK32" s="442">
        <v>2.6957637997432605E-2</v>
      </c>
      <c r="AL32" s="442">
        <v>6.9319640564826698E-3</v>
      </c>
      <c r="AM32" s="442">
        <v>7.229707525468288E-3</v>
      </c>
      <c r="AN32" s="442">
        <v>0</v>
      </c>
      <c r="AO32" s="442">
        <v>2.2284122562674096E-3</v>
      </c>
      <c r="AP32" s="443">
        <v>1.7173991820676089E-2</v>
      </c>
      <c r="AQ32" s="442">
        <v>0</v>
      </c>
      <c r="AR32" s="442">
        <v>6.5760337122381329E-2</v>
      </c>
      <c r="AS32" s="442">
        <v>0</v>
      </c>
      <c r="AT32" s="442">
        <v>0</v>
      </c>
      <c r="AU32" s="442">
        <v>0</v>
      </c>
      <c r="AV32" s="442">
        <v>0</v>
      </c>
      <c r="AW32" s="443">
        <v>3.7803683158844907E-2</v>
      </c>
      <c r="AX32" s="442">
        <v>3.7708535087806874E-2</v>
      </c>
      <c r="AY32" s="443">
        <v>3.5988717050870539E-3</v>
      </c>
      <c r="AZ32" s="443">
        <v>2.6774279546060438E-2</v>
      </c>
      <c r="BA32" s="442">
        <v>2.9678030013892492E-2</v>
      </c>
      <c r="BB32" s="443">
        <v>3.9422754847593881E-2</v>
      </c>
      <c r="BC32" s="442">
        <v>1.0557457621052882E-2</v>
      </c>
      <c r="BD32" s="443">
        <v>2.2900812755603871E-2</v>
      </c>
    </row>
    <row r="33" spans="1:56" x14ac:dyDescent="0.2">
      <c r="A33" s="281" t="s">
        <v>474</v>
      </c>
      <c r="B33" s="283" t="s">
        <v>38</v>
      </c>
      <c r="C33" s="442">
        <v>2.1216407355021216E-3</v>
      </c>
      <c r="D33" s="442">
        <v>0</v>
      </c>
      <c r="E33" s="442">
        <v>0</v>
      </c>
      <c r="F33" s="442">
        <v>0</v>
      </c>
      <c r="G33" s="442">
        <v>1.5387064254257972E-3</v>
      </c>
      <c r="H33" s="442">
        <v>3.1612223393045311E-3</v>
      </c>
      <c r="I33" s="442">
        <v>1.5120967741935483E-3</v>
      </c>
      <c r="J33" s="442">
        <v>2.1953896816684962E-3</v>
      </c>
      <c r="K33" s="442">
        <v>0</v>
      </c>
      <c r="L33" s="442">
        <v>5.9952038369304552E-4</v>
      </c>
      <c r="M33" s="442">
        <v>1.9723865877712033E-3</v>
      </c>
      <c r="N33" s="442">
        <v>1.953125E-3</v>
      </c>
      <c r="O33" s="442">
        <v>0</v>
      </c>
      <c r="P33" s="442">
        <v>3.3987915407854984E-3</v>
      </c>
      <c r="Q33" s="442">
        <v>1.7006802721088435E-3</v>
      </c>
      <c r="R33" s="442">
        <v>1.697792869269949E-3</v>
      </c>
      <c r="S33" s="442">
        <v>2.3640661938534278E-3</v>
      </c>
      <c r="T33" s="442">
        <v>0</v>
      </c>
      <c r="U33" s="442">
        <v>1.8205461638491547E-3</v>
      </c>
      <c r="V33" s="442">
        <v>0</v>
      </c>
      <c r="W33" s="442">
        <v>6.9492703266157052E-4</v>
      </c>
      <c r="X33" s="442">
        <v>9.5529231944975165E-4</v>
      </c>
      <c r="Y33" s="442">
        <v>3.4814663116936309E-3</v>
      </c>
      <c r="Z33" s="442">
        <v>0</v>
      </c>
      <c r="AA33" s="442">
        <v>4.3782837127845885E-4</v>
      </c>
      <c r="AB33" s="442">
        <v>1.0493179433368311E-3</v>
      </c>
      <c r="AC33" s="442">
        <v>2.7250556674795885E-2</v>
      </c>
      <c r="AD33" s="442">
        <v>1.4410850522746538E-2</v>
      </c>
      <c r="AE33" s="442">
        <v>2.2456859191553068E-2</v>
      </c>
      <c r="AF33" s="442">
        <v>1.3727013727013727E-2</v>
      </c>
      <c r="AG33" s="442">
        <v>2.1367521367521368E-2</v>
      </c>
      <c r="AH33" s="442">
        <v>1.5492572678392417E-3</v>
      </c>
      <c r="AI33" s="442">
        <v>4.3509789702683103E-3</v>
      </c>
      <c r="AJ33" s="442">
        <v>1.8628980453335782E-2</v>
      </c>
      <c r="AK33" s="442">
        <v>1.540436456996149E-2</v>
      </c>
      <c r="AL33" s="442">
        <v>4.6213093709884471E-3</v>
      </c>
      <c r="AM33" s="442">
        <v>1.0296856172636652E-2</v>
      </c>
      <c r="AN33" s="442">
        <v>0</v>
      </c>
      <c r="AO33" s="442">
        <v>2.3955431754874652E-2</v>
      </c>
      <c r="AP33" s="443">
        <v>8.0304912771134232E-3</v>
      </c>
      <c r="AQ33" s="442">
        <v>0</v>
      </c>
      <c r="AR33" s="442">
        <v>0.13486237300873674</v>
      </c>
      <c r="AS33" s="442">
        <v>1.4424810674359899E-4</v>
      </c>
      <c r="AT33" s="442">
        <v>0</v>
      </c>
      <c r="AU33" s="442">
        <v>3.4893267651888341E-2</v>
      </c>
      <c r="AV33" s="442">
        <v>0</v>
      </c>
      <c r="AW33" s="443">
        <v>7.9526605306402709E-2</v>
      </c>
      <c r="AX33" s="442">
        <v>5.765102882301848E-2</v>
      </c>
      <c r="AY33" s="443">
        <v>5.2832085076030218E-2</v>
      </c>
      <c r="AZ33" s="443">
        <v>7.0918908746857079E-2</v>
      </c>
      <c r="BA33" s="442">
        <v>5.6516495427690334E-2</v>
      </c>
      <c r="BB33" s="443">
        <v>1.9697420819531804E-2</v>
      </c>
      <c r="BC33" s="442">
        <v>0.13659083588819831</v>
      </c>
      <c r="BD33" s="443">
        <v>8.2123259305275143E-2</v>
      </c>
    </row>
    <row r="34" spans="1:56" x14ac:dyDescent="0.2">
      <c r="A34" s="281" t="s">
        <v>475</v>
      </c>
      <c r="B34" s="283" t="s">
        <v>476</v>
      </c>
      <c r="C34" s="442">
        <v>2.8995756718528994E-2</v>
      </c>
      <c r="D34" s="442">
        <v>3.4299516908212563E-2</v>
      </c>
      <c r="E34" s="442">
        <v>1.1904761904761904E-2</v>
      </c>
      <c r="F34" s="442">
        <v>0</v>
      </c>
      <c r="G34" s="442">
        <v>2.7590597973152227E-2</v>
      </c>
      <c r="H34" s="442">
        <v>1.5806111696522657E-2</v>
      </c>
      <c r="I34" s="442">
        <v>2.9989919354838711E-2</v>
      </c>
      <c r="J34" s="442">
        <v>2.1953896816684963E-2</v>
      </c>
      <c r="K34" s="442">
        <v>2.032520325203252E-2</v>
      </c>
      <c r="L34" s="442">
        <v>1.6786570743405275E-2</v>
      </c>
      <c r="M34" s="442">
        <v>4.7337278106508875E-2</v>
      </c>
      <c r="N34" s="442">
        <v>1.7578125E-2</v>
      </c>
      <c r="O34" s="442">
        <v>2.7160493827160494E-2</v>
      </c>
      <c r="P34" s="442">
        <v>2.0392749244712991E-2</v>
      </c>
      <c r="Q34" s="442">
        <v>1.5306122448979591E-2</v>
      </c>
      <c r="R34" s="442">
        <v>1.5280135823429542E-2</v>
      </c>
      <c r="S34" s="442">
        <v>1.7730496453900711E-2</v>
      </c>
      <c r="T34" s="442">
        <v>1.4354066985645933E-2</v>
      </c>
      <c r="U34" s="442">
        <v>1.8595578673602082E-2</v>
      </c>
      <c r="V34" s="442">
        <v>0</v>
      </c>
      <c r="W34" s="442">
        <v>1.320361362056984E-2</v>
      </c>
      <c r="X34" s="442">
        <v>0.10049675200611387</v>
      </c>
      <c r="Y34" s="442">
        <v>2.6349921496347874E-2</v>
      </c>
      <c r="Z34" s="442">
        <v>3.7037037037037035E-2</v>
      </c>
      <c r="AA34" s="442">
        <v>1.2697022767075307E-2</v>
      </c>
      <c r="AB34" s="442">
        <v>4.3022035676810073E-2</v>
      </c>
      <c r="AC34" s="442">
        <v>2.0888559007528364E-2</v>
      </c>
      <c r="AD34" s="442">
        <v>2.797400395591975E-2</v>
      </c>
      <c r="AE34" s="442">
        <v>4.7277598298006463E-4</v>
      </c>
      <c r="AF34" s="442">
        <v>6.3455063455063451E-2</v>
      </c>
      <c r="AG34" s="442">
        <v>8.5470085470085479E-3</v>
      </c>
      <c r="AH34" s="442">
        <v>2.342112457851089E-2</v>
      </c>
      <c r="AI34" s="442">
        <v>1.6769398114575781E-2</v>
      </c>
      <c r="AJ34" s="442">
        <v>1.202165733688171E-2</v>
      </c>
      <c r="AK34" s="442">
        <v>2.6957637997432605E-2</v>
      </c>
      <c r="AL34" s="442">
        <v>9.2426187419768942E-3</v>
      </c>
      <c r="AM34" s="442">
        <v>2.6399386570270567E-2</v>
      </c>
      <c r="AN34" s="442">
        <v>0.1111111111111111</v>
      </c>
      <c r="AO34" s="442">
        <v>7.5766016713091924E-2</v>
      </c>
      <c r="AP34" s="443">
        <v>2.5159186209038672E-2</v>
      </c>
      <c r="AQ34" s="442">
        <v>2.7166276346604217E-2</v>
      </c>
      <c r="AR34" s="442">
        <v>5.0756243876907386E-2</v>
      </c>
      <c r="AS34" s="442">
        <v>7.9336458708979449E-4</v>
      </c>
      <c r="AT34" s="442">
        <v>2.2080185938407903E-3</v>
      </c>
      <c r="AU34" s="442">
        <v>5.883962780514505E-3</v>
      </c>
      <c r="AV34" s="442">
        <v>4.160887656033287E-3</v>
      </c>
      <c r="AW34" s="443">
        <v>3.0443537498939181E-2</v>
      </c>
      <c r="AX34" s="442">
        <v>3.9106256801413698E-2</v>
      </c>
      <c r="AY34" s="443">
        <v>2.744544953474046E-2</v>
      </c>
      <c r="AZ34" s="443">
        <v>2.9476798586535496E-2</v>
      </c>
      <c r="BA34" s="442">
        <v>3.6360930033738914E-2</v>
      </c>
      <c r="BB34" s="443">
        <v>5.2718746510848936E-2</v>
      </c>
      <c r="BC34" s="442">
        <v>-3.2209192742195238E-4</v>
      </c>
      <c r="BD34" s="443">
        <v>2.4984469638142569E-2</v>
      </c>
    </row>
    <row r="35" spans="1:56" x14ac:dyDescent="0.2">
      <c r="A35" s="281" t="s">
        <v>477</v>
      </c>
      <c r="B35" s="283" t="s">
        <v>193</v>
      </c>
      <c r="C35" s="442">
        <v>3.1824611032531826E-3</v>
      </c>
      <c r="D35" s="442">
        <v>9.6618357487922703E-4</v>
      </c>
      <c r="E35" s="442">
        <v>0</v>
      </c>
      <c r="F35" s="442">
        <v>0</v>
      </c>
      <c r="G35" s="442">
        <v>3.5018835889000901E-3</v>
      </c>
      <c r="H35" s="442">
        <v>4.2149631190727078E-3</v>
      </c>
      <c r="I35" s="442">
        <v>4.4102822580645165E-3</v>
      </c>
      <c r="J35" s="442">
        <v>1.0976948408342482E-2</v>
      </c>
      <c r="K35" s="442">
        <v>0</v>
      </c>
      <c r="L35" s="442">
        <v>4.1966426858513189E-3</v>
      </c>
      <c r="M35" s="442">
        <v>5.9171597633136093E-3</v>
      </c>
      <c r="N35" s="442">
        <v>0</v>
      </c>
      <c r="O35" s="442">
        <v>2.4691358024691358E-3</v>
      </c>
      <c r="P35" s="442">
        <v>6.0422960725075529E-3</v>
      </c>
      <c r="Q35" s="442">
        <v>5.9523809523809521E-3</v>
      </c>
      <c r="R35" s="442">
        <v>1.0186757215619695E-2</v>
      </c>
      <c r="S35" s="442">
        <v>5.9101654846335696E-3</v>
      </c>
      <c r="T35" s="442">
        <v>4.7846889952153108E-3</v>
      </c>
      <c r="U35" s="442">
        <v>1.2093628088426529E-2</v>
      </c>
      <c r="V35" s="442">
        <v>2.6315789473684209E-2</v>
      </c>
      <c r="W35" s="442">
        <v>2.0847810979847115E-3</v>
      </c>
      <c r="X35" s="442">
        <v>4.3943446694688576E-3</v>
      </c>
      <c r="Y35" s="442">
        <v>8.4647416205884361E-3</v>
      </c>
      <c r="Z35" s="442">
        <v>1.2345679012345678E-2</v>
      </c>
      <c r="AA35" s="442">
        <v>4.0280210157618214E-2</v>
      </c>
      <c r="AB35" s="442">
        <v>1.049317943336831E-2</v>
      </c>
      <c r="AC35" s="442">
        <v>3.8490085886968506E-2</v>
      </c>
      <c r="AD35" s="442">
        <v>5.8208533484035041E-2</v>
      </c>
      <c r="AE35" s="442">
        <v>3.4670238751871407E-3</v>
      </c>
      <c r="AF35" s="442">
        <v>9.8420098420098426E-3</v>
      </c>
      <c r="AG35" s="442">
        <v>0.12393162393162394</v>
      </c>
      <c r="AH35" s="442">
        <v>3.0529481454479177E-2</v>
      </c>
      <c r="AI35" s="442">
        <v>2.1482958665699783E-2</v>
      </c>
      <c r="AJ35" s="442">
        <v>1.1562815453794622E-2</v>
      </c>
      <c r="AK35" s="442">
        <v>7.1887034659820284E-2</v>
      </c>
      <c r="AL35" s="442">
        <v>2.4133504492939665E-2</v>
      </c>
      <c r="AM35" s="442">
        <v>2.1689122576404863E-2</v>
      </c>
      <c r="AN35" s="442">
        <v>0</v>
      </c>
      <c r="AO35" s="442">
        <v>5.8495821727019497E-2</v>
      </c>
      <c r="AP35" s="443">
        <v>1.5595071698503908E-2</v>
      </c>
      <c r="AQ35" s="442">
        <v>1.1241217798594848E-2</v>
      </c>
      <c r="AR35" s="442">
        <v>4.4945177351603076E-2</v>
      </c>
      <c r="AS35" s="442">
        <v>7.2124053371799496E-5</v>
      </c>
      <c r="AT35" s="442">
        <v>3.9918651946542705E-2</v>
      </c>
      <c r="AU35" s="442">
        <v>6.4997263273125341E-2</v>
      </c>
      <c r="AV35" s="442">
        <v>0</v>
      </c>
      <c r="AW35" s="443">
        <v>3.5003124590138636E-2</v>
      </c>
      <c r="AX35" s="442">
        <v>3.4678474087237801E-2</v>
      </c>
      <c r="AY35" s="443">
        <v>8.5919009175501734E-4</v>
      </c>
      <c r="AZ35" s="443">
        <v>2.399335086224471E-2</v>
      </c>
      <c r="BA35" s="442">
        <v>2.6716333603041081E-2</v>
      </c>
      <c r="BB35" s="443">
        <v>6.2953589638616997E-2</v>
      </c>
      <c r="BC35" s="442">
        <v>-2.595822348408031E-2</v>
      </c>
      <c r="BD35" s="443">
        <v>1.5142102810995497E-3</v>
      </c>
    </row>
    <row r="36" spans="1:56" x14ac:dyDescent="0.2">
      <c r="A36" s="281" t="s">
        <v>478</v>
      </c>
      <c r="B36" s="283" t="s">
        <v>39</v>
      </c>
      <c r="C36" s="442">
        <v>0</v>
      </c>
      <c r="D36" s="442">
        <v>0</v>
      </c>
      <c r="E36" s="442">
        <v>0</v>
      </c>
      <c r="F36" s="442">
        <v>0</v>
      </c>
      <c r="G36" s="442">
        <v>0</v>
      </c>
      <c r="H36" s="442">
        <v>0</v>
      </c>
      <c r="I36" s="442">
        <v>0</v>
      </c>
      <c r="J36" s="442">
        <v>0</v>
      </c>
      <c r="K36" s="442">
        <v>0</v>
      </c>
      <c r="L36" s="442">
        <v>0</v>
      </c>
      <c r="M36" s="442">
        <v>0</v>
      </c>
      <c r="N36" s="442">
        <v>0</v>
      </c>
      <c r="O36" s="442">
        <v>0</v>
      </c>
      <c r="P36" s="442">
        <v>0</v>
      </c>
      <c r="Q36" s="442">
        <v>0</v>
      </c>
      <c r="R36" s="442">
        <v>0</v>
      </c>
      <c r="S36" s="442">
        <v>0</v>
      </c>
      <c r="T36" s="442">
        <v>0</v>
      </c>
      <c r="U36" s="442">
        <v>0</v>
      </c>
      <c r="V36" s="442">
        <v>0</v>
      </c>
      <c r="W36" s="442">
        <v>0</v>
      </c>
      <c r="X36" s="442">
        <v>0</v>
      </c>
      <c r="Y36" s="442">
        <v>0</v>
      </c>
      <c r="Z36" s="442">
        <v>0</v>
      </c>
      <c r="AA36" s="442">
        <v>0</v>
      </c>
      <c r="AB36" s="442">
        <v>0</v>
      </c>
      <c r="AC36" s="442">
        <v>0</v>
      </c>
      <c r="AD36" s="442">
        <v>0</v>
      </c>
      <c r="AE36" s="442">
        <v>0</v>
      </c>
      <c r="AF36" s="442">
        <v>0</v>
      </c>
      <c r="AG36" s="442">
        <v>0</v>
      </c>
      <c r="AH36" s="442">
        <v>0</v>
      </c>
      <c r="AI36" s="442">
        <v>0</v>
      </c>
      <c r="AJ36" s="442">
        <v>0</v>
      </c>
      <c r="AK36" s="442">
        <v>0</v>
      </c>
      <c r="AL36" s="442">
        <v>0</v>
      </c>
      <c r="AM36" s="442">
        <v>0</v>
      </c>
      <c r="AN36" s="442">
        <v>0</v>
      </c>
      <c r="AO36" s="442">
        <v>0.1894150417827298</v>
      </c>
      <c r="AP36" s="443">
        <v>2.200134596469431E-3</v>
      </c>
      <c r="AQ36" s="442">
        <v>0</v>
      </c>
      <c r="AR36" s="442">
        <v>4.0664045200166418E-3</v>
      </c>
      <c r="AS36" s="442">
        <v>0.37252073566534438</v>
      </c>
      <c r="AT36" s="442">
        <v>0</v>
      </c>
      <c r="AU36" s="442">
        <v>0</v>
      </c>
      <c r="AV36" s="442">
        <v>0</v>
      </c>
      <c r="AW36" s="443">
        <v>8.203399245469345E-2</v>
      </c>
      <c r="AX36" s="442">
        <v>5.4775715583598734E-2</v>
      </c>
      <c r="AY36" s="443">
        <v>0</v>
      </c>
      <c r="AZ36" s="443">
        <v>5.5581982509422229E-2</v>
      </c>
      <c r="BA36" s="442">
        <v>4.1879761232309971E-2</v>
      </c>
      <c r="BB36" s="443">
        <v>0</v>
      </c>
      <c r="BC36" s="442">
        <v>0.12684457275102293</v>
      </c>
      <c r="BD36" s="443">
        <v>7.1006108608997254E-2</v>
      </c>
    </row>
    <row r="37" spans="1:56" x14ac:dyDescent="0.2">
      <c r="A37" s="281" t="s">
        <v>479</v>
      </c>
      <c r="B37" s="283" t="s">
        <v>40</v>
      </c>
      <c r="C37" s="442">
        <v>0</v>
      </c>
      <c r="D37" s="442">
        <v>0</v>
      </c>
      <c r="E37" s="442">
        <v>0</v>
      </c>
      <c r="F37" s="442">
        <v>0</v>
      </c>
      <c r="G37" s="442">
        <v>1.0611768451212394E-4</v>
      </c>
      <c r="H37" s="442">
        <v>0</v>
      </c>
      <c r="I37" s="442">
        <v>1.2600806451612903E-4</v>
      </c>
      <c r="J37" s="442">
        <v>0</v>
      </c>
      <c r="K37" s="442">
        <v>0</v>
      </c>
      <c r="L37" s="442">
        <v>0</v>
      </c>
      <c r="M37" s="442">
        <v>0</v>
      </c>
      <c r="N37" s="442">
        <v>0</v>
      </c>
      <c r="O37" s="442">
        <v>0</v>
      </c>
      <c r="P37" s="442">
        <v>3.7764350453172205E-4</v>
      </c>
      <c r="Q37" s="442">
        <v>0</v>
      </c>
      <c r="R37" s="442">
        <v>0</v>
      </c>
      <c r="S37" s="442">
        <v>0</v>
      </c>
      <c r="T37" s="442">
        <v>0</v>
      </c>
      <c r="U37" s="442">
        <v>9.1027308192457733E-4</v>
      </c>
      <c r="V37" s="442">
        <v>0</v>
      </c>
      <c r="W37" s="442">
        <v>0</v>
      </c>
      <c r="X37" s="442">
        <v>0</v>
      </c>
      <c r="Y37" s="442">
        <v>1.3652809065465221E-4</v>
      </c>
      <c r="Z37" s="442">
        <v>0</v>
      </c>
      <c r="AA37" s="442">
        <v>0</v>
      </c>
      <c r="AB37" s="442">
        <v>0</v>
      </c>
      <c r="AC37" s="442">
        <v>0</v>
      </c>
      <c r="AD37" s="442">
        <v>2.8256569652444194E-4</v>
      </c>
      <c r="AE37" s="442">
        <v>0</v>
      </c>
      <c r="AF37" s="442">
        <v>2.5900025900025902E-4</v>
      </c>
      <c r="AG37" s="442">
        <v>0</v>
      </c>
      <c r="AH37" s="442">
        <v>1.8226556092226375E-4</v>
      </c>
      <c r="AI37" s="442">
        <v>0</v>
      </c>
      <c r="AJ37" s="442">
        <v>9.1768376617417638E-5</v>
      </c>
      <c r="AK37" s="442">
        <v>0</v>
      </c>
      <c r="AL37" s="442">
        <v>2.5673940949935817E-4</v>
      </c>
      <c r="AM37" s="442">
        <v>0</v>
      </c>
      <c r="AN37" s="442">
        <v>0</v>
      </c>
      <c r="AO37" s="442">
        <v>0</v>
      </c>
      <c r="AP37" s="443">
        <v>1.2294869803799761E-4</v>
      </c>
      <c r="AQ37" s="442">
        <v>0</v>
      </c>
      <c r="AR37" s="442">
        <v>3.1632064203561794E-2</v>
      </c>
      <c r="AS37" s="442">
        <v>0.15575189325640101</v>
      </c>
      <c r="AT37" s="442">
        <v>0.10918070889018013</v>
      </c>
      <c r="AU37" s="442">
        <v>0.19102353585112206</v>
      </c>
      <c r="AV37" s="442">
        <v>0</v>
      </c>
      <c r="AW37" s="443">
        <v>7.6772336961972582E-2</v>
      </c>
      <c r="AX37" s="442">
        <v>4.9768876730928585E-2</v>
      </c>
      <c r="AY37" s="443">
        <v>3.0055442077618909E-2</v>
      </c>
      <c r="AZ37" s="443">
        <v>6.1708389309106493E-2</v>
      </c>
      <c r="BA37" s="442">
        <v>4.5127704074622535E-2</v>
      </c>
      <c r="BB37" s="443">
        <v>7.3690870519930035E-3</v>
      </c>
      <c r="BC37" s="442">
        <v>0.13137771839622078</v>
      </c>
      <c r="BD37" s="443">
        <v>7.1387896671325779E-2</v>
      </c>
    </row>
    <row r="38" spans="1:56" x14ac:dyDescent="0.2">
      <c r="A38" s="281" t="s">
        <v>480</v>
      </c>
      <c r="B38" s="283" t="s">
        <v>481</v>
      </c>
      <c r="C38" s="442">
        <v>3.5360678925035362E-4</v>
      </c>
      <c r="D38" s="442">
        <v>0</v>
      </c>
      <c r="E38" s="442">
        <v>0</v>
      </c>
      <c r="F38" s="442">
        <v>0</v>
      </c>
      <c r="G38" s="442">
        <v>0</v>
      </c>
      <c r="H38" s="442">
        <v>0</v>
      </c>
      <c r="I38" s="442">
        <v>0</v>
      </c>
      <c r="J38" s="442">
        <v>0</v>
      </c>
      <c r="K38" s="442">
        <v>0</v>
      </c>
      <c r="L38" s="442">
        <v>0</v>
      </c>
      <c r="M38" s="442">
        <v>0</v>
      </c>
      <c r="N38" s="442">
        <v>0</v>
      </c>
      <c r="O38" s="442">
        <v>0</v>
      </c>
      <c r="P38" s="442">
        <v>0</v>
      </c>
      <c r="Q38" s="442">
        <v>0</v>
      </c>
      <c r="R38" s="442">
        <v>0</v>
      </c>
      <c r="S38" s="442">
        <v>0</v>
      </c>
      <c r="T38" s="442">
        <v>0</v>
      </c>
      <c r="U38" s="442">
        <v>0</v>
      </c>
      <c r="V38" s="442">
        <v>0</v>
      </c>
      <c r="W38" s="442">
        <v>0</v>
      </c>
      <c r="X38" s="442">
        <v>0</v>
      </c>
      <c r="Y38" s="442">
        <v>0</v>
      </c>
      <c r="Z38" s="442">
        <v>0</v>
      </c>
      <c r="AA38" s="442">
        <v>4.3782837127845885E-4</v>
      </c>
      <c r="AB38" s="442">
        <v>0</v>
      </c>
      <c r="AC38" s="442">
        <v>0</v>
      </c>
      <c r="AD38" s="442">
        <v>0</v>
      </c>
      <c r="AE38" s="442">
        <v>0</v>
      </c>
      <c r="AF38" s="442">
        <v>2.5900025900025902E-4</v>
      </c>
      <c r="AG38" s="442">
        <v>0</v>
      </c>
      <c r="AH38" s="442">
        <v>0</v>
      </c>
      <c r="AI38" s="442">
        <v>0</v>
      </c>
      <c r="AJ38" s="442">
        <v>1.9913737725979628E-2</v>
      </c>
      <c r="AK38" s="442">
        <v>0</v>
      </c>
      <c r="AL38" s="442">
        <v>0</v>
      </c>
      <c r="AM38" s="442">
        <v>0</v>
      </c>
      <c r="AN38" s="442">
        <v>0</v>
      </c>
      <c r="AO38" s="442">
        <v>1.6713091922005571E-3</v>
      </c>
      <c r="AP38" s="443">
        <v>1.4430294559196562E-3</v>
      </c>
      <c r="AQ38" s="442">
        <v>3.5597189695550355E-2</v>
      </c>
      <c r="AR38" s="442">
        <v>5.3681907855005165E-2</v>
      </c>
      <c r="AS38" s="442">
        <v>0.46372160115398486</v>
      </c>
      <c r="AT38" s="442">
        <v>0</v>
      </c>
      <c r="AU38" s="442">
        <v>0</v>
      </c>
      <c r="AV38" s="442">
        <v>0</v>
      </c>
      <c r="AW38" s="443">
        <v>0.13065415801939562</v>
      </c>
      <c r="AX38" s="442">
        <v>8.5650389864520837E-2</v>
      </c>
      <c r="AY38" s="443">
        <v>9.240346269818111E-4</v>
      </c>
      <c r="AZ38" s="443">
        <v>8.8822443976309839E-2</v>
      </c>
      <c r="BA38" s="442">
        <v>6.5703097568050317E-2</v>
      </c>
      <c r="BB38" s="443">
        <v>5.8785217164762364E-2</v>
      </c>
      <c r="BC38" s="442">
        <v>0.12733367530747849</v>
      </c>
      <c r="BD38" s="443">
        <v>7.0514313816845267E-2</v>
      </c>
    </row>
    <row r="39" spans="1:56" x14ac:dyDescent="0.2">
      <c r="A39" s="281" t="s">
        <v>482</v>
      </c>
      <c r="B39" s="283" t="s">
        <v>483</v>
      </c>
      <c r="C39" s="442">
        <v>0</v>
      </c>
      <c r="D39" s="442">
        <v>0</v>
      </c>
      <c r="E39" s="442">
        <v>1.1904761904761904E-2</v>
      </c>
      <c r="F39" s="442">
        <v>0</v>
      </c>
      <c r="G39" s="442">
        <v>4.2447073804849578E-4</v>
      </c>
      <c r="H39" s="442">
        <v>1.053740779768177E-3</v>
      </c>
      <c r="I39" s="442">
        <v>6.3004032258064514E-4</v>
      </c>
      <c r="J39" s="442">
        <v>2.1953896816684962E-3</v>
      </c>
      <c r="K39" s="442">
        <v>0</v>
      </c>
      <c r="L39" s="442">
        <v>5.9952038369304552E-4</v>
      </c>
      <c r="M39" s="442">
        <v>0</v>
      </c>
      <c r="N39" s="442">
        <v>0</v>
      </c>
      <c r="O39" s="442">
        <v>0</v>
      </c>
      <c r="P39" s="442">
        <v>7.5528700906344411E-4</v>
      </c>
      <c r="Q39" s="442">
        <v>2.5510204081632651E-3</v>
      </c>
      <c r="R39" s="442">
        <v>1.697792869269949E-3</v>
      </c>
      <c r="S39" s="442">
        <v>1.1820330969267139E-3</v>
      </c>
      <c r="T39" s="442">
        <v>0</v>
      </c>
      <c r="U39" s="442">
        <v>5.201560468140442E-4</v>
      </c>
      <c r="V39" s="442">
        <v>0</v>
      </c>
      <c r="W39" s="442">
        <v>0</v>
      </c>
      <c r="X39" s="442">
        <v>5.7317539166985094E-4</v>
      </c>
      <c r="Y39" s="442">
        <v>6.8264045327326092E-4</v>
      </c>
      <c r="Z39" s="442">
        <v>0</v>
      </c>
      <c r="AA39" s="442">
        <v>9.1943957968476358E-3</v>
      </c>
      <c r="AB39" s="442">
        <v>2.0986358866736622E-3</v>
      </c>
      <c r="AC39" s="442">
        <v>3.1809988336337612E-4</v>
      </c>
      <c r="AD39" s="442">
        <v>2.5430912687199772E-3</v>
      </c>
      <c r="AE39" s="442">
        <v>2.3638799149003231E-4</v>
      </c>
      <c r="AF39" s="442">
        <v>1.2950012950012949E-3</v>
      </c>
      <c r="AG39" s="442">
        <v>0</v>
      </c>
      <c r="AH39" s="442">
        <v>0</v>
      </c>
      <c r="AI39" s="442">
        <v>1.5409717186366933E-3</v>
      </c>
      <c r="AJ39" s="442">
        <v>9.1768376617417638E-4</v>
      </c>
      <c r="AK39" s="442">
        <v>0</v>
      </c>
      <c r="AL39" s="442">
        <v>1.5404364569961489E-3</v>
      </c>
      <c r="AM39" s="442">
        <v>2.9576076240552087E-3</v>
      </c>
      <c r="AN39" s="442">
        <v>0</v>
      </c>
      <c r="AO39" s="442">
        <v>3.8997214484679664E-3</v>
      </c>
      <c r="AP39" s="443">
        <v>9.8358958430398084E-4</v>
      </c>
      <c r="AQ39" s="442">
        <v>0</v>
      </c>
      <c r="AR39" s="442">
        <v>1.4319648920322628E-2</v>
      </c>
      <c r="AS39" s="442">
        <v>0</v>
      </c>
      <c r="AT39" s="442">
        <v>0</v>
      </c>
      <c r="AU39" s="442">
        <v>0</v>
      </c>
      <c r="AV39" s="442">
        <v>0</v>
      </c>
      <c r="AW39" s="443">
        <v>8.2319448837729625E-3</v>
      </c>
      <c r="AX39" s="442">
        <v>6.0850813174525521E-3</v>
      </c>
      <c r="AY39" s="443">
        <v>5.4955743604707718E-3</v>
      </c>
      <c r="AZ39" s="443">
        <v>7.3495972357987072E-3</v>
      </c>
      <c r="BA39" s="442">
        <v>5.9462925362197151E-3</v>
      </c>
      <c r="BB39" s="443">
        <v>0</v>
      </c>
      <c r="BC39" s="442">
        <v>1.6772638887232037E-2</v>
      </c>
      <c r="BD39" s="443">
        <v>1.0081793239115804E-2</v>
      </c>
    </row>
    <row r="40" spans="1:56" x14ac:dyDescent="0.2">
      <c r="A40" s="281" t="s">
        <v>484</v>
      </c>
      <c r="B40" s="283" t="s">
        <v>41</v>
      </c>
      <c r="C40" s="442">
        <v>2.0155586987270154E-2</v>
      </c>
      <c r="D40" s="442">
        <v>2.0772946859903382E-2</v>
      </c>
      <c r="E40" s="442">
        <v>1.1904761904761904E-2</v>
      </c>
      <c r="F40" s="442">
        <v>0</v>
      </c>
      <c r="G40" s="442">
        <v>2.5149891229373375E-2</v>
      </c>
      <c r="H40" s="442">
        <v>3.0558482613277135E-2</v>
      </c>
      <c r="I40" s="442">
        <v>2.1421370967741934E-2</v>
      </c>
      <c r="J40" s="442">
        <v>4.5005488474204172E-2</v>
      </c>
      <c r="K40" s="442">
        <v>8.130081300813009E-3</v>
      </c>
      <c r="L40" s="442">
        <v>3.6570743405275781E-2</v>
      </c>
      <c r="M40" s="442">
        <v>5.3254437869822487E-2</v>
      </c>
      <c r="N40" s="442">
        <v>9.765625E-3</v>
      </c>
      <c r="O40" s="442">
        <v>1.2345679012345678E-2</v>
      </c>
      <c r="P40" s="442">
        <v>2.5679758308157101E-2</v>
      </c>
      <c r="Q40" s="442">
        <v>3.6564625850340135E-2</v>
      </c>
      <c r="R40" s="442">
        <v>3.0560271646859084E-2</v>
      </c>
      <c r="S40" s="442">
        <v>2.8368794326241134E-2</v>
      </c>
      <c r="T40" s="442">
        <v>4.784688995215311E-2</v>
      </c>
      <c r="U40" s="442">
        <v>3.6671001300390117E-2</v>
      </c>
      <c r="V40" s="442">
        <v>2.6315789473684209E-2</v>
      </c>
      <c r="W40" s="442">
        <v>2.2237665045170257E-2</v>
      </c>
      <c r="X40" s="442">
        <v>2.7130301872372947E-2</v>
      </c>
      <c r="Y40" s="442">
        <v>9.5569663458256543E-2</v>
      </c>
      <c r="Z40" s="442">
        <v>7.407407407407407E-2</v>
      </c>
      <c r="AA40" s="442">
        <v>0.13485113835376533</v>
      </c>
      <c r="AB40" s="442">
        <v>6.190975865687303E-2</v>
      </c>
      <c r="AC40" s="442">
        <v>8.6099035097020465E-2</v>
      </c>
      <c r="AD40" s="442">
        <v>0.11585193557502119</v>
      </c>
      <c r="AE40" s="442">
        <v>3.6561342683791666E-2</v>
      </c>
      <c r="AF40" s="442">
        <v>5.3095053095053094E-2</v>
      </c>
      <c r="AG40" s="442">
        <v>0.20512820512820512</v>
      </c>
      <c r="AH40" s="442">
        <v>9.2226373826665445E-2</v>
      </c>
      <c r="AI40" s="442">
        <v>6.0097897026831035E-2</v>
      </c>
      <c r="AJ40" s="442">
        <v>4.6985408828117831E-2</v>
      </c>
      <c r="AK40" s="442">
        <v>7.8947368421052627E-2</v>
      </c>
      <c r="AL40" s="442">
        <v>0.13042362002567395</v>
      </c>
      <c r="AM40" s="442">
        <v>3.3519553072625698E-2</v>
      </c>
      <c r="AN40" s="442">
        <v>0</v>
      </c>
      <c r="AO40" s="442">
        <v>3.0083565459610027E-2</v>
      </c>
      <c r="AP40" s="443">
        <v>5.4699228658694414E-2</v>
      </c>
      <c r="AQ40" s="442">
        <v>3.7470725995316159E-2</v>
      </c>
      <c r="AR40" s="442">
        <v>3.8812019379168734E-2</v>
      </c>
      <c r="AS40" s="442">
        <v>0</v>
      </c>
      <c r="AT40" s="442">
        <v>6.6240557815223705E-3</v>
      </c>
      <c r="AU40" s="442">
        <v>1.8199233716475097E-2</v>
      </c>
      <c r="AV40" s="442">
        <v>0</v>
      </c>
      <c r="AW40" s="443">
        <v>2.4834705324147294E-2</v>
      </c>
      <c r="AX40" s="442">
        <v>5.8265028004352903E-2</v>
      </c>
      <c r="AY40" s="443">
        <v>6.8248873326200435E-3</v>
      </c>
      <c r="AZ40" s="443">
        <v>1.9027406784002342E-2</v>
      </c>
      <c r="BA40" s="442">
        <v>4.6154374608796546E-2</v>
      </c>
      <c r="BB40" s="443">
        <v>7.6277494510402319E-2</v>
      </c>
      <c r="BC40" s="442">
        <v>-5.4373889081083662E-2</v>
      </c>
      <c r="BD40" s="443">
        <v>2.5204483097789512E-2</v>
      </c>
    </row>
    <row r="41" spans="1:56" x14ac:dyDescent="0.2">
      <c r="A41" s="286">
        <v>37</v>
      </c>
      <c r="B41" s="283" t="s">
        <v>42</v>
      </c>
      <c r="C41" s="442">
        <v>0</v>
      </c>
      <c r="D41" s="442">
        <v>0</v>
      </c>
      <c r="E41" s="442">
        <v>0</v>
      </c>
      <c r="F41" s="442">
        <v>0</v>
      </c>
      <c r="G41" s="442">
        <v>1.5917652676818592E-4</v>
      </c>
      <c r="H41" s="442">
        <v>0</v>
      </c>
      <c r="I41" s="442">
        <v>0</v>
      </c>
      <c r="J41" s="442">
        <v>0</v>
      </c>
      <c r="K41" s="442">
        <v>0</v>
      </c>
      <c r="L41" s="442">
        <v>0</v>
      </c>
      <c r="M41" s="442">
        <v>0</v>
      </c>
      <c r="N41" s="442">
        <v>0</v>
      </c>
      <c r="O41" s="442">
        <v>0</v>
      </c>
      <c r="P41" s="442">
        <v>0</v>
      </c>
      <c r="Q41" s="442">
        <v>0</v>
      </c>
      <c r="R41" s="442">
        <v>0</v>
      </c>
      <c r="S41" s="442">
        <v>0</v>
      </c>
      <c r="T41" s="442">
        <v>0</v>
      </c>
      <c r="U41" s="442">
        <v>1.3003901170351105E-4</v>
      </c>
      <c r="V41" s="442">
        <v>0</v>
      </c>
      <c r="W41" s="442">
        <v>0</v>
      </c>
      <c r="X41" s="442">
        <v>5.7317539166985094E-4</v>
      </c>
      <c r="Y41" s="442">
        <v>2.0479213598197828E-4</v>
      </c>
      <c r="Z41" s="442">
        <v>0</v>
      </c>
      <c r="AA41" s="442">
        <v>4.3782837127845885E-4</v>
      </c>
      <c r="AB41" s="442">
        <v>0</v>
      </c>
      <c r="AC41" s="442">
        <v>9.5429965009012825E-4</v>
      </c>
      <c r="AD41" s="442">
        <v>0</v>
      </c>
      <c r="AE41" s="442">
        <v>6.3036797730675284E-4</v>
      </c>
      <c r="AF41" s="442">
        <v>5.1800051800051804E-4</v>
      </c>
      <c r="AG41" s="442">
        <v>4.2735042735042739E-3</v>
      </c>
      <c r="AH41" s="442">
        <v>5.4679668276679124E-4</v>
      </c>
      <c r="AI41" s="442">
        <v>3.2632342277012327E-3</v>
      </c>
      <c r="AJ41" s="442">
        <v>1.2664035973203635E-2</v>
      </c>
      <c r="AK41" s="442">
        <v>2.5673940949935813E-3</v>
      </c>
      <c r="AL41" s="442">
        <v>5.1347881899871633E-4</v>
      </c>
      <c r="AM41" s="442">
        <v>1.7636104721218095E-2</v>
      </c>
      <c r="AN41" s="442">
        <v>0</v>
      </c>
      <c r="AO41" s="442">
        <v>1.6713091922005571E-3</v>
      </c>
      <c r="AP41" s="443">
        <v>2.4654449448672155E-3</v>
      </c>
      <c r="AQ41" s="442">
        <v>0.66978922716627631</v>
      </c>
      <c r="AR41" s="442">
        <v>0.11619448955215868</v>
      </c>
      <c r="AS41" s="442">
        <v>0</v>
      </c>
      <c r="AT41" s="442">
        <v>0</v>
      </c>
      <c r="AU41" s="442">
        <v>0</v>
      </c>
      <c r="AV41" s="442">
        <v>0</v>
      </c>
      <c r="AW41" s="443">
        <v>7.7829297082944365E-2</v>
      </c>
      <c r="AX41" s="442">
        <v>5.2259816499106458E-2</v>
      </c>
      <c r="AY41" s="443">
        <v>6.9172907953182247E-2</v>
      </c>
      <c r="AZ41" s="443">
        <v>7.5038028677020224E-2</v>
      </c>
      <c r="BA41" s="442">
        <v>5.6241698853487627E-2</v>
      </c>
      <c r="BB41" s="443">
        <v>5.2169786743086831E-2</v>
      </c>
      <c r="BC41" s="442">
        <v>0.10435778448471256</v>
      </c>
      <c r="BD41" s="443">
        <v>5.9073613915204222E-2</v>
      </c>
    </row>
    <row r="42" spans="1:56" x14ac:dyDescent="0.2">
      <c r="A42" s="287">
        <v>38</v>
      </c>
      <c r="B42" s="272" t="s">
        <v>282</v>
      </c>
      <c r="C42" s="442">
        <v>3.5360678925035362E-4</v>
      </c>
      <c r="D42" s="442">
        <v>1.4492753623188406E-3</v>
      </c>
      <c r="E42" s="442">
        <v>0</v>
      </c>
      <c r="F42" s="442">
        <v>0</v>
      </c>
      <c r="G42" s="442">
        <v>5.8364726481668168E-4</v>
      </c>
      <c r="H42" s="442">
        <v>1.053740779768177E-3</v>
      </c>
      <c r="I42" s="442">
        <v>6.3004032258064514E-4</v>
      </c>
      <c r="J42" s="442">
        <v>1.0976948408342481E-3</v>
      </c>
      <c r="K42" s="442">
        <v>0</v>
      </c>
      <c r="L42" s="442">
        <v>0</v>
      </c>
      <c r="M42" s="442">
        <v>9.8619329388560163E-4</v>
      </c>
      <c r="N42" s="442">
        <v>0</v>
      </c>
      <c r="O42" s="442">
        <v>0</v>
      </c>
      <c r="P42" s="442">
        <v>3.7764350453172205E-4</v>
      </c>
      <c r="Q42" s="442">
        <v>8.5034013605442174E-4</v>
      </c>
      <c r="R42" s="442">
        <v>1.697792869269949E-3</v>
      </c>
      <c r="S42" s="442">
        <v>1.1820330969267139E-3</v>
      </c>
      <c r="T42" s="442">
        <v>0</v>
      </c>
      <c r="U42" s="442">
        <v>6.5019505851755528E-4</v>
      </c>
      <c r="V42" s="442">
        <v>0</v>
      </c>
      <c r="W42" s="442">
        <v>6.9492703266157052E-4</v>
      </c>
      <c r="X42" s="442">
        <v>5.7317539166985094E-4</v>
      </c>
      <c r="Y42" s="442">
        <v>5.4611236261860882E-4</v>
      </c>
      <c r="Z42" s="442">
        <v>0</v>
      </c>
      <c r="AA42" s="442">
        <v>4.3782837127845885E-4</v>
      </c>
      <c r="AB42" s="442">
        <v>2.0986358866736622E-3</v>
      </c>
      <c r="AC42" s="442">
        <v>1.3784328279079631E-3</v>
      </c>
      <c r="AD42" s="442">
        <v>2.2605255721955355E-3</v>
      </c>
      <c r="AE42" s="442">
        <v>3.1518398865337642E-4</v>
      </c>
      <c r="AF42" s="442">
        <v>1.2950012950012949E-3</v>
      </c>
      <c r="AG42" s="442">
        <v>0</v>
      </c>
      <c r="AH42" s="442">
        <v>1.8226556092226375E-3</v>
      </c>
      <c r="AI42" s="442">
        <v>1.9941986947063089E-3</v>
      </c>
      <c r="AJ42" s="442">
        <v>1.284757272643847E-3</v>
      </c>
      <c r="AK42" s="442">
        <v>3.2092426187419771E-3</v>
      </c>
      <c r="AL42" s="442">
        <v>1.0269576379974327E-3</v>
      </c>
      <c r="AM42" s="442">
        <v>1.0954102311315588E-3</v>
      </c>
      <c r="AN42" s="442">
        <v>0</v>
      </c>
      <c r="AO42" s="442">
        <v>5.5710306406685239E-4</v>
      </c>
      <c r="AP42" s="443">
        <v>9.9006056841124393E-4</v>
      </c>
      <c r="AQ42" s="442">
        <v>0</v>
      </c>
      <c r="AR42" s="442">
        <v>0</v>
      </c>
      <c r="AS42" s="442">
        <v>0</v>
      </c>
      <c r="AT42" s="442">
        <v>0</v>
      </c>
      <c r="AU42" s="442">
        <v>0</v>
      </c>
      <c r="AV42" s="442">
        <v>0</v>
      </c>
      <c r="AW42" s="443">
        <v>0</v>
      </c>
      <c r="AX42" s="442">
        <v>7.6375507922086996E-4</v>
      </c>
      <c r="AY42" s="443">
        <v>0</v>
      </c>
      <c r="AZ42" s="443">
        <v>0</v>
      </c>
      <c r="BA42" s="442">
        <v>5.8394272018075504E-4</v>
      </c>
      <c r="BB42" s="443">
        <v>0</v>
      </c>
      <c r="BC42" s="442">
        <v>0</v>
      </c>
      <c r="BD42" s="443">
        <v>9.9006056841124393E-4</v>
      </c>
    </row>
    <row r="43" spans="1:56" x14ac:dyDescent="0.2">
      <c r="A43" s="287">
        <v>39</v>
      </c>
      <c r="B43" s="272" t="s">
        <v>283</v>
      </c>
      <c r="C43" s="442">
        <v>3.8896746817538895E-3</v>
      </c>
      <c r="D43" s="442">
        <v>5.3140096618357491E-3</v>
      </c>
      <c r="E43" s="442">
        <v>1.1904761904761904E-2</v>
      </c>
      <c r="F43" s="442">
        <v>0</v>
      </c>
      <c r="G43" s="442">
        <v>6.2078845439592512E-3</v>
      </c>
      <c r="H43" s="442">
        <v>4.2149631190727078E-3</v>
      </c>
      <c r="I43" s="442">
        <v>7.5604838709677422E-3</v>
      </c>
      <c r="J43" s="442">
        <v>2.1953896816684962E-3</v>
      </c>
      <c r="K43" s="442">
        <v>0</v>
      </c>
      <c r="L43" s="442">
        <v>1.7985611510791368E-3</v>
      </c>
      <c r="M43" s="442">
        <v>9.8619329388560158E-3</v>
      </c>
      <c r="N43" s="442">
        <v>3.90625E-3</v>
      </c>
      <c r="O43" s="442">
        <v>4.9382716049382715E-3</v>
      </c>
      <c r="P43" s="442">
        <v>4.1540785498489427E-3</v>
      </c>
      <c r="Q43" s="442">
        <v>8.5034013605442185E-3</v>
      </c>
      <c r="R43" s="442">
        <v>6.7911714770797962E-3</v>
      </c>
      <c r="S43" s="442">
        <v>3.5460992907801418E-3</v>
      </c>
      <c r="T43" s="442">
        <v>0</v>
      </c>
      <c r="U43" s="442">
        <v>3.2509752925877762E-3</v>
      </c>
      <c r="V43" s="442">
        <v>0</v>
      </c>
      <c r="W43" s="442">
        <v>2.0847810979847115E-3</v>
      </c>
      <c r="X43" s="442">
        <v>3.6301108139090562E-3</v>
      </c>
      <c r="Y43" s="442">
        <v>1.556420233463035E-2</v>
      </c>
      <c r="Z43" s="442">
        <v>0</v>
      </c>
      <c r="AA43" s="442">
        <v>1.0070052539404553E-2</v>
      </c>
      <c r="AB43" s="442">
        <v>2.5183630640083946E-2</v>
      </c>
      <c r="AC43" s="442">
        <v>9.2248966175379078E-3</v>
      </c>
      <c r="AD43" s="442">
        <v>8.7595365922576995E-3</v>
      </c>
      <c r="AE43" s="442">
        <v>3.6246158695138289E-3</v>
      </c>
      <c r="AF43" s="442">
        <v>1.2173012173012173E-2</v>
      </c>
      <c r="AG43" s="442">
        <v>0</v>
      </c>
      <c r="AH43" s="442">
        <v>3.8275767793675385E-3</v>
      </c>
      <c r="AI43" s="442">
        <v>1.4231327048585932E-2</v>
      </c>
      <c r="AJ43" s="442">
        <v>5.1390290905753882E-3</v>
      </c>
      <c r="AK43" s="442">
        <v>1.0269576379974325E-2</v>
      </c>
      <c r="AL43" s="442">
        <v>4.8780487804878049E-3</v>
      </c>
      <c r="AM43" s="442">
        <v>4.3816409245262351E-3</v>
      </c>
      <c r="AN43" s="442">
        <v>0</v>
      </c>
      <c r="AO43" s="442">
        <v>5.5710306406685239E-4</v>
      </c>
      <c r="AP43" s="443">
        <v>7.215147279598281E-3</v>
      </c>
      <c r="AQ43" s="442">
        <v>2.34192037470726E-3</v>
      </c>
      <c r="AR43" s="442">
        <v>2.3767664702803538E-2</v>
      </c>
      <c r="AS43" s="442">
        <v>0</v>
      </c>
      <c r="AT43" s="442">
        <v>0</v>
      </c>
      <c r="AU43" s="442">
        <v>0</v>
      </c>
      <c r="AV43" s="442">
        <v>0</v>
      </c>
      <c r="AW43" s="443">
        <v>1.3701906385736439E-2</v>
      </c>
      <c r="AX43" s="442">
        <v>1.4431476692990426E-2</v>
      </c>
      <c r="AY43" s="443">
        <v>6.4844535226793757E-5</v>
      </c>
      <c r="AZ43" s="443">
        <v>9.3046110097593868E-3</v>
      </c>
      <c r="BA43" s="442">
        <v>1.1049112254400561E-2</v>
      </c>
      <c r="BB43" s="443">
        <v>1.023484312776806E-2</v>
      </c>
      <c r="BC43" s="442">
        <v>8.1119448387750957E-3</v>
      </c>
      <c r="BD43" s="443">
        <v>1.1615416472537143E-2</v>
      </c>
    </row>
    <row r="44" spans="1:56" x14ac:dyDescent="0.2">
      <c r="A44" s="288">
        <v>40</v>
      </c>
      <c r="B44" s="292" t="s">
        <v>43</v>
      </c>
      <c r="C44" s="444">
        <v>0.54384724186704381</v>
      </c>
      <c r="D44" s="444">
        <v>0.31980676328502416</v>
      </c>
      <c r="E44" s="444">
        <v>0.45238095238095238</v>
      </c>
      <c r="F44" s="444">
        <v>0</v>
      </c>
      <c r="G44" s="444">
        <v>0.69512389239666794</v>
      </c>
      <c r="H44" s="444">
        <v>0.60379346680716539</v>
      </c>
      <c r="I44" s="444">
        <v>0.59375</v>
      </c>
      <c r="J44" s="444">
        <v>0.68386388583973656</v>
      </c>
      <c r="K44" s="444">
        <v>0.70731707317073167</v>
      </c>
      <c r="L44" s="444">
        <v>0.65647482014388492</v>
      </c>
      <c r="M44" s="444">
        <v>0.52564102564102566</v>
      </c>
      <c r="N44" s="444">
        <v>0.751953125</v>
      </c>
      <c r="O44" s="444">
        <v>0.77037037037037037</v>
      </c>
      <c r="P44" s="444">
        <v>0.56042296072507558</v>
      </c>
      <c r="Q44" s="444">
        <v>0.57057823129251706</v>
      </c>
      <c r="R44" s="444">
        <v>0.54838709677419351</v>
      </c>
      <c r="S44" s="444">
        <v>0.59338061465721037</v>
      </c>
      <c r="T44" s="444">
        <v>0.63636363636363635</v>
      </c>
      <c r="U44" s="444">
        <v>0.64993498049414822</v>
      </c>
      <c r="V44" s="444">
        <v>0.61842105263157898</v>
      </c>
      <c r="W44" s="444">
        <v>0.77970813064628219</v>
      </c>
      <c r="X44" s="444">
        <v>0.60909438288116169</v>
      </c>
      <c r="Y44" s="444">
        <v>0.53771588504334766</v>
      </c>
      <c r="Z44" s="444">
        <v>0.65432098765432101</v>
      </c>
      <c r="AA44" s="444">
        <v>0.50350262697022763</v>
      </c>
      <c r="AB44" s="444">
        <v>0.32948583420776495</v>
      </c>
      <c r="AC44" s="444">
        <v>0.276004665464956</v>
      </c>
      <c r="AD44" s="444">
        <v>0.32269002543091269</v>
      </c>
      <c r="AE44" s="444">
        <v>0.16767788196359626</v>
      </c>
      <c r="AF44" s="444">
        <v>0.25407925407925408</v>
      </c>
      <c r="AG44" s="444">
        <v>0.40598290598290598</v>
      </c>
      <c r="AH44" s="444">
        <v>0.2845165405996537</v>
      </c>
      <c r="AI44" s="444">
        <v>0.23975707034082669</v>
      </c>
      <c r="AJ44" s="444">
        <v>0.42965953932274936</v>
      </c>
      <c r="AK44" s="444">
        <v>0.40372272143774068</v>
      </c>
      <c r="AL44" s="444">
        <v>0.38947368421052631</v>
      </c>
      <c r="AM44" s="444">
        <v>0.45766239456676527</v>
      </c>
      <c r="AN44" s="444">
        <v>1</v>
      </c>
      <c r="AO44" s="444">
        <v>0.68300835654596104</v>
      </c>
      <c r="AP44" s="445">
        <v>0.45755681524046177</v>
      </c>
      <c r="AQ44" s="444">
        <v>1</v>
      </c>
      <c r="AR44" s="444">
        <v>1</v>
      </c>
      <c r="AS44" s="444">
        <v>1</v>
      </c>
      <c r="AT44" s="444">
        <v>1</v>
      </c>
      <c r="AU44" s="444">
        <v>1</v>
      </c>
      <c r="AV44" s="444">
        <v>1</v>
      </c>
      <c r="AW44" s="445">
        <v>1</v>
      </c>
      <c r="AX44" s="444">
        <v>1</v>
      </c>
      <c r="AY44" s="445">
        <v>1</v>
      </c>
      <c r="AZ44" s="445">
        <v>1</v>
      </c>
      <c r="BA44" s="444">
        <v>1</v>
      </c>
      <c r="BB44" s="445">
        <v>1</v>
      </c>
      <c r="BC44" s="444">
        <v>1</v>
      </c>
      <c r="BD44" s="445">
        <v>1</v>
      </c>
    </row>
    <row r="45" spans="1:56" x14ac:dyDescent="0.2">
      <c r="A45" s="300">
        <v>41</v>
      </c>
      <c r="B45" s="301" t="s">
        <v>52</v>
      </c>
      <c r="C45" s="442">
        <v>3.5360678925035359E-3</v>
      </c>
      <c r="D45" s="442">
        <v>7.246376811594203E-3</v>
      </c>
      <c r="E45" s="442">
        <v>2.3809523809523808E-2</v>
      </c>
      <c r="F45" s="442">
        <v>0</v>
      </c>
      <c r="G45" s="442">
        <v>9.0730620257865966E-3</v>
      </c>
      <c r="H45" s="442">
        <v>1.1591148577449948E-2</v>
      </c>
      <c r="I45" s="442">
        <v>1.0080645161290322E-2</v>
      </c>
      <c r="J45" s="442">
        <v>1.2074643249176729E-2</v>
      </c>
      <c r="K45" s="442">
        <v>8.130081300813009E-3</v>
      </c>
      <c r="L45" s="442">
        <v>1.7985611510791366E-2</v>
      </c>
      <c r="M45" s="442">
        <v>1.6765285996055226E-2</v>
      </c>
      <c r="N45" s="442">
        <v>9.765625E-3</v>
      </c>
      <c r="O45" s="442">
        <v>4.9382716049382715E-3</v>
      </c>
      <c r="P45" s="442">
        <v>1.4728096676737161E-2</v>
      </c>
      <c r="Q45" s="442">
        <v>1.5306122448979591E-2</v>
      </c>
      <c r="R45" s="442">
        <v>1.3582342954159592E-2</v>
      </c>
      <c r="S45" s="442">
        <v>1.5366430260047281E-2</v>
      </c>
      <c r="T45" s="442">
        <v>1.4354066985645933E-2</v>
      </c>
      <c r="U45" s="442">
        <v>1.495448634590377E-2</v>
      </c>
      <c r="V45" s="442">
        <v>2.6315789473684209E-2</v>
      </c>
      <c r="W45" s="442">
        <v>6.9492703266157054E-3</v>
      </c>
      <c r="X45" s="442">
        <v>1.9487963316774933E-2</v>
      </c>
      <c r="Y45" s="442">
        <v>2.136664618745307E-2</v>
      </c>
      <c r="Z45" s="442">
        <v>1.2345679012345678E-2</v>
      </c>
      <c r="AA45" s="442">
        <v>1.4010507880910683E-2</v>
      </c>
      <c r="AB45" s="442">
        <v>2.6232948583420776E-2</v>
      </c>
      <c r="AC45" s="442">
        <v>2.3539391368889832E-2</v>
      </c>
      <c r="AD45" s="442">
        <v>3.0799660921164172E-2</v>
      </c>
      <c r="AE45" s="442">
        <v>4.6489638326373019E-3</v>
      </c>
      <c r="AF45" s="442">
        <v>1.9684019684019685E-2</v>
      </c>
      <c r="AG45" s="442">
        <v>2.1367521367521368E-2</v>
      </c>
      <c r="AH45" s="442">
        <v>1.0571402533491297E-2</v>
      </c>
      <c r="AI45" s="442">
        <v>8.3393763596809282E-3</v>
      </c>
      <c r="AJ45" s="442">
        <v>8.9933009085069286E-3</v>
      </c>
      <c r="AK45" s="442">
        <v>3.7227214377406934E-2</v>
      </c>
      <c r="AL45" s="442">
        <v>1.4890885750962772E-2</v>
      </c>
      <c r="AM45" s="442">
        <v>2.1798663599518018E-2</v>
      </c>
      <c r="AN45" s="442">
        <v>0</v>
      </c>
      <c r="AO45" s="442">
        <v>3.3426183844011141E-3</v>
      </c>
      <c r="AP45" s="443">
        <v>1.3815551069006575E-2</v>
      </c>
      <c r="AQ45" s="313"/>
      <c r="AR45" s="313"/>
      <c r="AS45" s="313"/>
      <c r="AT45" s="313"/>
      <c r="AU45" s="313"/>
      <c r="AV45" s="313"/>
      <c r="AW45" s="313"/>
      <c r="AX45" s="313"/>
      <c r="AY45" s="313"/>
      <c r="AZ45" s="313"/>
      <c r="BA45" s="313"/>
      <c r="BB45" s="313"/>
      <c r="BC45" s="313"/>
      <c r="BD45" s="313"/>
    </row>
    <row r="46" spans="1:56" x14ac:dyDescent="0.2">
      <c r="A46" s="286">
        <v>42</v>
      </c>
      <c r="B46" s="282" t="s">
        <v>53</v>
      </c>
      <c r="C46" s="442">
        <v>0.11987270155586988</v>
      </c>
      <c r="D46" s="442">
        <v>0.24685990338164251</v>
      </c>
      <c r="E46" s="442">
        <v>0.17857142857142858</v>
      </c>
      <c r="F46" s="442">
        <v>0.75</v>
      </c>
      <c r="G46" s="442">
        <v>0.14315275640685521</v>
      </c>
      <c r="H46" s="442">
        <v>0.24552160168598525</v>
      </c>
      <c r="I46" s="442">
        <v>0.17200100806451613</v>
      </c>
      <c r="J46" s="442">
        <v>9.5499451152579587E-2</v>
      </c>
      <c r="K46" s="442">
        <v>3.2520325203252036E-2</v>
      </c>
      <c r="L46" s="442">
        <v>0.21282973621103118</v>
      </c>
      <c r="M46" s="442">
        <v>0.21499013806706113</v>
      </c>
      <c r="N46" s="442">
        <v>5.6640625E-2</v>
      </c>
      <c r="O46" s="442">
        <v>0.10123456790123457</v>
      </c>
      <c r="P46" s="442">
        <v>0.28436555891238668</v>
      </c>
      <c r="Q46" s="442">
        <v>0.195578231292517</v>
      </c>
      <c r="R46" s="442">
        <v>0.21392190152801357</v>
      </c>
      <c r="S46" s="442">
        <v>0.20803782505910165</v>
      </c>
      <c r="T46" s="442">
        <v>0.19617224880382775</v>
      </c>
      <c r="U46" s="442">
        <v>0.19635890767230169</v>
      </c>
      <c r="V46" s="442">
        <v>0.18421052631578946</v>
      </c>
      <c r="W46" s="442">
        <v>0.12508686587908269</v>
      </c>
      <c r="X46" s="442">
        <v>0.24894917844860528</v>
      </c>
      <c r="Y46" s="442">
        <v>0.34459690081234212</v>
      </c>
      <c r="Z46" s="442">
        <v>6.1728395061728392E-2</v>
      </c>
      <c r="AA46" s="442">
        <v>0.14010507880910683</v>
      </c>
      <c r="AB46" s="442">
        <v>0.50577124868835255</v>
      </c>
      <c r="AC46" s="442">
        <v>0.42476937758456157</v>
      </c>
      <c r="AD46" s="442">
        <v>0.31421305453517945</v>
      </c>
      <c r="AE46" s="442">
        <v>6.9340477503742809E-2</v>
      </c>
      <c r="AF46" s="442">
        <v>0.51230251230251234</v>
      </c>
      <c r="AG46" s="442">
        <v>0.25641025641025639</v>
      </c>
      <c r="AH46" s="442">
        <v>0.35423311765241955</v>
      </c>
      <c r="AI46" s="442">
        <v>0.55393401015228427</v>
      </c>
      <c r="AJ46" s="442">
        <v>0.4574653574378269</v>
      </c>
      <c r="AK46" s="442">
        <v>0.48523748395378691</v>
      </c>
      <c r="AL46" s="442">
        <v>0.36251604621309369</v>
      </c>
      <c r="AM46" s="442">
        <v>0.2664037682111951</v>
      </c>
      <c r="AN46" s="442">
        <v>0</v>
      </c>
      <c r="AO46" s="442">
        <v>9.4707520891364905E-3</v>
      </c>
      <c r="AP46" s="443">
        <v>0.28295025107418337</v>
      </c>
      <c r="AQ46" s="313"/>
      <c r="AR46" s="313"/>
      <c r="AS46" s="313"/>
      <c r="AT46" s="313"/>
      <c r="AU46" s="313"/>
      <c r="AV46" s="313"/>
      <c r="AW46" s="313"/>
      <c r="AX46" s="313"/>
      <c r="AY46" s="313"/>
      <c r="AZ46" s="313"/>
      <c r="BA46" s="313"/>
      <c r="BB46" s="313"/>
      <c r="BC46" s="313"/>
      <c r="BD46" s="313"/>
    </row>
    <row r="47" spans="1:56" x14ac:dyDescent="0.2">
      <c r="A47" s="286">
        <v>43</v>
      </c>
      <c r="B47" s="282" t="s">
        <v>54</v>
      </c>
      <c r="C47" s="442">
        <v>0.20226308345120225</v>
      </c>
      <c r="D47" s="442">
        <v>0.38309178743961353</v>
      </c>
      <c r="E47" s="442">
        <v>0.15476190476190477</v>
      </c>
      <c r="F47" s="442">
        <v>0</v>
      </c>
      <c r="G47" s="442">
        <v>7.4388496842998891E-2</v>
      </c>
      <c r="H47" s="442">
        <v>-1.8967334035827187E-2</v>
      </c>
      <c r="I47" s="442">
        <v>0.1223538306451613</v>
      </c>
      <c r="J47" s="442">
        <v>6.0373216245883647E-2</v>
      </c>
      <c r="K47" s="442">
        <v>2.8455284552845527E-2</v>
      </c>
      <c r="L47" s="442">
        <v>-5.3956834532374104E-3</v>
      </c>
      <c r="M47" s="442">
        <v>9.6646942800788949E-2</v>
      </c>
      <c r="N47" s="442">
        <v>0.109375</v>
      </c>
      <c r="O47" s="442">
        <v>8.6419753086419748E-2</v>
      </c>
      <c r="P47" s="442">
        <v>2.9833836858006044E-2</v>
      </c>
      <c r="Q47" s="442">
        <v>0.10629251700680271</v>
      </c>
      <c r="R47" s="442">
        <v>0.11205432937181664</v>
      </c>
      <c r="S47" s="442">
        <v>2.4822695035460994E-2</v>
      </c>
      <c r="T47" s="442">
        <v>-4.3062200956937802E-2</v>
      </c>
      <c r="U47" s="442">
        <v>-2.11963589076723E-2</v>
      </c>
      <c r="V47" s="442">
        <v>-3.9473684210526314E-2</v>
      </c>
      <c r="W47" s="442">
        <v>1.250868658790827E-2</v>
      </c>
      <c r="X47" s="442">
        <v>2.1398547955674436E-2</v>
      </c>
      <c r="Y47" s="442">
        <v>2.7032561949621135E-2</v>
      </c>
      <c r="Z47" s="442">
        <v>4.9382716049382713E-2</v>
      </c>
      <c r="AA47" s="442">
        <v>0.13003502626970229</v>
      </c>
      <c r="AB47" s="442">
        <v>3.8824763903462747E-2</v>
      </c>
      <c r="AC47" s="442">
        <v>0.13773724949634186</v>
      </c>
      <c r="AD47" s="442">
        <v>0.25233116699632663</v>
      </c>
      <c r="AE47" s="442">
        <v>0.36718934678118353</v>
      </c>
      <c r="AF47" s="442">
        <v>4.5066045066045064E-2</v>
      </c>
      <c r="AG47" s="442">
        <v>0.14957264957264957</v>
      </c>
      <c r="AH47" s="442">
        <v>0</v>
      </c>
      <c r="AI47" s="442">
        <v>1.5500362581580857E-2</v>
      </c>
      <c r="AJ47" s="442">
        <v>3.7625034413141231E-2</v>
      </c>
      <c r="AK47" s="442">
        <v>-3.8510911424903724E-3</v>
      </c>
      <c r="AL47" s="442">
        <v>8.9345314505776638E-2</v>
      </c>
      <c r="AM47" s="442">
        <v>0.10077774126410341</v>
      </c>
      <c r="AN47" s="442">
        <v>0</v>
      </c>
      <c r="AO47" s="442">
        <v>0.25905292479108633</v>
      </c>
      <c r="AP47" s="443">
        <v>9.2690376352435683E-2</v>
      </c>
      <c r="AQ47" s="313"/>
      <c r="AR47" s="313"/>
      <c r="AS47" s="313"/>
      <c r="AT47" s="313"/>
      <c r="AU47" s="313"/>
      <c r="AV47" s="313"/>
      <c r="AW47" s="313"/>
      <c r="AX47" s="313"/>
      <c r="AY47" s="313"/>
      <c r="AZ47" s="313"/>
      <c r="BA47" s="313"/>
      <c r="BB47" s="313"/>
      <c r="BC47" s="313"/>
      <c r="BD47" s="313"/>
    </row>
    <row r="48" spans="1:56" x14ac:dyDescent="0.2">
      <c r="A48" s="286">
        <v>44</v>
      </c>
      <c r="B48" s="282" t="s">
        <v>55</v>
      </c>
      <c r="C48" s="442">
        <v>0.16018387553041019</v>
      </c>
      <c r="D48" s="442">
        <v>5.9420289855072465E-2</v>
      </c>
      <c r="E48" s="442">
        <v>0.14285714285714285</v>
      </c>
      <c r="F48" s="442">
        <v>0.25</v>
      </c>
      <c r="G48" s="442">
        <v>5.0034488247466438E-2</v>
      </c>
      <c r="H48" s="442">
        <v>0.11380400421496312</v>
      </c>
      <c r="I48" s="442">
        <v>6.955645161290322E-2</v>
      </c>
      <c r="J48" s="442">
        <v>0.12843029637760703</v>
      </c>
      <c r="K48" s="442">
        <v>9.3495934959349589E-2</v>
      </c>
      <c r="L48" s="442">
        <v>8.1534772182254203E-2</v>
      </c>
      <c r="M48" s="442">
        <v>0.11538461538461539</v>
      </c>
      <c r="N48" s="442">
        <v>5.46875E-2</v>
      </c>
      <c r="O48" s="442">
        <v>2.9629629629629631E-2</v>
      </c>
      <c r="P48" s="442">
        <v>8.3081570996978854E-2</v>
      </c>
      <c r="Q48" s="442">
        <v>0.10544217687074831</v>
      </c>
      <c r="R48" s="442">
        <v>0.10186757215619695</v>
      </c>
      <c r="S48" s="442">
        <v>0.1430260047281324</v>
      </c>
      <c r="T48" s="442">
        <v>0.18660287081339713</v>
      </c>
      <c r="U48" s="442">
        <v>0.15604681404421328</v>
      </c>
      <c r="V48" s="442">
        <v>0.18421052631578946</v>
      </c>
      <c r="W48" s="442">
        <v>6.8102849200833912E-2</v>
      </c>
      <c r="X48" s="442">
        <v>7.8333970194879629E-2</v>
      </c>
      <c r="Y48" s="442">
        <v>3.6657792340774112E-2</v>
      </c>
      <c r="Z48" s="442">
        <v>0.18518518518518517</v>
      </c>
      <c r="AA48" s="442">
        <v>0.21541155866900175</v>
      </c>
      <c r="AB48" s="442">
        <v>8.0797481636935994E-2</v>
      </c>
      <c r="AC48" s="442">
        <v>9.5005831831195001E-2</v>
      </c>
      <c r="AD48" s="442">
        <v>7.4032212489403781E-2</v>
      </c>
      <c r="AE48" s="442">
        <v>0.33330706800094556</v>
      </c>
      <c r="AF48" s="442">
        <v>9.7125097125097121E-2</v>
      </c>
      <c r="AG48" s="442">
        <v>0.12393162393162394</v>
      </c>
      <c r="AH48" s="442">
        <v>0.34912968194659622</v>
      </c>
      <c r="AI48" s="442">
        <v>0.17313270485859319</v>
      </c>
      <c r="AJ48" s="442">
        <v>6.4054326878957513E-2</v>
      </c>
      <c r="AK48" s="442">
        <v>6.097560975609756E-2</v>
      </c>
      <c r="AL48" s="442">
        <v>9.4480102695763804E-2</v>
      </c>
      <c r="AM48" s="442">
        <v>9.7162887501369269E-2</v>
      </c>
      <c r="AN48" s="442">
        <v>0</v>
      </c>
      <c r="AO48" s="442">
        <v>3.6211699164345405E-2</v>
      </c>
      <c r="AP48" s="443">
        <v>0.12733602526272195</v>
      </c>
      <c r="AQ48" s="313"/>
      <c r="AR48" s="313"/>
      <c r="AS48" s="313"/>
      <c r="AT48" s="313"/>
      <c r="AU48" s="313"/>
      <c r="AV48" s="313"/>
      <c r="AW48" s="313"/>
      <c r="AX48" s="313"/>
      <c r="AY48" s="313"/>
      <c r="AZ48" s="313"/>
      <c r="BA48" s="313"/>
      <c r="BB48" s="313"/>
      <c r="BC48" s="313"/>
      <c r="BD48" s="313"/>
    </row>
    <row r="49" spans="1:56" x14ac:dyDescent="0.2">
      <c r="A49" s="286">
        <v>45</v>
      </c>
      <c r="B49" s="282" t="s">
        <v>56</v>
      </c>
      <c r="C49" s="442">
        <v>3.9603960396039604E-2</v>
      </c>
      <c r="D49" s="442">
        <v>2.318840579710145E-2</v>
      </c>
      <c r="E49" s="442">
        <v>4.7619047619047616E-2</v>
      </c>
      <c r="F49" s="442">
        <v>0</v>
      </c>
      <c r="G49" s="442">
        <v>3.2684246829734177E-2</v>
      </c>
      <c r="H49" s="442">
        <v>4.4257112750263436E-2</v>
      </c>
      <c r="I49" s="442">
        <v>3.2258064516129031E-2</v>
      </c>
      <c r="J49" s="442">
        <v>1.9758507135016465E-2</v>
      </c>
      <c r="K49" s="442">
        <v>0.13414634146341464</v>
      </c>
      <c r="L49" s="442">
        <v>3.6570743405275781E-2</v>
      </c>
      <c r="M49" s="442">
        <v>3.0571992110453649E-2</v>
      </c>
      <c r="N49" s="442">
        <v>1.7578125E-2</v>
      </c>
      <c r="O49" s="442">
        <v>7.4074074074074077E-3</v>
      </c>
      <c r="P49" s="442">
        <v>2.7567975830815709E-2</v>
      </c>
      <c r="Q49" s="442">
        <v>6.8027210884353739E-3</v>
      </c>
      <c r="R49" s="442">
        <v>1.0186757215619695E-2</v>
      </c>
      <c r="S49" s="442">
        <v>1.5366430260047281E-2</v>
      </c>
      <c r="T49" s="442">
        <v>9.5693779904306216E-3</v>
      </c>
      <c r="U49" s="442">
        <v>3.9011703511053317E-3</v>
      </c>
      <c r="V49" s="442">
        <v>2.6315789473684209E-2</v>
      </c>
      <c r="W49" s="442">
        <v>7.6441973592772756E-3</v>
      </c>
      <c r="X49" s="442">
        <v>2.2735957202904087E-2</v>
      </c>
      <c r="Y49" s="442">
        <v>3.686258447675609E-2</v>
      </c>
      <c r="Z49" s="442">
        <v>3.7037037037037035E-2</v>
      </c>
      <c r="AA49" s="442">
        <v>4.553415061295972E-2</v>
      </c>
      <c r="AB49" s="442">
        <v>1.888772298006296E-2</v>
      </c>
      <c r="AC49" s="442">
        <v>4.347365072632807E-2</v>
      </c>
      <c r="AD49" s="442">
        <v>2.0909861542808703E-2</v>
      </c>
      <c r="AE49" s="442">
        <v>5.7915057915057917E-2</v>
      </c>
      <c r="AF49" s="442">
        <v>7.3815073815073809E-2</v>
      </c>
      <c r="AG49" s="442">
        <v>4.2735042735042736E-2</v>
      </c>
      <c r="AH49" s="442">
        <v>1.5492572678392417E-3</v>
      </c>
      <c r="AI49" s="442">
        <v>1.1330674401740392E-2</v>
      </c>
      <c r="AJ49" s="442">
        <v>1.4866477012021657E-2</v>
      </c>
      <c r="AK49" s="442">
        <v>3.4017971758664958E-2</v>
      </c>
      <c r="AL49" s="442">
        <v>4.9293966623876764E-2</v>
      </c>
      <c r="AM49" s="442">
        <v>5.6194544857048966E-2</v>
      </c>
      <c r="AN49" s="442">
        <v>0</v>
      </c>
      <c r="AO49" s="442">
        <v>1.2813370473537604E-2</v>
      </c>
      <c r="AP49" s="443">
        <v>3.0808355334679297E-2</v>
      </c>
      <c r="AQ49" s="313"/>
      <c r="AR49" s="313"/>
      <c r="AS49" s="313"/>
      <c r="AT49" s="313"/>
      <c r="AU49" s="313"/>
      <c r="AV49" s="313"/>
      <c r="AW49" s="313"/>
      <c r="AX49" s="313"/>
      <c r="AY49" s="313"/>
      <c r="AZ49" s="313"/>
      <c r="BA49" s="313"/>
      <c r="BB49" s="313"/>
      <c r="BC49" s="313"/>
      <c r="BD49" s="313"/>
    </row>
    <row r="50" spans="1:56" x14ac:dyDescent="0.2">
      <c r="A50" s="286">
        <v>46</v>
      </c>
      <c r="B50" s="282" t="s">
        <v>204</v>
      </c>
      <c r="C50" s="442">
        <v>-6.9306930693069313E-2</v>
      </c>
      <c r="D50" s="442">
        <v>-3.961352657004831E-2</v>
      </c>
      <c r="E50" s="442">
        <v>0</v>
      </c>
      <c r="F50" s="442">
        <v>0</v>
      </c>
      <c r="G50" s="442">
        <v>-4.4569427495092058E-3</v>
      </c>
      <c r="H50" s="442">
        <v>0</v>
      </c>
      <c r="I50" s="442">
        <v>0</v>
      </c>
      <c r="J50" s="442">
        <v>0</v>
      </c>
      <c r="K50" s="442">
        <v>-4.0650406504065045E-3</v>
      </c>
      <c r="L50" s="442">
        <v>0</v>
      </c>
      <c r="M50" s="442">
        <v>0</v>
      </c>
      <c r="N50" s="442">
        <v>0</v>
      </c>
      <c r="O50" s="442">
        <v>0</v>
      </c>
      <c r="P50" s="442">
        <v>0</v>
      </c>
      <c r="Q50" s="442">
        <v>0</v>
      </c>
      <c r="R50" s="442">
        <v>0</v>
      </c>
      <c r="S50" s="442">
        <v>0</v>
      </c>
      <c r="T50" s="442">
        <v>0</v>
      </c>
      <c r="U50" s="442">
        <v>0</v>
      </c>
      <c r="V50" s="442">
        <v>0</v>
      </c>
      <c r="W50" s="442">
        <v>0</v>
      </c>
      <c r="X50" s="442">
        <v>0</v>
      </c>
      <c r="Y50" s="442">
        <v>-4.2323708102942181E-3</v>
      </c>
      <c r="Z50" s="442">
        <v>0</v>
      </c>
      <c r="AA50" s="442">
        <v>-4.859894921190893E-2</v>
      </c>
      <c r="AB50" s="442">
        <v>0</v>
      </c>
      <c r="AC50" s="442">
        <v>-5.3016647227229353E-4</v>
      </c>
      <c r="AD50" s="442">
        <v>-1.4975981915795423E-2</v>
      </c>
      <c r="AE50" s="442">
        <v>-7.8795997163344105E-5</v>
      </c>
      <c r="AF50" s="442">
        <v>-2.0720020720020721E-3</v>
      </c>
      <c r="AG50" s="442">
        <v>0</v>
      </c>
      <c r="AH50" s="442">
        <v>0</v>
      </c>
      <c r="AI50" s="442">
        <v>-1.9941986947063089E-3</v>
      </c>
      <c r="AJ50" s="442">
        <v>-1.2664035973203635E-2</v>
      </c>
      <c r="AK50" s="442">
        <v>-1.7329910141206675E-2</v>
      </c>
      <c r="AL50" s="442">
        <v>0</v>
      </c>
      <c r="AM50" s="442">
        <v>0</v>
      </c>
      <c r="AN50" s="442">
        <v>0</v>
      </c>
      <c r="AO50" s="442">
        <v>-3.8997214484679664E-3</v>
      </c>
      <c r="AP50" s="443">
        <v>-5.157374333488637E-3</v>
      </c>
      <c r="AQ50" s="313"/>
      <c r="AR50" s="313"/>
      <c r="AS50" s="313"/>
      <c r="AT50" s="313"/>
      <c r="AU50" s="313"/>
      <c r="AV50" s="313"/>
      <c r="AW50" s="313"/>
      <c r="AX50" s="313"/>
      <c r="AY50" s="313"/>
      <c r="AZ50" s="313"/>
      <c r="BA50" s="313"/>
      <c r="BB50" s="313"/>
      <c r="BC50" s="313"/>
      <c r="BD50" s="313"/>
    </row>
    <row r="51" spans="1:56" x14ac:dyDescent="0.2">
      <c r="A51" s="288">
        <v>47</v>
      </c>
      <c r="B51" s="289" t="s">
        <v>58</v>
      </c>
      <c r="C51" s="444">
        <v>0.45615275813295614</v>
      </c>
      <c r="D51" s="444">
        <v>0.68019323671497589</v>
      </c>
      <c r="E51" s="444">
        <v>0.54761904761904767</v>
      </c>
      <c r="F51" s="444">
        <v>1</v>
      </c>
      <c r="G51" s="444">
        <v>0.30487610760333211</v>
      </c>
      <c r="H51" s="444">
        <v>0.39620653319283455</v>
      </c>
      <c r="I51" s="444">
        <v>0.40625</v>
      </c>
      <c r="J51" s="444">
        <v>0.31613611416026344</v>
      </c>
      <c r="K51" s="444">
        <v>0.29268292682926828</v>
      </c>
      <c r="L51" s="444">
        <v>0.34352517985611508</v>
      </c>
      <c r="M51" s="444">
        <v>0.47435897435897434</v>
      </c>
      <c r="N51" s="444">
        <v>0.248046875</v>
      </c>
      <c r="O51" s="444">
        <v>0.22962962962962963</v>
      </c>
      <c r="P51" s="444">
        <v>0.43957703927492447</v>
      </c>
      <c r="Q51" s="444">
        <v>0.429421768707483</v>
      </c>
      <c r="R51" s="444">
        <v>0.45161290322580644</v>
      </c>
      <c r="S51" s="444">
        <v>0.40661938534278957</v>
      </c>
      <c r="T51" s="444">
        <v>0.36363636363636365</v>
      </c>
      <c r="U51" s="444">
        <v>0.35006501950585178</v>
      </c>
      <c r="V51" s="444">
        <v>0.38157894736842107</v>
      </c>
      <c r="W51" s="444">
        <v>0.22029186935371786</v>
      </c>
      <c r="X51" s="444">
        <v>0.39090561711883837</v>
      </c>
      <c r="Y51" s="444">
        <v>0.46228411495665234</v>
      </c>
      <c r="Z51" s="444">
        <v>0.34567901234567899</v>
      </c>
      <c r="AA51" s="444">
        <v>0.49649737302977232</v>
      </c>
      <c r="AB51" s="444">
        <v>0.670514165792235</v>
      </c>
      <c r="AC51" s="444">
        <v>0.72399533453504406</v>
      </c>
      <c r="AD51" s="444">
        <v>0.67730997456908726</v>
      </c>
      <c r="AE51" s="444">
        <v>0.83232211803640377</v>
      </c>
      <c r="AF51" s="444">
        <v>0.74592074592074598</v>
      </c>
      <c r="AG51" s="444">
        <v>0.59401709401709402</v>
      </c>
      <c r="AH51" s="444">
        <v>0.7154834594003463</v>
      </c>
      <c r="AI51" s="444">
        <v>0.76024292965917328</v>
      </c>
      <c r="AJ51" s="444">
        <v>0.57034046067725064</v>
      </c>
      <c r="AK51" s="444">
        <v>0.59627727856225932</v>
      </c>
      <c r="AL51" s="444">
        <v>0.61052631578947369</v>
      </c>
      <c r="AM51" s="444">
        <v>0.54233760543323473</v>
      </c>
      <c r="AN51" s="444">
        <v>0</v>
      </c>
      <c r="AO51" s="444">
        <v>0.31699164345403902</v>
      </c>
      <c r="AP51" s="445">
        <v>0.54244318475953823</v>
      </c>
      <c r="AQ51" s="313"/>
      <c r="AR51" s="313"/>
      <c r="AS51" s="313"/>
      <c r="AT51" s="313"/>
      <c r="AU51" s="313"/>
      <c r="AV51" s="313"/>
      <c r="AW51" s="313"/>
      <c r="AX51" s="313"/>
      <c r="AY51" s="313"/>
      <c r="AZ51" s="313"/>
      <c r="BA51" s="313"/>
      <c r="BB51" s="313"/>
      <c r="BC51" s="313"/>
      <c r="BD51" s="313"/>
    </row>
    <row r="52" spans="1:56" x14ac:dyDescent="0.2">
      <c r="A52" s="304">
        <v>48</v>
      </c>
      <c r="B52" s="305" t="s">
        <v>439</v>
      </c>
      <c r="C52" s="444">
        <v>1</v>
      </c>
      <c r="D52" s="444">
        <v>1</v>
      </c>
      <c r="E52" s="444">
        <v>1</v>
      </c>
      <c r="F52" s="444">
        <v>1</v>
      </c>
      <c r="G52" s="444">
        <v>1</v>
      </c>
      <c r="H52" s="444">
        <v>1</v>
      </c>
      <c r="I52" s="444">
        <v>1</v>
      </c>
      <c r="J52" s="444">
        <v>1</v>
      </c>
      <c r="K52" s="444">
        <v>1</v>
      </c>
      <c r="L52" s="444">
        <v>1</v>
      </c>
      <c r="M52" s="444">
        <v>1</v>
      </c>
      <c r="N52" s="444">
        <v>1</v>
      </c>
      <c r="O52" s="444">
        <v>1</v>
      </c>
      <c r="P52" s="444">
        <v>1</v>
      </c>
      <c r="Q52" s="444">
        <v>1</v>
      </c>
      <c r="R52" s="444">
        <v>1</v>
      </c>
      <c r="S52" s="444">
        <v>1</v>
      </c>
      <c r="T52" s="444">
        <v>1</v>
      </c>
      <c r="U52" s="444">
        <v>1</v>
      </c>
      <c r="V52" s="444">
        <v>1</v>
      </c>
      <c r="W52" s="444">
        <v>1</v>
      </c>
      <c r="X52" s="444">
        <v>1</v>
      </c>
      <c r="Y52" s="444">
        <v>1</v>
      </c>
      <c r="Z52" s="444">
        <v>1</v>
      </c>
      <c r="AA52" s="444">
        <v>1</v>
      </c>
      <c r="AB52" s="444">
        <v>1</v>
      </c>
      <c r="AC52" s="444">
        <v>1</v>
      </c>
      <c r="AD52" s="444">
        <v>1</v>
      </c>
      <c r="AE52" s="444">
        <v>1</v>
      </c>
      <c r="AF52" s="444">
        <v>1</v>
      </c>
      <c r="AG52" s="444">
        <v>1</v>
      </c>
      <c r="AH52" s="444">
        <v>1</v>
      </c>
      <c r="AI52" s="444">
        <v>1</v>
      </c>
      <c r="AJ52" s="444">
        <v>1</v>
      </c>
      <c r="AK52" s="444">
        <v>1</v>
      </c>
      <c r="AL52" s="444">
        <v>1</v>
      </c>
      <c r="AM52" s="444">
        <v>1</v>
      </c>
      <c r="AN52" s="444">
        <v>1</v>
      </c>
      <c r="AO52" s="444">
        <v>1</v>
      </c>
      <c r="AP52" s="445">
        <v>1</v>
      </c>
      <c r="AQ52" s="313"/>
      <c r="AR52" s="313"/>
      <c r="AS52" s="313"/>
      <c r="AT52" s="313"/>
      <c r="AU52" s="313"/>
      <c r="AV52" s="313"/>
      <c r="AW52" s="313"/>
      <c r="AX52" s="313"/>
      <c r="AY52" s="313"/>
      <c r="AZ52" s="313"/>
      <c r="BA52" s="313"/>
      <c r="BB52" s="313"/>
      <c r="BC52" s="313"/>
      <c r="BD52" s="313"/>
    </row>
    <row r="53" spans="1:56" x14ac:dyDescent="0.2">
      <c r="A53" s="56" t="s">
        <v>485</v>
      </c>
      <c r="B53" s="56"/>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row>
    <row r="54" spans="1:56" x14ac:dyDescent="0.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row>
    <row r="55" spans="1:56" x14ac:dyDescent="0.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row>
    <row r="56" spans="1:56" x14ac:dyDescent="0.2">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row>
    <row r="57" spans="1:56" x14ac:dyDescent="0.2">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row>
    <row r="58" spans="1:56" x14ac:dyDescent="0.2">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row>
    <row r="59" spans="1:56" x14ac:dyDescent="0.2">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row>
    <row r="60" spans="1:56" x14ac:dyDescent="0.2">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row>
    <row r="61" spans="1:56" x14ac:dyDescent="0.2">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row>
    <row r="62" spans="1:56" x14ac:dyDescent="0.2">
      <c r="AU62" s="314"/>
      <c r="AV62" s="314"/>
      <c r="AW62" s="314"/>
      <c r="AX62" s="314"/>
      <c r="AY62" s="314"/>
      <c r="AZ62" s="314"/>
      <c r="BA62" s="314"/>
      <c r="BB62" s="314"/>
      <c r="BC62" s="314"/>
      <c r="BD62" s="314"/>
    </row>
    <row r="63" spans="1:56" x14ac:dyDescent="0.2">
      <c r="AU63" s="314"/>
      <c r="AV63" s="314"/>
      <c r="AW63" s="314"/>
      <c r="AX63" s="314"/>
      <c r="AY63" s="314"/>
      <c r="AZ63" s="314"/>
      <c r="BA63" s="314"/>
      <c r="BB63" s="314"/>
      <c r="BC63" s="314"/>
      <c r="BD63" s="314"/>
    </row>
    <row r="64" spans="1:56" x14ac:dyDescent="0.2">
      <c r="AU64" s="314"/>
      <c r="AV64" s="314"/>
      <c r="AW64" s="314"/>
      <c r="AX64" s="314"/>
      <c r="AY64" s="314"/>
      <c r="AZ64" s="314"/>
      <c r="BA64" s="314"/>
      <c r="BB64" s="314"/>
      <c r="BC64" s="314"/>
      <c r="BD64" s="314"/>
    </row>
    <row r="65" spans="47:56" x14ac:dyDescent="0.2">
      <c r="AU65" s="314"/>
      <c r="AV65" s="314"/>
      <c r="AW65" s="314"/>
      <c r="AX65" s="314"/>
      <c r="AY65" s="314"/>
      <c r="AZ65" s="314"/>
      <c r="BA65" s="314"/>
      <c r="BB65" s="314"/>
      <c r="BC65" s="314"/>
      <c r="BD65" s="314"/>
    </row>
    <row r="66" spans="47:56" x14ac:dyDescent="0.2">
      <c r="AU66" s="314"/>
      <c r="AV66" s="314"/>
      <c r="AW66" s="314"/>
      <c r="AX66" s="314"/>
      <c r="AY66" s="314"/>
      <c r="AZ66" s="314"/>
      <c r="BA66" s="314"/>
      <c r="BB66" s="314"/>
      <c r="BC66" s="314"/>
      <c r="BD66" s="314"/>
    </row>
    <row r="67" spans="47:56" x14ac:dyDescent="0.2">
      <c r="AU67" s="314"/>
      <c r="AV67" s="314"/>
      <c r="AW67" s="314"/>
      <c r="AX67" s="314"/>
      <c r="AY67" s="314"/>
      <c r="AZ67" s="314"/>
      <c r="BA67" s="314"/>
      <c r="BB67" s="314"/>
      <c r="BC67" s="314"/>
      <c r="BD67" s="314"/>
    </row>
    <row r="68" spans="47:56" x14ac:dyDescent="0.2">
      <c r="AU68" s="314"/>
      <c r="AV68" s="314"/>
      <c r="AW68" s="314"/>
      <c r="AX68" s="314"/>
      <c r="AY68" s="314"/>
      <c r="AZ68" s="314"/>
      <c r="BA68" s="314"/>
      <c r="BB68" s="314"/>
      <c r="BC68" s="314"/>
      <c r="BD68" s="314"/>
    </row>
    <row r="69" spans="47:56" x14ac:dyDescent="0.2">
      <c r="AU69" s="314"/>
      <c r="AV69" s="314"/>
      <c r="AW69" s="314"/>
      <c r="AX69" s="314"/>
      <c r="AY69" s="314"/>
      <c r="AZ69" s="314"/>
      <c r="BA69" s="314"/>
      <c r="BB69" s="314"/>
      <c r="BC69" s="314"/>
      <c r="BD69" s="314"/>
    </row>
    <row r="70" spans="47:56" x14ac:dyDescent="0.2">
      <c r="AU70" s="314"/>
      <c r="AV70" s="314"/>
      <c r="AW70" s="314"/>
      <c r="AX70" s="314"/>
      <c r="AY70" s="314"/>
      <c r="AZ70" s="314"/>
      <c r="BA70" s="314"/>
      <c r="BB70" s="314"/>
      <c r="BC70" s="314"/>
      <c r="BD70" s="314"/>
    </row>
    <row r="71" spans="47:56" x14ac:dyDescent="0.2">
      <c r="AU71" s="314"/>
      <c r="AV71" s="314"/>
      <c r="AW71" s="314"/>
      <c r="AX71" s="314"/>
      <c r="AY71" s="314"/>
      <c r="AZ71" s="314"/>
      <c r="BA71" s="314"/>
      <c r="BB71" s="314"/>
      <c r="BC71" s="314"/>
      <c r="BD71" s="314"/>
    </row>
    <row r="72" spans="47:56" x14ac:dyDescent="0.2">
      <c r="AU72" s="314"/>
      <c r="AV72" s="314"/>
      <c r="AW72" s="314"/>
      <c r="AX72" s="314"/>
      <c r="AY72" s="314"/>
      <c r="AZ72" s="314"/>
      <c r="BA72" s="314"/>
      <c r="BB72" s="314"/>
      <c r="BC72" s="314"/>
      <c r="BD72" s="314"/>
    </row>
    <row r="73" spans="47:56" x14ac:dyDescent="0.2">
      <c r="AU73" s="314"/>
      <c r="AV73" s="314"/>
      <c r="AW73" s="314"/>
      <c r="AX73" s="314"/>
      <c r="AY73" s="314"/>
      <c r="AZ73" s="314"/>
      <c r="BA73" s="314"/>
      <c r="BB73" s="314"/>
      <c r="BC73" s="314"/>
      <c r="BD73" s="314"/>
    </row>
    <row r="74" spans="47:56" x14ac:dyDescent="0.2">
      <c r="AU74" s="314"/>
      <c r="AV74" s="314"/>
      <c r="AW74" s="314"/>
      <c r="AX74" s="314"/>
      <c r="AY74" s="314"/>
      <c r="AZ74" s="314"/>
      <c r="BA74" s="314"/>
      <c r="BB74" s="314"/>
      <c r="BC74" s="314"/>
      <c r="BD74" s="314"/>
    </row>
    <row r="75" spans="47:56" x14ac:dyDescent="0.2">
      <c r="AU75" s="314"/>
      <c r="AV75" s="314"/>
      <c r="AW75" s="314"/>
      <c r="AX75" s="314"/>
      <c r="AY75" s="314"/>
      <c r="AZ75" s="314"/>
      <c r="BA75" s="314"/>
      <c r="BB75" s="314"/>
      <c r="BC75" s="314"/>
      <c r="BD75" s="314"/>
    </row>
    <row r="76" spans="47:56" x14ac:dyDescent="0.2">
      <c r="AU76" s="314"/>
      <c r="AV76" s="314"/>
      <c r="AW76" s="314"/>
      <c r="AX76" s="314"/>
      <c r="AY76" s="314"/>
      <c r="AZ76" s="314"/>
      <c r="BA76" s="314"/>
      <c r="BB76" s="314"/>
      <c r="BC76" s="314"/>
      <c r="BD76" s="314"/>
    </row>
    <row r="77" spans="47:56" x14ac:dyDescent="0.2">
      <c r="AU77" s="314"/>
      <c r="AV77" s="314"/>
      <c r="AW77" s="314"/>
      <c r="AX77" s="314"/>
      <c r="AY77" s="314"/>
      <c r="AZ77" s="314"/>
      <c r="BA77" s="314"/>
      <c r="BB77" s="314"/>
      <c r="BC77" s="314"/>
      <c r="BD77" s="314"/>
    </row>
    <row r="78" spans="47:56" x14ac:dyDescent="0.2">
      <c r="AU78" s="314"/>
      <c r="AV78" s="314"/>
      <c r="AW78" s="314"/>
      <c r="AX78" s="314"/>
      <c r="AY78" s="314"/>
      <c r="AZ78" s="314"/>
      <c r="BA78" s="314"/>
      <c r="BB78" s="314"/>
      <c r="BC78" s="314"/>
      <c r="BD78" s="314"/>
    </row>
    <row r="79" spans="47:56" x14ac:dyDescent="0.2">
      <c r="AU79" s="314"/>
      <c r="AV79" s="314"/>
      <c r="AW79" s="314"/>
      <c r="AX79" s="314"/>
      <c r="AY79" s="314"/>
      <c r="AZ79" s="314"/>
      <c r="BA79" s="314"/>
      <c r="BB79" s="314"/>
      <c r="BC79" s="314"/>
      <c r="BD79" s="314"/>
    </row>
    <row r="80" spans="47:56" x14ac:dyDescent="0.2">
      <c r="AU80" s="314"/>
      <c r="AV80" s="314"/>
      <c r="AW80" s="314"/>
      <c r="AX80" s="314"/>
      <c r="AY80" s="314"/>
      <c r="AZ80" s="314"/>
      <c r="BA80" s="314"/>
      <c r="BB80" s="314"/>
      <c r="BC80" s="314"/>
      <c r="BD80" s="314"/>
    </row>
    <row r="81" spans="47:56" x14ac:dyDescent="0.2">
      <c r="AU81" s="314"/>
      <c r="AV81" s="314"/>
      <c r="AW81" s="314"/>
      <c r="AX81" s="314"/>
      <c r="AY81" s="314"/>
      <c r="AZ81" s="314"/>
      <c r="BA81" s="314"/>
      <c r="BB81" s="314"/>
      <c r="BC81" s="314"/>
      <c r="BD81" s="314"/>
    </row>
    <row r="82" spans="47:56" x14ac:dyDescent="0.2">
      <c r="AU82" s="314"/>
      <c r="AV82" s="314"/>
      <c r="AW82" s="314"/>
      <c r="AX82" s="314"/>
      <c r="AY82" s="314"/>
      <c r="AZ82" s="314"/>
      <c r="BA82" s="314"/>
      <c r="BB82" s="314"/>
      <c r="BC82" s="314"/>
      <c r="BD82" s="314"/>
    </row>
    <row r="83" spans="47:56" x14ac:dyDescent="0.2">
      <c r="AU83" s="314"/>
      <c r="AV83" s="314"/>
      <c r="AW83" s="314"/>
      <c r="AX83" s="314"/>
      <c r="AY83" s="314"/>
      <c r="AZ83" s="314"/>
      <c r="BA83" s="314"/>
      <c r="BB83" s="314"/>
      <c r="BC83" s="314"/>
      <c r="BD83" s="314"/>
    </row>
    <row r="84" spans="47:56" x14ac:dyDescent="0.2">
      <c r="AU84" s="314"/>
      <c r="AV84" s="314"/>
      <c r="AW84" s="314"/>
      <c r="AX84" s="314"/>
      <c r="AY84" s="314"/>
      <c r="AZ84" s="314"/>
      <c r="BA84" s="314"/>
      <c r="BB84" s="314"/>
      <c r="BC84" s="314"/>
      <c r="BD84" s="314"/>
    </row>
    <row r="85" spans="47:56" x14ac:dyDescent="0.2">
      <c r="AU85" s="314"/>
      <c r="AV85" s="314"/>
      <c r="AW85" s="314"/>
      <c r="AX85" s="314"/>
      <c r="AY85" s="314"/>
      <c r="AZ85" s="314"/>
      <c r="BA85" s="314"/>
      <c r="BB85" s="314"/>
      <c r="BC85" s="314"/>
      <c r="BD85" s="314"/>
    </row>
    <row r="86" spans="47:56" x14ac:dyDescent="0.2">
      <c r="AU86" s="314"/>
      <c r="AV86" s="314"/>
      <c r="AW86" s="314"/>
      <c r="AX86" s="314"/>
      <c r="AY86" s="314"/>
      <c r="AZ86" s="314"/>
      <c r="BA86" s="314"/>
      <c r="BB86" s="314"/>
      <c r="BC86" s="314"/>
      <c r="BD86" s="314"/>
    </row>
    <row r="87" spans="47:56" x14ac:dyDescent="0.2">
      <c r="AU87" s="314"/>
      <c r="AV87" s="314"/>
      <c r="AW87" s="314"/>
      <c r="AX87" s="314"/>
      <c r="AY87" s="314"/>
      <c r="AZ87" s="314"/>
      <c r="BA87" s="314"/>
      <c r="BB87" s="314"/>
      <c r="BC87" s="314"/>
      <c r="BD87" s="314"/>
    </row>
    <row r="88" spans="47:56" x14ac:dyDescent="0.2">
      <c r="AU88" s="314"/>
      <c r="AV88" s="314"/>
      <c r="AW88" s="314"/>
      <c r="AX88" s="314"/>
      <c r="AY88" s="314"/>
      <c r="AZ88" s="314"/>
      <c r="BA88" s="314"/>
      <c r="BB88" s="314"/>
      <c r="BC88" s="314"/>
      <c r="BD88" s="314"/>
    </row>
    <row r="89" spans="47:56" x14ac:dyDescent="0.2">
      <c r="AU89" s="314"/>
      <c r="AV89" s="314"/>
      <c r="AW89" s="314"/>
      <c r="AX89" s="314"/>
      <c r="AY89" s="314"/>
      <c r="AZ89" s="314"/>
      <c r="BA89" s="314"/>
      <c r="BB89" s="314"/>
      <c r="BC89" s="314"/>
      <c r="BD89" s="314"/>
    </row>
    <row r="90" spans="47:56" x14ac:dyDescent="0.2">
      <c r="AU90" s="314"/>
      <c r="AV90" s="314"/>
      <c r="AW90" s="314"/>
      <c r="AX90" s="314"/>
      <c r="AY90" s="314"/>
      <c r="AZ90" s="314"/>
      <c r="BA90" s="314"/>
      <c r="BB90" s="314"/>
      <c r="BC90" s="314"/>
      <c r="BD90" s="314"/>
    </row>
    <row r="91" spans="47:56" x14ac:dyDescent="0.2">
      <c r="AU91" s="314"/>
      <c r="AV91" s="314"/>
      <c r="AW91" s="314"/>
      <c r="AX91" s="314"/>
      <c r="AY91" s="314"/>
      <c r="AZ91" s="314"/>
      <c r="BA91" s="314"/>
      <c r="BB91" s="314"/>
      <c r="BC91" s="314"/>
      <c r="BD91" s="314"/>
    </row>
    <row r="92" spans="47:56" x14ac:dyDescent="0.2">
      <c r="AU92" s="314"/>
      <c r="AV92" s="314"/>
      <c r="AW92" s="314"/>
      <c r="AX92" s="314"/>
      <c r="AY92" s="314"/>
      <c r="AZ92" s="314"/>
      <c r="BA92" s="314"/>
      <c r="BB92" s="314"/>
      <c r="BC92" s="314"/>
      <c r="BD92" s="314"/>
    </row>
    <row r="93" spans="47:56" x14ac:dyDescent="0.2">
      <c r="AU93" s="314"/>
      <c r="AV93" s="314"/>
      <c r="AW93" s="314"/>
      <c r="AX93" s="314"/>
      <c r="AY93" s="314"/>
      <c r="AZ93" s="314"/>
      <c r="BA93" s="314"/>
      <c r="BB93" s="314"/>
      <c r="BC93" s="314"/>
      <c r="BD93" s="314"/>
    </row>
    <row r="94" spans="47:56" x14ac:dyDescent="0.2">
      <c r="AU94" s="314"/>
      <c r="AV94" s="314"/>
      <c r="AW94" s="314"/>
      <c r="AX94" s="314"/>
      <c r="AY94" s="314"/>
      <c r="AZ94" s="314"/>
      <c r="BA94" s="314"/>
      <c r="BB94" s="314"/>
      <c r="BC94" s="314"/>
      <c r="BD94" s="314"/>
    </row>
    <row r="95" spans="47:56" x14ac:dyDescent="0.2">
      <c r="AU95" s="314"/>
      <c r="AV95" s="314"/>
      <c r="AW95" s="314"/>
      <c r="AX95" s="314"/>
      <c r="AY95" s="314"/>
      <c r="AZ95" s="314"/>
      <c r="BA95" s="314"/>
      <c r="BB95" s="314"/>
      <c r="BC95" s="314"/>
      <c r="BD95" s="314"/>
    </row>
    <row r="96" spans="47:56" x14ac:dyDescent="0.2">
      <c r="AU96" s="314"/>
      <c r="AV96" s="314"/>
      <c r="AW96" s="314"/>
      <c r="AX96" s="314"/>
      <c r="AY96" s="314"/>
      <c r="AZ96" s="314"/>
      <c r="BA96" s="314"/>
      <c r="BB96" s="314"/>
      <c r="BC96" s="314"/>
      <c r="BD96" s="314"/>
    </row>
    <row r="97" spans="47:56" x14ac:dyDescent="0.2">
      <c r="AU97" s="314"/>
      <c r="AV97" s="314"/>
      <c r="AW97" s="314"/>
      <c r="AX97" s="314"/>
      <c r="AY97" s="314"/>
      <c r="AZ97" s="314"/>
      <c r="BA97" s="314"/>
      <c r="BB97" s="314"/>
      <c r="BC97" s="314"/>
      <c r="BD97" s="314"/>
    </row>
    <row r="98" spans="47:56" x14ac:dyDescent="0.2">
      <c r="AU98" s="314"/>
      <c r="AV98" s="314"/>
      <c r="AW98" s="314"/>
      <c r="AX98" s="314"/>
      <c r="AY98" s="314"/>
      <c r="AZ98" s="314"/>
      <c r="BA98" s="314"/>
      <c r="BB98" s="314"/>
      <c r="BC98" s="314"/>
      <c r="BD98" s="314"/>
    </row>
  </sheetData>
  <phoneticPr fontId="5"/>
  <pageMargins left="0.78740157480314965" right="0.78740157480314965" top="0.78740157480314965" bottom="0.78740157480314965" header="0.51181102362204722" footer="0.27559055118110237"/>
  <pageSetup paperSize="9" scale="92" fitToWidth="5" orientation="landscape" verticalDpi="20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P92"/>
  <sheetViews>
    <sheetView workbookViewId="0">
      <pane xSplit="2" ySplit="4" topLeftCell="C24" activePane="bottomRight" state="frozen"/>
      <selection activeCell="F63" sqref="F63"/>
      <selection pane="topRight" activeCell="F63" sqref="F63"/>
      <selection pane="bottomLeft" activeCell="F63" sqref="F63"/>
      <selection pane="bottomRight" activeCell="I29" sqref="I29"/>
    </sheetView>
  </sheetViews>
  <sheetFormatPr defaultColWidth="9" defaultRowHeight="12" x14ac:dyDescent="0.2"/>
  <cols>
    <col min="1" max="1" width="3.6328125" style="48" customWidth="1"/>
    <col min="2" max="2" width="25.6328125" style="48" customWidth="1"/>
    <col min="3" max="42" width="9.08984375" style="48" customWidth="1"/>
    <col min="43" max="256" width="9" style="48"/>
    <col min="257" max="257" width="3.6328125" style="48" customWidth="1"/>
    <col min="258" max="258" width="25.6328125" style="48" customWidth="1"/>
    <col min="259" max="298" width="9.08984375" style="48" customWidth="1"/>
    <col min="299" max="512" width="9" style="48"/>
    <col min="513" max="513" width="3.6328125" style="48" customWidth="1"/>
    <col min="514" max="514" width="25.6328125" style="48" customWidth="1"/>
    <col min="515" max="554" width="9.08984375" style="48" customWidth="1"/>
    <col min="555" max="768" width="9" style="48"/>
    <col min="769" max="769" width="3.6328125" style="48" customWidth="1"/>
    <col min="770" max="770" width="25.6328125" style="48" customWidth="1"/>
    <col min="771" max="810" width="9.08984375" style="48" customWidth="1"/>
    <col min="811" max="1024" width="9" style="48"/>
    <col min="1025" max="1025" width="3.6328125" style="48" customWidth="1"/>
    <col min="1026" max="1026" width="25.6328125" style="48" customWidth="1"/>
    <col min="1027" max="1066" width="9.08984375" style="48" customWidth="1"/>
    <col min="1067" max="1280" width="9" style="48"/>
    <col min="1281" max="1281" width="3.6328125" style="48" customWidth="1"/>
    <col min="1282" max="1282" width="25.6328125" style="48" customWidth="1"/>
    <col min="1283" max="1322" width="9.08984375" style="48" customWidth="1"/>
    <col min="1323" max="1536" width="9" style="48"/>
    <col min="1537" max="1537" width="3.6328125" style="48" customWidth="1"/>
    <col min="1538" max="1538" width="25.6328125" style="48" customWidth="1"/>
    <col min="1539" max="1578" width="9.08984375" style="48" customWidth="1"/>
    <col min="1579" max="1792" width="9" style="48"/>
    <col min="1793" max="1793" width="3.6328125" style="48" customWidth="1"/>
    <col min="1794" max="1794" width="25.6328125" style="48" customWidth="1"/>
    <col min="1795" max="1834" width="9.08984375" style="48" customWidth="1"/>
    <col min="1835" max="2048" width="9" style="48"/>
    <col min="2049" max="2049" width="3.6328125" style="48" customWidth="1"/>
    <col min="2050" max="2050" width="25.6328125" style="48" customWidth="1"/>
    <col min="2051" max="2090" width="9.08984375" style="48" customWidth="1"/>
    <col min="2091" max="2304" width="9" style="48"/>
    <col min="2305" max="2305" width="3.6328125" style="48" customWidth="1"/>
    <col min="2306" max="2306" width="25.6328125" style="48" customWidth="1"/>
    <col min="2307" max="2346" width="9.08984375" style="48" customWidth="1"/>
    <col min="2347" max="2560" width="9" style="48"/>
    <col min="2561" max="2561" width="3.6328125" style="48" customWidth="1"/>
    <col min="2562" max="2562" width="25.6328125" style="48" customWidth="1"/>
    <col min="2563" max="2602" width="9.08984375" style="48" customWidth="1"/>
    <col min="2603" max="2816" width="9" style="48"/>
    <col min="2817" max="2817" width="3.6328125" style="48" customWidth="1"/>
    <col min="2818" max="2818" width="25.6328125" style="48" customWidth="1"/>
    <col min="2819" max="2858" width="9.08984375" style="48" customWidth="1"/>
    <col min="2859" max="3072" width="9" style="48"/>
    <col min="3073" max="3073" width="3.6328125" style="48" customWidth="1"/>
    <col min="3074" max="3074" width="25.6328125" style="48" customWidth="1"/>
    <col min="3075" max="3114" width="9.08984375" style="48" customWidth="1"/>
    <col min="3115" max="3328" width="9" style="48"/>
    <col min="3329" max="3329" width="3.6328125" style="48" customWidth="1"/>
    <col min="3330" max="3330" width="25.6328125" style="48" customWidth="1"/>
    <col min="3331" max="3370" width="9.08984375" style="48" customWidth="1"/>
    <col min="3371" max="3584" width="9" style="48"/>
    <col min="3585" max="3585" width="3.6328125" style="48" customWidth="1"/>
    <col min="3586" max="3586" width="25.6328125" style="48" customWidth="1"/>
    <col min="3587" max="3626" width="9.08984375" style="48" customWidth="1"/>
    <col min="3627" max="3840" width="9" style="48"/>
    <col min="3841" max="3841" width="3.6328125" style="48" customWidth="1"/>
    <col min="3842" max="3842" width="25.6328125" style="48" customWidth="1"/>
    <col min="3843" max="3882" width="9.08984375" style="48" customWidth="1"/>
    <col min="3883" max="4096" width="9" style="48"/>
    <col min="4097" max="4097" width="3.6328125" style="48" customWidth="1"/>
    <col min="4098" max="4098" width="25.6328125" style="48" customWidth="1"/>
    <col min="4099" max="4138" width="9.08984375" style="48" customWidth="1"/>
    <col min="4139" max="4352" width="9" style="48"/>
    <col min="4353" max="4353" width="3.6328125" style="48" customWidth="1"/>
    <col min="4354" max="4354" width="25.6328125" style="48" customWidth="1"/>
    <col min="4355" max="4394" width="9.08984375" style="48" customWidth="1"/>
    <col min="4395" max="4608" width="9" style="48"/>
    <col min="4609" max="4609" width="3.6328125" style="48" customWidth="1"/>
    <col min="4610" max="4610" width="25.6328125" style="48" customWidth="1"/>
    <col min="4611" max="4650" width="9.08984375" style="48" customWidth="1"/>
    <col min="4651" max="4864" width="9" style="48"/>
    <col min="4865" max="4865" width="3.6328125" style="48" customWidth="1"/>
    <col min="4866" max="4866" width="25.6328125" style="48" customWidth="1"/>
    <col min="4867" max="4906" width="9.08984375" style="48" customWidth="1"/>
    <col min="4907" max="5120" width="9" style="48"/>
    <col min="5121" max="5121" width="3.6328125" style="48" customWidth="1"/>
    <col min="5122" max="5122" width="25.6328125" style="48" customWidth="1"/>
    <col min="5123" max="5162" width="9.08984375" style="48" customWidth="1"/>
    <col min="5163" max="5376" width="9" style="48"/>
    <col min="5377" max="5377" width="3.6328125" style="48" customWidth="1"/>
    <col min="5378" max="5378" width="25.6328125" style="48" customWidth="1"/>
    <col min="5379" max="5418" width="9.08984375" style="48" customWidth="1"/>
    <col min="5419" max="5632" width="9" style="48"/>
    <col min="5633" max="5633" width="3.6328125" style="48" customWidth="1"/>
    <col min="5634" max="5634" width="25.6328125" style="48" customWidth="1"/>
    <col min="5635" max="5674" width="9.08984375" style="48" customWidth="1"/>
    <col min="5675" max="5888" width="9" style="48"/>
    <col min="5889" max="5889" width="3.6328125" style="48" customWidth="1"/>
    <col min="5890" max="5890" width="25.6328125" style="48" customWidth="1"/>
    <col min="5891" max="5930" width="9.08984375" style="48" customWidth="1"/>
    <col min="5931" max="6144" width="9" style="48"/>
    <col min="6145" max="6145" width="3.6328125" style="48" customWidth="1"/>
    <col min="6146" max="6146" width="25.6328125" style="48" customWidth="1"/>
    <col min="6147" max="6186" width="9.08984375" style="48" customWidth="1"/>
    <col min="6187" max="6400" width="9" style="48"/>
    <col min="6401" max="6401" width="3.6328125" style="48" customWidth="1"/>
    <col min="6402" max="6402" width="25.6328125" style="48" customWidth="1"/>
    <col min="6403" max="6442" width="9.08984375" style="48" customWidth="1"/>
    <col min="6443" max="6656" width="9" style="48"/>
    <col min="6657" max="6657" width="3.6328125" style="48" customWidth="1"/>
    <col min="6658" max="6658" width="25.6328125" style="48" customWidth="1"/>
    <col min="6659" max="6698" width="9.08984375" style="48" customWidth="1"/>
    <col min="6699" max="6912" width="9" style="48"/>
    <col min="6913" max="6913" width="3.6328125" style="48" customWidth="1"/>
    <col min="6914" max="6914" width="25.6328125" style="48" customWidth="1"/>
    <col min="6915" max="6954" width="9.08984375" style="48" customWidth="1"/>
    <col min="6955" max="7168" width="9" style="48"/>
    <col min="7169" max="7169" width="3.6328125" style="48" customWidth="1"/>
    <col min="7170" max="7170" width="25.6328125" style="48" customWidth="1"/>
    <col min="7171" max="7210" width="9.08984375" style="48" customWidth="1"/>
    <col min="7211" max="7424" width="9" style="48"/>
    <col min="7425" max="7425" width="3.6328125" style="48" customWidth="1"/>
    <col min="7426" max="7426" width="25.6328125" style="48" customWidth="1"/>
    <col min="7427" max="7466" width="9.08984375" style="48" customWidth="1"/>
    <col min="7467" max="7680" width="9" style="48"/>
    <col min="7681" max="7681" width="3.6328125" style="48" customWidth="1"/>
    <col min="7682" max="7682" width="25.6328125" style="48" customWidth="1"/>
    <col min="7683" max="7722" width="9.08984375" style="48" customWidth="1"/>
    <col min="7723" max="7936" width="9" style="48"/>
    <col min="7937" max="7937" width="3.6328125" style="48" customWidth="1"/>
    <col min="7938" max="7938" width="25.6328125" style="48" customWidth="1"/>
    <col min="7939" max="7978" width="9.08984375" style="48" customWidth="1"/>
    <col min="7979" max="8192" width="9" style="48"/>
    <col min="8193" max="8193" width="3.6328125" style="48" customWidth="1"/>
    <col min="8194" max="8194" width="25.6328125" style="48" customWidth="1"/>
    <col min="8195" max="8234" width="9.08984375" style="48" customWidth="1"/>
    <col min="8235" max="8448" width="9" style="48"/>
    <col min="8449" max="8449" width="3.6328125" style="48" customWidth="1"/>
    <col min="8450" max="8450" width="25.6328125" style="48" customWidth="1"/>
    <col min="8451" max="8490" width="9.08984375" style="48" customWidth="1"/>
    <col min="8491" max="8704" width="9" style="48"/>
    <col min="8705" max="8705" width="3.6328125" style="48" customWidth="1"/>
    <col min="8706" max="8706" width="25.6328125" style="48" customWidth="1"/>
    <col min="8707" max="8746" width="9.08984375" style="48" customWidth="1"/>
    <col min="8747" max="8960" width="9" style="48"/>
    <col min="8961" max="8961" width="3.6328125" style="48" customWidth="1"/>
    <col min="8962" max="8962" width="25.6328125" style="48" customWidth="1"/>
    <col min="8963" max="9002" width="9.08984375" style="48" customWidth="1"/>
    <col min="9003" max="9216" width="9" style="48"/>
    <col min="9217" max="9217" width="3.6328125" style="48" customWidth="1"/>
    <col min="9218" max="9218" width="25.6328125" style="48" customWidth="1"/>
    <col min="9219" max="9258" width="9.08984375" style="48" customWidth="1"/>
    <col min="9259" max="9472" width="9" style="48"/>
    <col min="9473" max="9473" width="3.6328125" style="48" customWidth="1"/>
    <col min="9474" max="9474" width="25.6328125" style="48" customWidth="1"/>
    <col min="9475" max="9514" width="9.08984375" style="48" customWidth="1"/>
    <col min="9515" max="9728" width="9" style="48"/>
    <col min="9729" max="9729" width="3.6328125" style="48" customWidth="1"/>
    <col min="9730" max="9730" width="25.6328125" style="48" customWidth="1"/>
    <col min="9731" max="9770" width="9.08984375" style="48" customWidth="1"/>
    <col min="9771" max="9984" width="9" style="48"/>
    <col min="9985" max="9985" width="3.6328125" style="48" customWidth="1"/>
    <col min="9986" max="9986" width="25.6328125" style="48" customWidth="1"/>
    <col min="9987" max="10026" width="9.08984375" style="48" customWidth="1"/>
    <col min="10027" max="10240" width="9" style="48"/>
    <col min="10241" max="10241" width="3.6328125" style="48" customWidth="1"/>
    <col min="10242" max="10242" width="25.6328125" style="48" customWidth="1"/>
    <col min="10243" max="10282" width="9.08984375" style="48" customWidth="1"/>
    <col min="10283" max="10496" width="9" style="48"/>
    <col min="10497" max="10497" width="3.6328125" style="48" customWidth="1"/>
    <col min="10498" max="10498" width="25.6328125" style="48" customWidth="1"/>
    <col min="10499" max="10538" width="9.08984375" style="48" customWidth="1"/>
    <col min="10539" max="10752" width="9" style="48"/>
    <col min="10753" max="10753" width="3.6328125" style="48" customWidth="1"/>
    <col min="10754" max="10754" width="25.6328125" style="48" customWidth="1"/>
    <col min="10755" max="10794" width="9.08984375" style="48" customWidth="1"/>
    <col min="10795" max="11008" width="9" style="48"/>
    <col min="11009" max="11009" width="3.6328125" style="48" customWidth="1"/>
    <col min="11010" max="11010" width="25.6328125" style="48" customWidth="1"/>
    <col min="11011" max="11050" width="9.08984375" style="48" customWidth="1"/>
    <col min="11051" max="11264" width="9" style="48"/>
    <col min="11265" max="11265" width="3.6328125" style="48" customWidth="1"/>
    <col min="11266" max="11266" width="25.6328125" style="48" customWidth="1"/>
    <col min="11267" max="11306" width="9.08984375" style="48" customWidth="1"/>
    <col min="11307" max="11520" width="9" style="48"/>
    <col min="11521" max="11521" width="3.6328125" style="48" customWidth="1"/>
    <col min="11522" max="11522" width="25.6328125" style="48" customWidth="1"/>
    <col min="11523" max="11562" width="9.08984375" style="48" customWidth="1"/>
    <col min="11563" max="11776" width="9" style="48"/>
    <col min="11777" max="11777" width="3.6328125" style="48" customWidth="1"/>
    <col min="11778" max="11778" width="25.6328125" style="48" customWidth="1"/>
    <col min="11779" max="11818" width="9.08984375" style="48" customWidth="1"/>
    <col min="11819" max="12032" width="9" style="48"/>
    <col min="12033" max="12033" width="3.6328125" style="48" customWidth="1"/>
    <col min="12034" max="12034" width="25.6328125" style="48" customWidth="1"/>
    <col min="12035" max="12074" width="9.08984375" style="48" customWidth="1"/>
    <col min="12075" max="12288" width="9" style="48"/>
    <col min="12289" max="12289" width="3.6328125" style="48" customWidth="1"/>
    <col min="12290" max="12290" width="25.6328125" style="48" customWidth="1"/>
    <col min="12291" max="12330" width="9.08984375" style="48" customWidth="1"/>
    <col min="12331" max="12544" width="9" style="48"/>
    <col min="12545" max="12545" width="3.6328125" style="48" customWidth="1"/>
    <col min="12546" max="12546" width="25.6328125" style="48" customWidth="1"/>
    <col min="12547" max="12586" width="9.08984375" style="48" customWidth="1"/>
    <col min="12587" max="12800" width="9" style="48"/>
    <col min="12801" max="12801" width="3.6328125" style="48" customWidth="1"/>
    <col min="12802" max="12802" width="25.6328125" style="48" customWidth="1"/>
    <col min="12803" max="12842" width="9.08984375" style="48" customWidth="1"/>
    <col min="12843" max="13056" width="9" style="48"/>
    <col min="13057" max="13057" width="3.6328125" style="48" customWidth="1"/>
    <col min="13058" max="13058" width="25.6328125" style="48" customWidth="1"/>
    <col min="13059" max="13098" width="9.08984375" style="48" customWidth="1"/>
    <col min="13099" max="13312" width="9" style="48"/>
    <col min="13313" max="13313" width="3.6328125" style="48" customWidth="1"/>
    <col min="13314" max="13314" width="25.6328125" style="48" customWidth="1"/>
    <col min="13315" max="13354" width="9.08984375" style="48" customWidth="1"/>
    <col min="13355" max="13568" width="9" style="48"/>
    <col min="13569" max="13569" width="3.6328125" style="48" customWidth="1"/>
    <col min="13570" max="13570" width="25.6328125" style="48" customWidth="1"/>
    <col min="13571" max="13610" width="9.08984375" style="48" customWidth="1"/>
    <col min="13611" max="13824" width="9" style="48"/>
    <col min="13825" max="13825" width="3.6328125" style="48" customWidth="1"/>
    <col min="13826" max="13826" width="25.6328125" style="48" customWidth="1"/>
    <col min="13827" max="13866" width="9.08984375" style="48" customWidth="1"/>
    <col min="13867" max="14080" width="9" style="48"/>
    <col min="14081" max="14081" width="3.6328125" style="48" customWidth="1"/>
    <col min="14082" max="14082" width="25.6328125" style="48" customWidth="1"/>
    <col min="14083" max="14122" width="9.08984375" style="48" customWidth="1"/>
    <col min="14123" max="14336" width="9" style="48"/>
    <col min="14337" max="14337" width="3.6328125" style="48" customWidth="1"/>
    <col min="14338" max="14338" width="25.6328125" style="48" customWidth="1"/>
    <col min="14339" max="14378" width="9.08984375" style="48" customWidth="1"/>
    <col min="14379" max="14592" width="9" style="48"/>
    <col min="14593" max="14593" width="3.6328125" style="48" customWidth="1"/>
    <col min="14594" max="14594" width="25.6328125" style="48" customWidth="1"/>
    <col min="14595" max="14634" width="9.08984375" style="48" customWidth="1"/>
    <col min="14635" max="14848" width="9" style="48"/>
    <col min="14849" max="14849" width="3.6328125" style="48" customWidth="1"/>
    <col min="14850" max="14850" width="25.6328125" style="48" customWidth="1"/>
    <col min="14851" max="14890" width="9.08984375" style="48" customWidth="1"/>
    <col min="14891" max="15104" width="9" style="48"/>
    <col min="15105" max="15105" width="3.6328125" style="48" customWidth="1"/>
    <col min="15106" max="15106" width="25.6328125" style="48" customWidth="1"/>
    <col min="15107" max="15146" width="9.08984375" style="48" customWidth="1"/>
    <col min="15147" max="15360" width="9" style="48"/>
    <col min="15361" max="15361" width="3.6328125" style="48" customWidth="1"/>
    <col min="15362" max="15362" width="25.6328125" style="48" customWidth="1"/>
    <col min="15363" max="15402" width="9.08984375" style="48" customWidth="1"/>
    <col min="15403" max="15616" width="9" style="48"/>
    <col min="15617" max="15617" width="3.6328125" style="48" customWidth="1"/>
    <col min="15618" max="15618" width="25.6328125" style="48" customWidth="1"/>
    <col min="15619" max="15658" width="9.08984375" style="48" customWidth="1"/>
    <col min="15659" max="15872" width="9" style="48"/>
    <col min="15873" max="15873" width="3.6328125" style="48" customWidth="1"/>
    <col min="15874" max="15874" width="25.6328125" style="48" customWidth="1"/>
    <col min="15875" max="15914" width="9.08984375" style="48" customWidth="1"/>
    <col min="15915" max="16128" width="9" style="48"/>
    <col min="16129" max="16129" width="3.6328125" style="48" customWidth="1"/>
    <col min="16130" max="16130" width="25.6328125" style="48" customWidth="1"/>
    <col min="16131" max="16170" width="9.08984375" style="48" customWidth="1"/>
    <col min="16171" max="16384" width="9" style="48"/>
  </cols>
  <sheetData>
    <row r="1" spans="1:42" ht="13" x14ac:dyDescent="0.2">
      <c r="A1" s="236" t="s">
        <v>397</v>
      </c>
      <c r="E1" s="48" t="s">
        <v>611</v>
      </c>
    </row>
    <row r="2" spans="1:42" ht="14" x14ac:dyDescent="0.2">
      <c r="A2" s="48" t="s">
        <v>486</v>
      </c>
    </row>
    <row r="3" spans="1:42" ht="12.5" x14ac:dyDescent="0.2">
      <c r="A3" s="211" t="s">
        <v>1</v>
      </c>
      <c r="B3" s="233"/>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315">
        <v>40</v>
      </c>
    </row>
    <row r="4" spans="1:42" ht="33" customHeight="1" x14ac:dyDescent="0.2">
      <c r="A4" s="234"/>
      <c r="B4" s="235"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316" t="s">
        <v>43</v>
      </c>
    </row>
    <row r="5" spans="1:42" ht="12.5" x14ac:dyDescent="0.2">
      <c r="A5" s="267" t="s">
        <v>442</v>
      </c>
      <c r="B5" s="272" t="s">
        <v>443</v>
      </c>
      <c r="C5" s="442">
        <v>1.0375173053172233</v>
      </c>
      <c r="D5" s="442">
        <v>1.1083339153373521E-3</v>
      </c>
      <c r="E5" s="442">
        <v>1.2548154328567071E-3</v>
      </c>
      <c r="F5" s="442">
        <v>0</v>
      </c>
      <c r="G5" s="442">
        <v>5.4896862328040343E-2</v>
      </c>
      <c r="H5" s="442">
        <v>2.198720681170998E-3</v>
      </c>
      <c r="I5" s="442">
        <v>1.8594394041904688E-4</v>
      </c>
      <c r="J5" s="442">
        <v>3.781277803977471E-4</v>
      </c>
      <c r="K5" s="442">
        <v>5.2657519783105847E-6</v>
      </c>
      <c r="L5" s="442">
        <v>4.7781133425043936E-4</v>
      </c>
      <c r="M5" s="442">
        <v>3.1087823342780092E-5</v>
      </c>
      <c r="N5" s="442">
        <v>1.1768154295282586E-5</v>
      </c>
      <c r="O5" s="442">
        <v>4.2573959826116008E-5</v>
      </c>
      <c r="P5" s="442">
        <v>7.8964156133301896E-6</v>
      </c>
      <c r="Q5" s="442">
        <v>5.8098383179216005E-6</v>
      </c>
      <c r="R5" s="442">
        <v>8.6391046366067927E-6</v>
      </c>
      <c r="S5" s="442">
        <v>1.4733103205446547E-5</v>
      </c>
      <c r="T5" s="442">
        <v>1.0128076383074367E-5</v>
      </c>
      <c r="U5" s="442">
        <v>1.2070462763299721E-5</v>
      </c>
      <c r="V5" s="442">
        <v>2.875783908042799E-6</v>
      </c>
      <c r="W5" s="442">
        <v>5.5129130161979423E-6</v>
      </c>
      <c r="X5" s="442">
        <v>2.4740410125756312E-3</v>
      </c>
      <c r="Y5" s="442">
        <v>2.7553298611068789E-4</v>
      </c>
      <c r="Z5" s="442">
        <v>1.9657478813174136E-5</v>
      </c>
      <c r="AA5" s="442">
        <v>2.5890701515102011E-5</v>
      </c>
      <c r="AB5" s="442">
        <v>1.1643576071905459E-5</v>
      </c>
      <c r="AC5" s="442">
        <v>4.2807621770434942E-5</v>
      </c>
      <c r="AD5" s="442">
        <v>2.5906443361512589E-5</v>
      </c>
      <c r="AE5" s="442">
        <v>5.6806668831478682E-6</v>
      </c>
      <c r="AF5" s="442">
        <v>9.1540478231217367E-6</v>
      </c>
      <c r="AG5" s="442">
        <v>2.9704460761005642E-5</v>
      </c>
      <c r="AH5" s="442">
        <v>2.1243642667584876E-5</v>
      </c>
      <c r="AI5" s="442">
        <v>7.1054005743881386E-4</v>
      </c>
      <c r="AJ5" s="442">
        <v>5.9758512092789376E-4</v>
      </c>
      <c r="AK5" s="442">
        <v>5.8755979494584762E-4</v>
      </c>
      <c r="AL5" s="442">
        <v>1.2711654982272482E-5</v>
      </c>
      <c r="AM5" s="442">
        <v>5.8956149925574811E-3</v>
      </c>
      <c r="AN5" s="442">
        <v>2.9887013878089451E-4</v>
      </c>
      <c r="AO5" s="442">
        <v>9.4795998060339618E-5</v>
      </c>
      <c r="AP5" s="317">
        <f t="shared" ref="AP5:AP44" si="0">SUM(C5:AN5)</f>
        <v>1.109220426514969</v>
      </c>
    </row>
    <row r="6" spans="1:42" ht="12.5" x14ac:dyDescent="0.2">
      <c r="A6" s="267" t="s">
        <v>444</v>
      </c>
      <c r="B6" s="272" t="s">
        <v>445</v>
      </c>
      <c r="C6" s="442">
        <v>2.6636952864795803E-3</v>
      </c>
      <c r="D6" s="442">
        <v>1.1425680903521314</v>
      </c>
      <c r="E6" s="442">
        <v>1.984491358546713E-4</v>
      </c>
      <c r="F6" s="442">
        <v>0</v>
      </c>
      <c r="G6" s="442">
        <v>2.3042962641716559E-3</v>
      </c>
      <c r="H6" s="442">
        <v>6.9876459837429179E-4</v>
      </c>
      <c r="I6" s="442">
        <v>0.15749565973342508</v>
      </c>
      <c r="J6" s="442">
        <v>1.3676718265253568E-3</v>
      </c>
      <c r="K6" s="442">
        <v>1.6663167970186222E-5</v>
      </c>
      <c r="L6" s="442">
        <v>6.6700741690017991E-4</v>
      </c>
      <c r="M6" s="442">
        <v>2.0338917894566154E-3</v>
      </c>
      <c r="N6" s="442">
        <v>7.6121648027078082E-5</v>
      </c>
      <c r="O6" s="442">
        <v>3.7073522091886146E-4</v>
      </c>
      <c r="P6" s="442">
        <v>4.6086380727561088E-4</v>
      </c>
      <c r="Q6" s="442">
        <v>1.9480287712232738E-4</v>
      </c>
      <c r="R6" s="442">
        <v>1.2501579811087778E-4</v>
      </c>
      <c r="S6" s="442">
        <v>5.5549889173752971E-4</v>
      </c>
      <c r="T6" s="442">
        <v>5.0572753917352265E-4</v>
      </c>
      <c r="U6" s="442">
        <v>8.0404283419572772E-4</v>
      </c>
      <c r="V6" s="442">
        <v>3.0808187708541446E-5</v>
      </c>
      <c r="W6" s="442">
        <v>2.5980343432207843E-4</v>
      </c>
      <c r="X6" s="442">
        <v>5.0914414870184849E-3</v>
      </c>
      <c r="Y6" s="442">
        <v>4.7246972886876544E-3</v>
      </c>
      <c r="Z6" s="442">
        <v>1.2129061460190291E-4</v>
      </c>
      <c r="AA6" s="442">
        <v>6.022842811406081E-4</v>
      </c>
      <c r="AB6" s="442">
        <v>6.2108805821897174E-4</v>
      </c>
      <c r="AC6" s="442">
        <v>9.0607360775744308E-4</v>
      </c>
      <c r="AD6" s="442">
        <v>5.921861654760598E-4</v>
      </c>
      <c r="AE6" s="442">
        <v>1.1519452865018581E-4</v>
      </c>
      <c r="AF6" s="442">
        <v>2.2965708819398911E-4</v>
      </c>
      <c r="AG6" s="442">
        <v>8.3491168328680488E-4</v>
      </c>
      <c r="AH6" s="442">
        <v>2.7465575102815401E-4</v>
      </c>
      <c r="AI6" s="442">
        <v>8.8802224282950523E-4</v>
      </c>
      <c r="AJ6" s="442">
        <v>5.2573066478340993E-4</v>
      </c>
      <c r="AK6" s="442">
        <v>2.0145907416448104E-3</v>
      </c>
      <c r="AL6" s="442">
        <v>4.0659872966354241E-4</v>
      </c>
      <c r="AM6" s="442">
        <v>1.7927883167354324E-3</v>
      </c>
      <c r="AN6" s="442">
        <v>1.8181311094136895E-2</v>
      </c>
      <c r="AO6" s="442">
        <v>9.5749094426849472E-3</v>
      </c>
      <c r="AP6" s="318">
        <f t="shared" si="0"/>
        <v>1.3513201321537356</v>
      </c>
    </row>
    <row r="7" spans="1:42" ht="12.5" x14ac:dyDescent="0.2">
      <c r="A7" s="267" t="s">
        <v>446</v>
      </c>
      <c r="B7" s="272" t="s">
        <v>249</v>
      </c>
      <c r="C7" s="442">
        <v>8.7226707506058779E-5</v>
      </c>
      <c r="D7" s="442">
        <v>2.4285737116891141E-5</v>
      </c>
      <c r="E7" s="442">
        <v>1.0036352039228713</v>
      </c>
      <c r="F7" s="442">
        <v>0</v>
      </c>
      <c r="G7" s="442">
        <v>3.0357118154303803E-3</v>
      </c>
      <c r="H7" s="442">
        <v>6.490745163537827E-6</v>
      </c>
      <c r="I7" s="442">
        <v>7.7474692853888239E-6</v>
      </c>
      <c r="J7" s="442">
        <v>6.1704167184640607E-6</v>
      </c>
      <c r="K7" s="442">
        <v>1.2417829508680412E-6</v>
      </c>
      <c r="L7" s="442">
        <v>9.2109103547010789E-7</v>
      </c>
      <c r="M7" s="442">
        <v>4.2693763147537115E-6</v>
      </c>
      <c r="N7" s="442">
        <v>2.4927069908814356E-6</v>
      </c>
      <c r="O7" s="442">
        <v>9.9027818251230433E-6</v>
      </c>
      <c r="P7" s="442">
        <v>1.1781156144342618E-6</v>
      </c>
      <c r="Q7" s="442">
        <v>5.8938098825502424E-7</v>
      </c>
      <c r="R7" s="442">
        <v>1.3460410193240123E-6</v>
      </c>
      <c r="S7" s="442">
        <v>2.5187446853735592E-6</v>
      </c>
      <c r="T7" s="442">
        <v>1.6054049506696218E-6</v>
      </c>
      <c r="U7" s="442">
        <v>1.6694194829700435E-6</v>
      </c>
      <c r="V7" s="442">
        <v>1.038097237281399E-7</v>
      </c>
      <c r="W7" s="442">
        <v>6.2241142547631056E-7</v>
      </c>
      <c r="X7" s="442">
        <v>5.9984187880803886E-4</v>
      </c>
      <c r="Y7" s="442">
        <v>1.6714840425710924E-6</v>
      </c>
      <c r="Z7" s="442">
        <v>3.8547840479759583E-6</v>
      </c>
      <c r="AA7" s="442">
        <v>1.8077471807227369E-6</v>
      </c>
      <c r="AB7" s="442">
        <v>1.8181179752246938E-6</v>
      </c>
      <c r="AC7" s="442">
        <v>2.4772058011869249E-6</v>
      </c>
      <c r="AD7" s="442">
        <v>5.470296607356318E-6</v>
      </c>
      <c r="AE7" s="442">
        <v>4.3138975952165871E-7</v>
      </c>
      <c r="AF7" s="442">
        <v>1.4317711152387184E-6</v>
      </c>
      <c r="AG7" s="442">
        <v>4.7334504433249451E-6</v>
      </c>
      <c r="AH7" s="442">
        <v>3.3439428677448029E-6</v>
      </c>
      <c r="AI7" s="442">
        <v>1.6529820837299709E-5</v>
      </c>
      <c r="AJ7" s="442">
        <v>4.2790086936926301E-5</v>
      </c>
      <c r="AK7" s="442">
        <v>1.711833097470827E-5</v>
      </c>
      <c r="AL7" s="442">
        <v>2.0735241982722271E-6</v>
      </c>
      <c r="AM7" s="442">
        <v>3.6580674619545188E-4</v>
      </c>
      <c r="AN7" s="442">
        <v>6.7080695845936185E-5</v>
      </c>
      <c r="AO7" s="442">
        <v>1.383930973388762E-5</v>
      </c>
      <c r="AP7" s="318">
        <f t="shared" si="0"/>
        <v>1.0079695791547363</v>
      </c>
    </row>
    <row r="8" spans="1:42" ht="12.5" x14ac:dyDescent="0.2">
      <c r="A8" s="267" t="s">
        <v>447</v>
      </c>
      <c r="B8" s="272" t="s">
        <v>27</v>
      </c>
      <c r="C8" s="442">
        <v>1.6551637255951817E-6</v>
      </c>
      <c r="D8" s="442">
        <v>7.0392636612600839E-6</v>
      </c>
      <c r="E8" s="442">
        <v>8.0790769679353415E-6</v>
      </c>
      <c r="F8" s="442">
        <v>1</v>
      </c>
      <c r="G8" s="442">
        <v>2.9839174917523215E-6</v>
      </c>
      <c r="H8" s="442">
        <v>6.6457541425874291E-6</v>
      </c>
      <c r="I8" s="442">
        <v>3.7542367762124718E-6</v>
      </c>
      <c r="J8" s="442">
        <v>3.6792034745789805E-5</v>
      </c>
      <c r="K8" s="442">
        <v>2.6627184715086083E-3</v>
      </c>
      <c r="L8" s="442">
        <v>1.6717528408021072E-6</v>
      </c>
      <c r="M8" s="442">
        <v>3.2222402660146726E-4</v>
      </c>
      <c r="N8" s="442">
        <v>2.4293380242542718E-4</v>
      </c>
      <c r="O8" s="442">
        <v>7.0237786980948292E-4</v>
      </c>
      <c r="P8" s="442">
        <v>9.3366303211697487E-6</v>
      </c>
      <c r="Q8" s="442">
        <v>4.4692721753773499E-6</v>
      </c>
      <c r="R8" s="442">
        <v>3.17957034265259E-6</v>
      </c>
      <c r="S8" s="442">
        <v>3.5480476473526036E-6</v>
      </c>
      <c r="T8" s="442">
        <v>4.4696406482280768E-6</v>
      </c>
      <c r="U8" s="442">
        <v>4.6514446705805137E-6</v>
      </c>
      <c r="V8" s="442">
        <v>1.7540698711405248E-6</v>
      </c>
      <c r="W8" s="442">
        <v>2.8896423972705036E-6</v>
      </c>
      <c r="X8" s="442">
        <v>5.8634921337247739E-6</v>
      </c>
      <c r="Y8" s="442">
        <v>3.5728042305385975E-5</v>
      </c>
      <c r="Z8" s="442">
        <v>1.3531962169568944E-3</v>
      </c>
      <c r="AA8" s="442">
        <v>4.4776117067408565E-6</v>
      </c>
      <c r="AB8" s="442">
        <v>3.8412326711106744E-6</v>
      </c>
      <c r="AC8" s="442">
        <v>1.110531602723805E-6</v>
      </c>
      <c r="AD8" s="442">
        <v>4.5664520575458065E-7</v>
      </c>
      <c r="AE8" s="442">
        <v>5.7444825534183876E-7</v>
      </c>
      <c r="AF8" s="442">
        <v>6.5907152976339256E-6</v>
      </c>
      <c r="AG8" s="442">
        <v>1.3900587815262684E-7</v>
      </c>
      <c r="AH8" s="442">
        <v>2.2492162445002802E-6</v>
      </c>
      <c r="AI8" s="442">
        <v>1.4965537615234825E-6</v>
      </c>
      <c r="AJ8" s="442">
        <v>9.6903499399158097E-7</v>
      </c>
      <c r="AK8" s="442">
        <v>1.0261569794549652E-6</v>
      </c>
      <c r="AL8" s="442">
        <v>7.7402542299957767E-7</v>
      </c>
      <c r="AM8" s="442">
        <v>2.1805485490128245E-6</v>
      </c>
      <c r="AN8" s="442">
        <v>1.692614134929701E-6</v>
      </c>
      <c r="AO8" s="442">
        <v>3.4121461651937537E-6</v>
      </c>
      <c r="AP8" s="318">
        <f t="shared" si="0"/>
        <v>1.0054555397808707</v>
      </c>
    </row>
    <row r="9" spans="1:42" ht="12.5" x14ac:dyDescent="0.2">
      <c r="A9" s="267" t="s">
        <v>448</v>
      </c>
      <c r="B9" s="272" t="s">
        <v>190</v>
      </c>
      <c r="C9" s="442">
        <v>2.9882945871551332E-2</v>
      </c>
      <c r="D9" s="442">
        <v>7.5234565455772878E-3</v>
      </c>
      <c r="E9" s="442">
        <v>2.3536624291343927E-2</v>
      </c>
      <c r="F9" s="442">
        <v>0</v>
      </c>
      <c r="G9" s="442">
        <v>1.0476963277606515</v>
      </c>
      <c r="H9" s="442">
        <v>5.7326457044517697E-4</v>
      </c>
      <c r="I9" s="442">
        <v>1.3819294819351225E-3</v>
      </c>
      <c r="J9" s="442">
        <v>1.7118441867056901E-3</v>
      </c>
      <c r="K9" s="442">
        <v>1.088067327429851E-5</v>
      </c>
      <c r="L9" s="442">
        <v>2.8510644039904991E-5</v>
      </c>
      <c r="M9" s="442">
        <v>2.6995465555646034E-4</v>
      </c>
      <c r="N9" s="442">
        <v>2.3681398567272084E-5</v>
      </c>
      <c r="O9" s="442">
        <v>8.950778470861289E-5</v>
      </c>
      <c r="P9" s="442">
        <v>1.6961096043593399E-5</v>
      </c>
      <c r="Q9" s="442">
        <v>1.1590542011807734E-5</v>
      </c>
      <c r="R9" s="442">
        <v>1.6327614156703275E-5</v>
      </c>
      <c r="S9" s="442">
        <v>2.9246306069667177E-5</v>
      </c>
      <c r="T9" s="442">
        <v>1.9673736079059914E-5</v>
      </c>
      <c r="U9" s="442">
        <v>2.633717050383244E-5</v>
      </c>
      <c r="V9" s="442">
        <v>1.8202211382390337E-6</v>
      </c>
      <c r="W9" s="442">
        <v>9.0638662900630972E-6</v>
      </c>
      <c r="X9" s="442">
        <v>5.1206494284202599E-3</v>
      </c>
      <c r="Y9" s="442">
        <v>7.1584164610740469E-5</v>
      </c>
      <c r="Z9" s="442">
        <v>3.4656845274544838E-5</v>
      </c>
      <c r="AA9" s="442">
        <v>3.6286219816551949E-5</v>
      </c>
      <c r="AB9" s="442">
        <v>3.0432708792246391E-5</v>
      </c>
      <c r="AC9" s="442">
        <v>6.711382624577741E-5</v>
      </c>
      <c r="AD9" s="442">
        <v>5.6487443055935882E-5</v>
      </c>
      <c r="AE9" s="442">
        <v>1.3952543988996465E-5</v>
      </c>
      <c r="AF9" s="442">
        <v>2.5906540143079152E-5</v>
      </c>
      <c r="AG9" s="442">
        <v>9.8566211573541365E-5</v>
      </c>
      <c r="AH9" s="442">
        <v>1.1724917268084761E-4</v>
      </c>
      <c r="AI9" s="442">
        <v>1.5616016385563071E-3</v>
      </c>
      <c r="AJ9" s="442">
        <v>1.726507189252581E-3</v>
      </c>
      <c r="AK9" s="442">
        <v>6.2059937274997737E-4</v>
      </c>
      <c r="AL9" s="442">
        <v>3.0559786783419472E-5</v>
      </c>
      <c r="AM9" s="442">
        <v>2.8498520097554096E-2</v>
      </c>
      <c r="AN9" s="442">
        <v>7.2322510174383599E-4</v>
      </c>
      <c r="AO9" s="442">
        <v>7.1318244891567907E-4</v>
      </c>
      <c r="AP9" s="318">
        <f t="shared" si="0"/>
        <v>1.1516938467078921</v>
      </c>
    </row>
    <row r="10" spans="1:42" ht="12.5" x14ac:dyDescent="0.2">
      <c r="A10" s="281" t="s">
        <v>449</v>
      </c>
      <c r="B10" s="283" t="s">
        <v>28</v>
      </c>
      <c r="C10" s="442">
        <v>0</v>
      </c>
      <c r="D10" s="442">
        <v>0</v>
      </c>
      <c r="E10" s="442">
        <v>0</v>
      </c>
      <c r="F10" s="442">
        <v>0</v>
      </c>
      <c r="G10" s="442">
        <v>0</v>
      </c>
      <c r="H10" s="442">
        <v>1</v>
      </c>
      <c r="I10" s="442">
        <v>0</v>
      </c>
      <c r="J10" s="442">
        <v>0</v>
      </c>
      <c r="K10" s="442">
        <v>0</v>
      </c>
      <c r="L10" s="442">
        <v>0</v>
      </c>
      <c r="M10" s="442">
        <v>0</v>
      </c>
      <c r="N10" s="442">
        <v>0</v>
      </c>
      <c r="O10" s="442">
        <v>0</v>
      </c>
      <c r="P10" s="442">
        <v>0</v>
      </c>
      <c r="Q10" s="442">
        <v>0</v>
      </c>
      <c r="R10" s="442">
        <v>0</v>
      </c>
      <c r="S10" s="442">
        <v>0</v>
      </c>
      <c r="T10" s="442">
        <v>0</v>
      </c>
      <c r="U10" s="442">
        <v>0</v>
      </c>
      <c r="V10" s="442">
        <v>0</v>
      </c>
      <c r="W10" s="442">
        <v>0</v>
      </c>
      <c r="X10" s="442">
        <v>0</v>
      </c>
      <c r="Y10" s="442">
        <v>0</v>
      </c>
      <c r="Z10" s="442">
        <v>0</v>
      </c>
      <c r="AA10" s="442">
        <v>0</v>
      </c>
      <c r="AB10" s="442">
        <v>0</v>
      </c>
      <c r="AC10" s="442">
        <v>0</v>
      </c>
      <c r="AD10" s="442">
        <v>0</v>
      </c>
      <c r="AE10" s="442">
        <v>0</v>
      </c>
      <c r="AF10" s="442">
        <v>0</v>
      </c>
      <c r="AG10" s="442">
        <v>0</v>
      </c>
      <c r="AH10" s="442">
        <v>0</v>
      </c>
      <c r="AI10" s="442">
        <v>0</v>
      </c>
      <c r="AJ10" s="442">
        <v>0</v>
      </c>
      <c r="AK10" s="442">
        <v>0</v>
      </c>
      <c r="AL10" s="442">
        <v>0</v>
      </c>
      <c r="AM10" s="442">
        <v>0</v>
      </c>
      <c r="AN10" s="442">
        <v>0</v>
      </c>
      <c r="AO10" s="442">
        <v>0</v>
      </c>
      <c r="AP10" s="318">
        <f t="shared" si="0"/>
        <v>1</v>
      </c>
    </row>
    <row r="11" spans="1:42" ht="12.5" x14ac:dyDescent="0.2">
      <c r="A11" s="281" t="s">
        <v>450</v>
      </c>
      <c r="B11" s="283" t="s">
        <v>284</v>
      </c>
      <c r="C11" s="442">
        <v>1.8988928357074903E-2</v>
      </c>
      <c r="D11" s="442">
        <v>8.2721294399646702E-3</v>
      </c>
      <c r="E11" s="442">
        <v>1.2566924289239101E-3</v>
      </c>
      <c r="F11" s="442">
        <v>0</v>
      </c>
      <c r="G11" s="442">
        <v>1.2643300131561232E-2</v>
      </c>
      <c r="H11" s="442">
        <v>4.909870913776258E-3</v>
      </c>
      <c r="I11" s="442">
        <v>1.1301149753402673</v>
      </c>
      <c r="J11" s="442">
        <v>9.7809333836989948E-3</v>
      </c>
      <c r="K11" s="442">
        <v>9.4166731777822209E-5</v>
      </c>
      <c r="L11" s="442">
        <v>4.7667859565373016E-3</v>
      </c>
      <c r="M11" s="442">
        <v>1.4518043441705819E-2</v>
      </c>
      <c r="N11" s="442">
        <v>4.9320753260546067E-4</v>
      </c>
      <c r="O11" s="442">
        <v>2.4567501507729056E-3</v>
      </c>
      <c r="P11" s="442">
        <v>3.280956783487562E-3</v>
      </c>
      <c r="Q11" s="442">
        <v>1.385180627836457E-3</v>
      </c>
      <c r="R11" s="442">
        <v>8.6884578639997349E-4</v>
      </c>
      <c r="S11" s="442">
        <v>3.9344031597303318E-3</v>
      </c>
      <c r="T11" s="442">
        <v>3.5940119860343555E-3</v>
      </c>
      <c r="U11" s="442">
        <v>5.7347244267428139E-3</v>
      </c>
      <c r="V11" s="442">
        <v>2.1891925303748391E-4</v>
      </c>
      <c r="W11" s="442">
        <v>1.85135333198332E-3</v>
      </c>
      <c r="X11" s="442">
        <v>2.426685617424117E-2</v>
      </c>
      <c r="Y11" s="442">
        <v>3.335156671943789E-2</v>
      </c>
      <c r="Z11" s="442">
        <v>7.8507397788536888E-4</v>
      </c>
      <c r="AA11" s="442">
        <v>4.2685266885620363E-3</v>
      </c>
      <c r="AB11" s="442">
        <v>4.4186875415032087E-3</v>
      </c>
      <c r="AC11" s="442">
        <v>6.4513858016912356E-3</v>
      </c>
      <c r="AD11" s="442">
        <v>4.1365489108047696E-3</v>
      </c>
      <c r="AE11" s="442">
        <v>8.1364606387681455E-4</v>
      </c>
      <c r="AF11" s="442">
        <v>1.6179883146466047E-3</v>
      </c>
      <c r="AG11" s="442">
        <v>5.8942805335106402E-3</v>
      </c>
      <c r="AH11" s="442">
        <v>1.902575528032938E-3</v>
      </c>
      <c r="AI11" s="442">
        <v>5.5589426378199981E-3</v>
      </c>
      <c r="AJ11" s="442">
        <v>3.6913941275735205E-3</v>
      </c>
      <c r="AK11" s="442">
        <v>1.4130447191016434E-2</v>
      </c>
      <c r="AL11" s="442">
        <v>2.874733523876744E-3</v>
      </c>
      <c r="AM11" s="442">
        <v>5.1183409711070419E-3</v>
      </c>
      <c r="AN11" s="442">
        <v>0.1291064022225839</v>
      </c>
      <c r="AO11" s="442">
        <v>6.8459174886686777E-2</v>
      </c>
      <c r="AP11" s="318">
        <f t="shared" si="0"/>
        <v>1.4775515760920888</v>
      </c>
    </row>
    <row r="12" spans="1:42" ht="12.5" x14ac:dyDescent="0.2">
      <c r="A12" s="281" t="s">
        <v>451</v>
      </c>
      <c r="B12" s="283" t="s">
        <v>29</v>
      </c>
      <c r="C12" s="442">
        <v>0</v>
      </c>
      <c r="D12" s="442">
        <v>0</v>
      </c>
      <c r="E12" s="442">
        <v>0</v>
      </c>
      <c r="F12" s="442">
        <v>0</v>
      </c>
      <c r="G12" s="442">
        <v>0</v>
      </c>
      <c r="H12" s="442">
        <v>0</v>
      </c>
      <c r="I12" s="442">
        <v>0</v>
      </c>
      <c r="J12" s="442">
        <v>1</v>
      </c>
      <c r="K12" s="442">
        <v>0</v>
      </c>
      <c r="L12" s="442">
        <v>0</v>
      </c>
      <c r="M12" s="442">
        <v>0</v>
      </c>
      <c r="N12" s="442">
        <v>0</v>
      </c>
      <c r="O12" s="442">
        <v>0</v>
      </c>
      <c r="P12" s="442">
        <v>0</v>
      </c>
      <c r="Q12" s="442">
        <v>0</v>
      </c>
      <c r="R12" s="442">
        <v>0</v>
      </c>
      <c r="S12" s="442">
        <v>0</v>
      </c>
      <c r="T12" s="442">
        <v>0</v>
      </c>
      <c r="U12" s="442">
        <v>0</v>
      </c>
      <c r="V12" s="442">
        <v>0</v>
      </c>
      <c r="W12" s="442">
        <v>0</v>
      </c>
      <c r="X12" s="442">
        <v>0</v>
      </c>
      <c r="Y12" s="442">
        <v>0</v>
      </c>
      <c r="Z12" s="442">
        <v>0</v>
      </c>
      <c r="AA12" s="442">
        <v>0</v>
      </c>
      <c r="AB12" s="442">
        <v>0</v>
      </c>
      <c r="AC12" s="442">
        <v>0</v>
      </c>
      <c r="AD12" s="442">
        <v>0</v>
      </c>
      <c r="AE12" s="442">
        <v>0</v>
      </c>
      <c r="AF12" s="442">
        <v>0</v>
      </c>
      <c r="AG12" s="442">
        <v>0</v>
      </c>
      <c r="AH12" s="442">
        <v>0</v>
      </c>
      <c r="AI12" s="442">
        <v>0</v>
      </c>
      <c r="AJ12" s="442">
        <v>0</v>
      </c>
      <c r="AK12" s="442">
        <v>0</v>
      </c>
      <c r="AL12" s="442">
        <v>0</v>
      </c>
      <c r="AM12" s="442">
        <v>0</v>
      </c>
      <c r="AN12" s="442">
        <v>0</v>
      </c>
      <c r="AO12" s="442">
        <v>0</v>
      </c>
      <c r="AP12" s="318">
        <f t="shared" si="0"/>
        <v>1</v>
      </c>
    </row>
    <row r="13" spans="1:42" ht="12.5" x14ac:dyDescent="0.2">
      <c r="A13" s="281" t="s">
        <v>452</v>
      </c>
      <c r="B13" s="283" t="s">
        <v>30</v>
      </c>
      <c r="C13" s="442">
        <v>3.911460654968319E-4</v>
      </c>
      <c r="D13" s="442">
        <v>6.1717793504955732E-4</v>
      </c>
      <c r="E13" s="442">
        <v>2.8814998317300416E-3</v>
      </c>
      <c r="F13" s="442">
        <v>0</v>
      </c>
      <c r="G13" s="442">
        <v>2.938386852646619E-4</v>
      </c>
      <c r="H13" s="442">
        <v>3.2637582147340206E-4</v>
      </c>
      <c r="I13" s="442">
        <v>2.3000363305796244E-4</v>
      </c>
      <c r="J13" s="442">
        <v>3.9097733619096499E-3</v>
      </c>
      <c r="K13" s="442">
        <v>1.0029269476584308</v>
      </c>
      <c r="L13" s="442">
        <v>1.1131529255243697E-4</v>
      </c>
      <c r="M13" s="442">
        <v>1.1505197610181205E-3</v>
      </c>
      <c r="N13" s="442">
        <v>1.1788584876114624E-3</v>
      </c>
      <c r="O13" s="442">
        <v>1.5264609788711743E-4</v>
      </c>
      <c r="P13" s="442">
        <v>1.876546006867873E-4</v>
      </c>
      <c r="Q13" s="442">
        <v>1.1506374298030654E-4</v>
      </c>
      <c r="R13" s="442">
        <v>1.1023044717577654E-4</v>
      </c>
      <c r="S13" s="442">
        <v>8.7763785331798662E-5</v>
      </c>
      <c r="T13" s="442">
        <v>2.620030551872663E-5</v>
      </c>
      <c r="U13" s="442">
        <v>8.2158993482049687E-5</v>
      </c>
      <c r="V13" s="442">
        <v>4.9998447517773588E-6</v>
      </c>
      <c r="W13" s="442">
        <v>1.2444212258532801E-4</v>
      </c>
      <c r="X13" s="442">
        <v>1.9584831803196839E-4</v>
      </c>
      <c r="Y13" s="442">
        <v>6.6864224626693816E-4</v>
      </c>
      <c r="Z13" s="442">
        <v>2.4084650917179876E-3</v>
      </c>
      <c r="AA13" s="442">
        <v>6.7526912254140686E-4</v>
      </c>
      <c r="AB13" s="442">
        <v>6.1130326408574773E-4</v>
      </c>
      <c r="AC13" s="442">
        <v>1.1321513229034726E-4</v>
      </c>
      <c r="AD13" s="442">
        <v>5.1253541936076485E-5</v>
      </c>
      <c r="AE13" s="442">
        <v>3.9149321319221021E-5</v>
      </c>
      <c r="AF13" s="442">
        <v>2.3577336788392312E-3</v>
      </c>
      <c r="AG13" s="442">
        <v>1.8643198316067216E-5</v>
      </c>
      <c r="AH13" s="442">
        <v>5.6710592358716957E-4</v>
      </c>
      <c r="AI13" s="442">
        <v>1.8872170455833063E-4</v>
      </c>
      <c r="AJ13" s="442">
        <v>1.4322683391974526E-4</v>
      </c>
      <c r="AK13" s="442">
        <v>2.2458509095146692E-4</v>
      </c>
      <c r="AL13" s="442">
        <v>1.4357787708804627E-4</v>
      </c>
      <c r="AM13" s="442">
        <v>3.1193443579939027E-4</v>
      </c>
      <c r="AN13" s="442">
        <v>1.3050604383826788E-4</v>
      </c>
      <c r="AO13" s="442">
        <v>9.074069661557493E-4</v>
      </c>
      <c r="AP13" s="318">
        <f t="shared" si="0"/>
        <v>1.0237577972990821</v>
      </c>
    </row>
    <row r="14" spans="1:42" ht="12.5" x14ac:dyDescent="0.2">
      <c r="A14" s="281" t="s">
        <v>453</v>
      </c>
      <c r="B14" s="283" t="s">
        <v>454</v>
      </c>
      <c r="C14" s="442">
        <v>1.0587122035135891E-3</v>
      </c>
      <c r="D14" s="442">
        <v>1.9529940884790457E-3</v>
      </c>
      <c r="E14" s="442">
        <v>1.4535950614495245E-3</v>
      </c>
      <c r="F14" s="442">
        <v>0</v>
      </c>
      <c r="G14" s="442">
        <v>2.1989746925285712E-3</v>
      </c>
      <c r="H14" s="442">
        <v>1.2772846935106246E-3</v>
      </c>
      <c r="I14" s="442">
        <v>1.9710645104071057E-3</v>
      </c>
      <c r="J14" s="442">
        <v>2.1198590453754551E-3</v>
      </c>
      <c r="K14" s="442">
        <v>2.772417184000509E-5</v>
      </c>
      <c r="L14" s="442">
        <v>1.0276585319358464</v>
      </c>
      <c r="M14" s="442">
        <v>1.1265839508626913E-3</v>
      </c>
      <c r="N14" s="442">
        <v>7.1971528934142246E-5</v>
      </c>
      <c r="O14" s="442">
        <v>7.2425470082833929E-4</v>
      </c>
      <c r="P14" s="442">
        <v>6.5005261011646769E-4</v>
      </c>
      <c r="Q14" s="442">
        <v>1.612807993222432E-3</v>
      </c>
      <c r="R14" s="442">
        <v>2.3400479373272909E-3</v>
      </c>
      <c r="S14" s="442">
        <v>4.8054657461040918E-3</v>
      </c>
      <c r="T14" s="442">
        <v>2.7251354731094462E-3</v>
      </c>
      <c r="U14" s="442">
        <v>4.7115969550394245E-3</v>
      </c>
      <c r="V14" s="442">
        <v>4.3535949541793056E-3</v>
      </c>
      <c r="W14" s="442">
        <v>4.3655032973977234E-3</v>
      </c>
      <c r="X14" s="442">
        <v>8.7669626520226196E-3</v>
      </c>
      <c r="Y14" s="442">
        <v>1.7628515827010705E-3</v>
      </c>
      <c r="Z14" s="442">
        <v>1.5581551161636989E-4</v>
      </c>
      <c r="AA14" s="442">
        <v>4.8425234885253283E-3</v>
      </c>
      <c r="AB14" s="442">
        <v>1.7569945872167503E-3</v>
      </c>
      <c r="AC14" s="442">
        <v>7.2896495893392578E-4</v>
      </c>
      <c r="AD14" s="442">
        <v>5.1521727772939091E-4</v>
      </c>
      <c r="AE14" s="442">
        <v>1.1972931789278916E-4</v>
      </c>
      <c r="AF14" s="442">
        <v>2.962844768729752E-4</v>
      </c>
      <c r="AG14" s="442">
        <v>6.6057185643843296E-4</v>
      </c>
      <c r="AH14" s="442">
        <v>4.2456740111849821E-4</v>
      </c>
      <c r="AI14" s="442">
        <v>5.3565854445619058E-4</v>
      </c>
      <c r="AJ14" s="442">
        <v>4.1535764505445076E-4</v>
      </c>
      <c r="AK14" s="442">
        <v>1.2556531907184467E-3</v>
      </c>
      <c r="AL14" s="442">
        <v>2.0531288040100877E-3</v>
      </c>
      <c r="AM14" s="442">
        <v>5.8918739429838888E-4</v>
      </c>
      <c r="AN14" s="442">
        <v>6.9524139947680381E-3</v>
      </c>
      <c r="AO14" s="442">
        <v>2.0076243636924602E-3</v>
      </c>
      <c r="AP14" s="318">
        <f t="shared" si="0"/>
        <v>1.099037638234446</v>
      </c>
    </row>
    <row r="15" spans="1:42" ht="12.5" x14ac:dyDescent="0.2">
      <c r="A15" s="281" t="s">
        <v>455</v>
      </c>
      <c r="B15" s="283" t="s">
        <v>31</v>
      </c>
      <c r="C15" s="442">
        <v>3.9881850095276636E-4</v>
      </c>
      <c r="D15" s="442">
        <v>1.8246471883479515E-4</v>
      </c>
      <c r="E15" s="442">
        <v>2.504567795818574E-5</v>
      </c>
      <c r="F15" s="442">
        <v>0</v>
      </c>
      <c r="G15" s="442">
        <v>2.5359827661795397E-4</v>
      </c>
      <c r="H15" s="442">
        <v>1.8222283377461216E-4</v>
      </c>
      <c r="I15" s="442">
        <v>4.2693115395395139E-4</v>
      </c>
      <c r="J15" s="442">
        <v>1.1013256078480295E-3</v>
      </c>
      <c r="K15" s="442">
        <v>3.241096109616983E-6</v>
      </c>
      <c r="L15" s="442">
        <v>5.4809086886717048E-4</v>
      </c>
      <c r="M15" s="442">
        <v>1.0120175095823845</v>
      </c>
      <c r="N15" s="442">
        <v>8.7502300739822358E-4</v>
      </c>
      <c r="O15" s="442">
        <v>1.4368592633249844E-3</v>
      </c>
      <c r="P15" s="442">
        <v>5.8669905858215572E-4</v>
      </c>
      <c r="Q15" s="442">
        <v>1.0010619205351881E-3</v>
      </c>
      <c r="R15" s="442">
        <v>7.6030345392532922E-4</v>
      </c>
      <c r="S15" s="442">
        <v>2.7697962047870078E-3</v>
      </c>
      <c r="T15" s="442">
        <v>4.6923152850152283E-3</v>
      </c>
      <c r="U15" s="442">
        <v>1.378945462450898E-3</v>
      </c>
      <c r="V15" s="442">
        <v>4.2975674242486889E-5</v>
      </c>
      <c r="W15" s="442">
        <v>8.3197650318981155E-4</v>
      </c>
      <c r="X15" s="442">
        <v>1.0601951817459966E-3</v>
      </c>
      <c r="Y15" s="442">
        <v>7.909433837688877E-3</v>
      </c>
      <c r="Z15" s="442">
        <v>1.1322705388512709E-4</v>
      </c>
      <c r="AA15" s="442">
        <v>1.0184705454274409E-3</v>
      </c>
      <c r="AB15" s="442">
        <v>2.0354919948885108E-4</v>
      </c>
      <c r="AC15" s="442">
        <v>7.8630251832054421E-5</v>
      </c>
      <c r="AD15" s="442">
        <v>4.9474488487754452E-5</v>
      </c>
      <c r="AE15" s="442">
        <v>8.1505268485609951E-5</v>
      </c>
      <c r="AF15" s="442">
        <v>3.1726933098768127E-5</v>
      </c>
      <c r="AG15" s="442">
        <v>2.5433878706362984E-5</v>
      </c>
      <c r="AH15" s="442">
        <v>1.2213820682649998E-4</v>
      </c>
      <c r="AI15" s="442">
        <v>3.4630195429540347E-4</v>
      </c>
      <c r="AJ15" s="442">
        <v>1.7195026189217223E-4</v>
      </c>
      <c r="AK15" s="442">
        <v>1.5442904169717101E-4</v>
      </c>
      <c r="AL15" s="442">
        <v>2.2833835890858563E-4</v>
      </c>
      <c r="AM15" s="442">
        <v>2.5332667729237361E-4</v>
      </c>
      <c r="AN15" s="442">
        <v>1.1155207298589201E-3</v>
      </c>
      <c r="AO15" s="442">
        <v>7.7828484581477821E-4</v>
      </c>
      <c r="AP15" s="318">
        <f t="shared" si="0"/>
        <v>1.042478856020371</v>
      </c>
    </row>
    <row r="16" spans="1:42" ht="12.5" x14ac:dyDescent="0.2">
      <c r="A16" s="281" t="s">
        <v>456</v>
      </c>
      <c r="B16" s="283" t="s">
        <v>32</v>
      </c>
      <c r="C16" s="442">
        <v>2.1351057455378924E-5</v>
      </c>
      <c r="D16" s="442">
        <v>1.3267456971724814E-5</v>
      </c>
      <c r="E16" s="442">
        <v>1.5928374365702725E-5</v>
      </c>
      <c r="F16" s="442">
        <v>0</v>
      </c>
      <c r="G16" s="442">
        <v>2.5157122618037838E-5</v>
      </c>
      <c r="H16" s="442">
        <v>1.5655176473385752E-5</v>
      </c>
      <c r="I16" s="442">
        <v>6.1595053891954287E-4</v>
      </c>
      <c r="J16" s="442">
        <v>3.1776206456273303E-5</v>
      </c>
      <c r="K16" s="442">
        <v>1.1246884553563613E-6</v>
      </c>
      <c r="L16" s="442">
        <v>9.1346619630011393E-5</v>
      </c>
      <c r="M16" s="442">
        <v>5.8338481546956627E-4</v>
      </c>
      <c r="N16" s="442">
        <v>1.0321436467963565</v>
      </c>
      <c r="O16" s="442">
        <v>1.8897525301772826E-5</v>
      </c>
      <c r="P16" s="442">
        <v>1.4255798910145178E-2</v>
      </c>
      <c r="Q16" s="442">
        <v>7.3436064622013153E-3</v>
      </c>
      <c r="R16" s="442">
        <v>5.8132154391190068E-3</v>
      </c>
      <c r="S16" s="442">
        <v>1.5297884166662013E-3</v>
      </c>
      <c r="T16" s="442">
        <v>3.8633325109516581E-4</v>
      </c>
      <c r="U16" s="442">
        <v>2.9914834999365688E-3</v>
      </c>
      <c r="V16" s="442">
        <v>9.3026059101439278E-5</v>
      </c>
      <c r="W16" s="442">
        <v>3.4977591233177441E-3</v>
      </c>
      <c r="X16" s="442">
        <v>3.7578767365154523E-4</v>
      </c>
      <c r="Y16" s="442">
        <v>1.732413591413066E-3</v>
      </c>
      <c r="Z16" s="442">
        <v>2.6148125459709022E-5</v>
      </c>
      <c r="AA16" s="442">
        <v>7.2352190101262437E-5</v>
      </c>
      <c r="AB16" s="442">
        <v>1.5595135118636415E-5</v>
      </c>
      <c r="AC16" s="442">
        <v>2.1636550851422979E-5</v>
      </c>
      <c r="AD16" s="442">
        <v>1.4724759733323778E-5</v>
      </c>
      <c r="AE16" s="442">
        <v>1.6606584192969746E-5</v>
      </c>
      <c r="AF16" s="442">
        <v>1.1726647508822618E-5</v>
      </c>
      <c r="AG16" s="442">
        <v>1.0874626371134606E-5</v>
      </c>
      <c r="AH16" s="442">
        <v>3.563437014232493E-5</v>
      </c>
      <c r="AI16" s="442">
        <v>2.2345047018226996E-5</v>
      </c>
      <c r="AJ16" s="442">
        <v>2.0274103093855016E-5</v>
      </c>
      <c r="AK16" s="442">
        <v>2.9749557992759785E-5</v>
      </c>
      <c r="AL16" s="442">
        <v>8.1447614822223672E-5</v>
      </c>
      <c r="AM16" s="442">
        <v>1.7010680944953014E-5</v>
      </c>
      <c r="AN16" s="442">
        <v>1.3606586998823292E-4</v>
      </c>
      <c r="AO16" s="442">
        <v>2.9985984080545567E-4</v>
      </c>
      <c r="AP16" s="318">
        <f t="shared" si="0"/>
        <v>1.0721288906684607</v>
      </c>
    </row>
    <row r="17" spans="1:42" ht="12.5" x14ac:dyDescent="0.2">
      <c r="A17" s="281" t="s">
        <v>457</v>
      </c>
      <c r="B17" s="283" t="s">
        <v>33</v>
      </c>
      <c r="C17" s="442">
        <v>1.2926593089665649E-5</v>
      </c>
      <c r="D17" s="442">
        <v>1.1002528437625008E-5</v>
      </c>
      <c r="E17" s="442">
        <v>1.7203372596009209E-5</v>
      </c>
      <c r="F17" s="442">
        <v>0</v>
      </c>
      <c r="G17" s="442">
        <v>1.1540976453655663E-4</v>
      </c>
      <c r="H17" s="442">
        <v>1.514991941087083E-5</v>
      </c>
      <c r="I17" s="442">
        <v>2.1052788437313469E-4</v>
      </c>
      <c r="J17" s="442">
        <v>3.4324083457644737E-4</v>
      </c>
      <c r="K17" s="442">
        <v>2.7037266986029889E-6</v>
      </c>
      <c r="L17" s="442">
        <v>1.5635784121596357E-4</v>
      </c>
      <c r="M17" s="442">
        <v>6.2153688484365452E-4</v>
      </c>
      <c r="N17" s="442">
        <v>6.130143214929868E-4</v>
      </c>
      <c r="O17" s="442">
        <v>1.0253221878548466</v>
      </c>
      <c r="P17" s="442">
        <v>4.1322662997696699E-3</v>
      </c>
      <c r="Q17" s="442">
        <v>2.4470424066508224E-3</v>
      </c>
      <c r="R17" s="442">
        <v>1.3104030739589832E-3</v>
      </c>
      <c r="S17" s="442">
        <v>2.5223534445917863E-3</v>
      </c>
      <c r="T17" s="442">
        <v>2.9507456052292112E-3</v>
      </c>
      <c r="U17" s="442">
        <v>4.2872162336910101E-3</v>
      </c>
      <c r="V17" s="442">
        <v>2.4473926928488604E-3</v>
      </c>
      <c r="W17" s="442">
        <v>1.6272914527710066E-3</v>
      </c>
      <c r="X17" s="442">
        <v>1.1558152799557657E-3</v>
      </c>
      <c r="Y17" s="442">
        <v>6.6992813095502566E-4</v>
      </c>
      <c r="Z17" s="442">
        <v>1.8073108696820694E-5</v>
      </c>
      <c r="AA17" s="442">
        <v>6.3704039666717378E-5</v>
      </c>
      <c r="AB17" s="442">
        <v>1.2610021245476349E-5</v>
      </c>
      <c r="AC17" s="442">
        <v>1.5285908235125064E-5</v>
      </c>
      <c r="AD17" s="442">
        <v>1.7824388236889978E-5</v>
      </c>
      <c r="AE17" s="442">
        <v>8.0164983325049923E-6</v>
      </c>
      <c r="AF17" s="442">
        <v>8.6039640542934439E-6</v>
      </c>
      <c r="AG17" s="442">
        <v>1.4755890283088577E-5</v>
      </c>
      <c r="AH17" s="442">
        <v>3.7189571380831476E-5</v>
      </c>
      <c r="AI17" s="442">
        <v>2.5826394024693298E-5</v>
      </c>
      <c r="AJ17" s="442">
        <v>1.1864653172701107E-4</v>
      </c>
      <c r="AK17" s="442">
        <v>3.9211275778280537E-5</v>
      </c>
      <c r="AL17" s="442">
        <v>9.7995862938958788E-5</v>
      </c>
      <c r="AM17" s="442">
        <v>3.5174918337648343E-5</v>
      </c>
      <c r="AN17" s="442">
        <v>1.9177777946122765E-4</v>
      </c>
      <c r="AO17" s="442">
        <v>2.5412602686580274E-4</v>
      </c>
      <c r="AP17" s="318">
        <f t="shared" si="0"/>
        <v>1.0516964122989398</v>
      </c>
    </row>
    <row r="18" spans="1:42" ht="12.5" x14ac:dyDescent="0.2">
      <c r="A18" s="281" t="s">
        <v>458</v>
      </c>
      <c r="B18" s="283" t="s">
        <v>34</v>
      </c>
      <c r="C18" s="442">
        <v>3.3968789115058689E-4</v>
      </c>
      <c r="D18" s="442">
        <v>2.3022677169771163E-4</v>
      </c>
      <c r="E18" s="442">
        <v>6.9546484947907841E-5</v>
      </c>
      <c r="F18" s="442">
        <v>0</v>
      </c>
      <c r="G18" s="442">
        <v>9.4646930136857996E-4</v>
      </c>
      <c r="H18" s="442">
        <v>3.8181671248864522E-4</v>
      </c>
      <c r="I18" s="442">
        <v>2.6381680573425124E-3</v>
      </c>
      <c r="J18" s="442">
        <v>1.3237902164760481E-3</v>
      </c>
      <c r="K18" s="442">
        <v>1.0369320458078359E-5</v>
      </c>
      <c r="L18" s="442">
        <v>5.1573069876609582E-4</v>
      </c>
      <c r="M18" s="442">
        <v>1.6939172653694591E-3</v>
      </c>
      <c r="N18" s="442">
        <v>8.2318266678977763E-5</v>
      </c>
      <c r="O18" s="442">
        <v>4.5971533465959032E-4</v>
      </c>
      <c r="P18" s="442">
        <v>1.0103340578042801</v>
      </c>
      <c r="Q18" s="442">
        <v>5.3781010724003198E-3</v>
      </c>
      <c r="R18" s="442">
        <v>4.8704983568883219E-3</v>
      </c>
      <c r="S18" s="442">
        <v>5.973963615627343E-3</v>
      </c>
      <c r="T18" s="442">
        <v>3.5112346010839905E-3</v>
      </c>
      <c r="U18" s="442">
        <v>4.2695230448040545E-3</v>
      </c>
      <c r="V18" s="442">
        <v>3.7582538506432312E-3</v>
      </c>
      <c r="W18" s="442">
        <v>1.6062887320706203E-3</v>
      </c>
      <c r="X18" s="442">
        <v>3.0580282829496524E-3</v>
      </c>
      <c r="Y18" s="442">
        <v>1.4414236545364383E-2</v>
      </c>
      <c r="Z18" s="442">
        <v>2.1334468063761606E-4</v>
      </c>
      <c r="AA18" s="442">
        <v>6.6598195156731838E-4</v>
      </c>
      <c r="AB18" s="442">
        <v>9.7546109820579081E-5</v>
      </c>
      <c r="AC18" s="442">
        <v>5.2663887734613417E-4</v>
      </c>
      <c r="AD18" s="442">
        <v>9.7917380218693679E-5</v>
      </c>
      <c r="AE18" s="442">
        <v>1.5997625638292258E-4</v>
      </c>
      <c r="AF18" s="442">
        <v>2.3873822098895538E-4</v>
      </c>
      <c r="AG18" s="442">
        <v>6.1513862302402597E-5</v>
      </c>
      <c r="AH18" s="442">
        <v>7.9527255129699186E-4</v>
      </c>
      <c r="AI18" s="442">
        <v>1.7860608859180806E-4</v>
      </c>
      <c r="AJ18" s="442">
        <v>1.6517208197385237E-4</v>
      </c>
      <c r="AK18" s="442">
        <v>5.2276633957121634E-4</v>
      </c>
      <c r="AL18" s="442">
        <v>3.6397110729241631E-4</v>
      </c>
      <c r="AM18" s="442">
        <v>4.2329685954519287E-4</v>
      </c>
      <c r="AN18" s="442">
        <v>7.6939482096386185E-4</v>
      </c>
      <c r="AO18" s="442">
        <v>1.0304272161930474E-3</v>
      </c>
      <c r="AP18" s="318">
        <f t="shared" si="0"/>
        <v>1.0711460794160159</v>
      </c>
    </row>
    <row r="19" spans="1:42" ht="12.5" x14ac:dyDescent="0.2">
      <c r="A19" s="281" t="s">
        <v>459</v>
      </c>
      <c r="B19" s="285" t="s">
        <v>268</v>
      </c>
      <c r="C19" s="442">
        <v>7.3903622716399237E-6</v>
      </c>
      <c r="D19" s="442">
        <v>6.2865516112715664E-6</v>
      </c>
      <c r="E19" s="442">
        <v>4.6728968058745208E-6</v>
      </c>
      <c r="F19" s="442">
        <v>0</v>
      </c>
      <c r="G19" s="442">
        <v>8.4198311884475056E-6</v>
      </c>
      <c r="H19" s="442">
        <v>8.5528729193682065E-6</v>
      </c>
      <c r="I19" s="442">
        <v>5.6601405864016266E-5</v>
      </c>
      <c r="J19" s="442">
        <v>1.2187065432946673E-5</v>
      </c>
      <c r="K19" s="442">
        <v>1.8325130023030072E-6</v>
      </c>
      <c r="L19" s="442">
        <v>3.6374888495257478E-5</v>
      </c>
      <c r="M19" s="442">
        <v>1.0040114702521731E-4</v>
      </c>
      <c r="N19" s="442">
        <v>4.9067283346527918E-6</v>
      </c>
      <c r="O19" s="442">
        <v>4.7223404323565676E-6</v>
      </c>
      <c r="P19" s="442">
        <v>5.715370433387711E-5</v>
      </c>
      <c r="Q19" s="442">
        <v>1.0070780058403228</v>
      </c>
      <c r="R19" s="442">
        <v>1.7695009259497557E-3</v>
      </c>
      <c r="S19" s="442">
        <v>7.0475874227794613E-4</v>
      </c>
      <c r="T19" s="442">
        <v>2.2592649072928779E-4</v>
      </c>
      <c r="U19" s="442">
        <v>6.3426699018522936E-4</v>
      </c>
      <c r="V19" s="442">
        <v>1.4536476177409031E-5</v>
      </c>
      <c r="W19" s="442">
        <v>3.5475145410249101E-4</v>
      </c>
      <c r="X19" s="442">
        <v>4.4568827786373015E-5</v>
      </c>
      <c r="Y19" s="442">
        <v>3.2239360726177833E-4</v>
      </c>
      <c r="Z19" s="442">
        <v>1.9215222654864935E-5</v>
      </c>
      <c r="AA19" s="442">
        <v>5.3827918432767055E-4</v>
      </c>
      <c r="AB19" s="442">
        <v>1.9219955895341522E-5</v>
      </c>
      <c r="AC19" s="442">
        <v>2.047783242408527E-5</v>
      </c>
      <c r="AD19" s="442">
        <v>2.5215422353226047E-5</v>
      </c>
      <c r="AE19" s="442">
        <v>1.1122076450839821E-5</v>
      </c>
      <c r="AF19" s="442">
        <v>1.2311097640011698E-5</v>
      </c>
      <c r="AG19" s="442">
        <v>4.0208669207529322E-5</v>
      </c>
      <c r="AH19" s="442">
        <v>4.1174372750692829E-5</v>
      </c>
      <c r="AI19" s="442">
        <v>2.000422449414472E-5</v>
      </c>
      <c r="AJ19" s="442">
        <v>1.801871270745523E-5</v>
      </c>
      <c r="AK19" s="442">
        <v>1.9588679773703205E-5</v>
      </c>
      <c r="AL19" s="442">
        <v>6.4136693241289612E-4</v>
      </c>
      <c r="AM19" s="442">
        <v>1.4353707093070764E-5</v>
      </c>
      <c r="AN19" s="442">
        <v>2.4022118210651342E-5</v>
      </c>
      <c r="AO19" s="442">
        <v>2.1735545590109699E-5</v>
      </c>
      <c r="AP19" s="318">
        <f t="shared" si="0"/>
        <v>1.0129227898709066</v>
      </c>
    </row>
    <row r="20" spans="1:42" ht="12.5" x14ac:dyDescent="0.2">
      <c r="A20" s="281" t="s">
        <v>460</v>
      </c>
      <c r="B20" s="285" t="s">
        <v>269</v>
      </c>
      <c r="C20" s="442">
        <v>0</v>
      </c>
      <c r="D20" s="442">
        <v>0</v>
      </c>
      <c r="E20" s="442">
        <v>0</v>
      </c>
      <c r="F20" s="442">
        <v>0</v>
      </c>
      <c r="G20" s="442">
        <v>0</v>
      </c>
      <c r="H20" s="442">
        <v>0</v>
      </c>
      <c r="I20" s="442">
        <v>0</v>
      </c>
      <c r="J20" s="442">
        <v>0</v>
      </c>
      <c r="K20" s="442">
        <v>0</v>
      </c>
      <c r="L20" s="442">
        <v>0</v>
      </c>
      <c r="M20" s="442">
        <v>0</v>
      </c>
      <c r="N20" s="442">
        <v>0</v>
      </c>
      <c r="O20" s="442">
        <v>0</v>
      </c>
      <c r="P20" s="442">
        <v>0</v>
      </c>
      <c r="Q20" s="442">
        <v>0</v>
      </c>
      <c r="R20" s="442">
        <v>1</v>
      </c>
      <c r="S20" s="442">
        <v>0</v>
      </c>
      <c r="T20" s="442">
        <v>0</v>
      </c>
      <c r="U20" s="442">
        <v>0</v>
      </c>
      <c r="V20" s="442">
        <v>0</v>
      </c>
      <c r="W20" s="442">
        <v>0</v>
      </c>
      <c r="X20" s="442">
        <v>0</v>
      </c>
      <c r="Y20" s="442">
        <v>0</v>
      </c>
      <c r="Z20" s="442">
        <v>0</v>
      </c>
      <c r="AA20" s="442">
        <v>0</v>
      </c>
      <c r="AB20" s="442">
        <v>0</v>
      </c>
      <c r="AC20" s="442">
        <v>0</v>
      </c>
      <c r="AD20" s="442">
        <v>0</v>
      </c>
      <c r="AE20" s="442">
        <v>0</v>
      </c>
      <c r="AF20" s="442">
        <v>0</v>
      </c>
      <c r="AG20" s="442">
        <v>0</v>
      </c>
      <c r="AH20" s="442">
        <v>0</v>
      </c>
      <c r="AI20" s="442">
        <v>0</v>
      </c>
      <c r="AJ20" s="442">
        <v>0</v>
      </c>
      <c r="AK20" s="442">
        <v>0</v>
      </c>
      <c r="AL20" s="442">
        <v>0</v>
      </c>
      <c r="AM20" s="442">
        <v>0</v>
      </c>
      <c r="AN20" s="442">
        <v>0</v>
      </c>
      <c r="AO20" s="442">
        <v>0</v>
      </c>
      <c r="AP20" s="318">
        <f t="shared" si="0"/>
        <v>1</v>
      </c>
    </row>
    <row r="21" spans="1:42" ht="12.5" x14ac:dyDescent="0.2">
      <c r="A21" s="281" t="s">
        <v>461</v>
      </c>
      <c r="B21" s="285" t="s">
        <v>270</v>
      </c>
      <c r="C21" s="442">
        <v>2.367228971213735E-4</v>
      </c>
      <c r="D21" s="442">
        <v>7.425886723661628E-5</v>
      </c>
      <c r="E21" s="442">
        <v>5.5285198722490879E-5</v>
      </c>
      <c r="F21" s="442">
        <v>0</v>
      </c>
      <c r="G21" s="442">
        <v>8.4502772219408357E-5</v>
      </c>
      <c r="H21" s="442">
        <v>7.8656597894850695E-5</v>
      </c>
      <c r="I21" s="442">
        <v>8.3200378265020912E-5</v>
      </c>
      <c r="J21" s="442">
        <v>8.3568161484952008E-5</v>
      </c>
      <c r="K21" s="442">
        <v>1.2604577369410701E-5</v>
      </c>
      <c r="L21" s="442">
        <v>5.9508592789842041E-5</v>
      </c>
      <c r="M21" s="442">
        <v>1.0842975504108298E-4</v>
      </c>
      <c r="N21" s="442">
        <v>2.6855732279465868E-5</v>
      </c>
      <c r="O21" s="442">
        <v>3.7285757794593528E-5</v>
      </c>
      <c r="P21" s="442">
        <v>5.6256838768407036E-5</v>
      </c>
      <c r="Q21" s="442">
        <v>1.3359920819607451E-3</v>
      </c>
      <c r="R21" s="442">
        <v>2.5643841703123444E-3</v>
      </c>
      <c r="S21" s="442">
        <v>1.043079773123051</v>
      </c>
      <c r="T21" s="442">
        <v>7.1986470222726098E-5</v>
      </c>
      <c r="U21" s="442">
        <v>6.1150387648231078E-4</v>
      </c>
      <c r="V21" s="442">
        <v>4.5215985484124535E-5</v>
      </c>
      <c r="W21" s="442">
        <v>4.0774376491927762E-4</v>
      </c>
      <c r="X21" s="442">
        <v>1.7199893230253018E-4</v>
      </c>
      <c r="Y21" s="442">
        <v>2.6419649658442594E-4</v>
      </c>
      <c r="Z21" s="442">
        <v>9.5410321201361091E-5</v>
      </c>
      <c r="AA21" s="442">
        <v>2.1276089187286328E-4</v>
      </c>
      <c r="AB21" s="442">
        <v>1.6027078033897753E-4</v>
      </c>
      <c r="AC21" s="442">
        <v>7.0845179416390014E-4</v>
      </c>
      <c r="AD21" s="442">
        <v>1.9014045410265003E-4</v>
      </c>
      <c r="AE21" s="442">
        <v>6.2627614698279062E-5</v>
      </c>
      <c r="AF21" s="442">
        <v>1.1111124764664347E-4</v>
      </c>
      <c r="AG21" s="442">
        <v>2.3200403211274729E-4</v>
      </c>
      <c r="AH21" s="442">
        <v>1.7422900475492962E-3</v>
      </c>
      <c r="AI21" s="442">
        <v>1.3733235000988882E-4</v>
      </c>
      <c r="AJ21" s="442">
        <v>6.5494995454856535E-3</v>
      </c>
      <c r="AK21" s="442">
        <v>1.763501444692102E-4</v>
      </c>
      <c r="AL21" s="442">
        <v>3.6694819677687632E-3</v>
      </c>
      <c r="AM21" s="442">
        <v>5.1923594176214499E-4</v>
      </c>
      <c r="AN21" s="442">
        <v>1.593322387751207E-2</v>
      </c>
      <c r="AO21" s="442">
        <v>3.1096653722627989E-3</v>
      </c>
      <c r="AP21" s="318">
        <f t="shared" si="0"/>
        <v>1.0800501220390009</v>
      </c>
    </row>
    <row r="22" spans="1:42" ht="12.5" x14ac:dyDescent="0.2">
      <c r="A22" s="281" t="s">
        <v>462</v>
      </c>
      <c r="B22" s="285" t="s">
        <v>280</v>
      </c>
      <c r="C22" s="442">
        <v>2.4190145807429779E-6</v>
      </c>
      <c r="D22" s="442">
        <v>2.7229745788884291E-6</v>
      </c>
      <c r="E22" s="442">
        <v>2.8936765141503023E-6</v>
      </c>
      <c r="F22" s="442">
        <v>0</v>
      </c>
      <c r="G22" s="442">
        <v>3.2241775247973148E-6</v>
      </c>
      <c r="H22" s="442">
        <v>3.5452947102580925E-6</v>
      </c>
      <c r="I22" s="442">
        <v>3.6058267554583368E-6</v>
      </c>
      <c r="J22" s="442">
        <v>3.7214027638196035E-6</v>
      </c>
      <c r="K22" s="442">
        <v>8.1798782137361344E-7</v>
      </c>
      <c r="L22" s="442">
        <v>2.9988320781915388E-6</v>
      </c>
      <c r="M22" s="442">
        <v>5.2396815114132838E-6</v>
      </c>
      <c r="N22" s="442">
        <v>1.5284633551444968E-6</v>
      </c>
      <c r="O22" s="442">
        <v>3.0770178473188668E-6</v>
      </c>
      <c r="P22" s="442">
        <v>3.1273442860963671E-5</v>
      </c>
      <c r="Q22" s="442">
        <v>9.4443897722801428E-5</v>
      </c>
      <c r="R22" s="442">
        <v>1.179884467882633E-4</v>
      </c>
      <c r="S22" s="442">
        <v>1.3754893907695887E-3</v>
      </c>
      <c r="T22" s="442">
        <v>1.002720937176687</v>
      </c>
      <c r="U22" s="442">
        <v>1.4795692525899856E-3</v>
      </c>
      <c r="V22" s="442">
        <v>3.1869418516064785E-3</v>
      </c>
      <c r="W22" s="442">
        <v>1.3999989202537449E-4</v>
      </c>
      <c r="X22" s="442">
        <v>1.0461761886867906E-4</v>
      </c>
      <c r="Y22" s="442">
        <v>1.7836470292220359E-5</v>
      </c>
      <c r="Z22" s="442">
        <v>6.0219688502438468E-6</v>
      </c>
      <c r="AA22" s="442">
        <v>1.1635569489721702E-5</v>
      </c>
      <c r="AB22" s="442">
        <v>6.4099104043913007E-6</v>
      </c>
      <c r="AC22" s="442">
        <v>7.9260028007264985E-6</v>
      </c>
      <c r="AD22" s="442">
        <v>9.6361569681673279E-6</v>
      </c>
      <c r="AE22" s="442">
        <v>3.2188214257280889E-6</v>
      </c>
      <c r="AF22" s="442">
        <v>4.8310575922276906E-6</v>
      </c>
      <c r="AG22" s="442">
        <v>1.4300841000695334E-5</v>
      </c>
      <c r="AH22" s="442">
        <v>3.2093267403998012E-5</v>
      </c>
      <c r="AI22" s="442">
        <v>1.6584598909249748E-5</v>
      </c>
      <c r="AJ22" s="442">
        <v>1.272612214016099E-5</v>
      </c>
      <c r="AK22" s="442">
        <v>9.1161410714093137E-6</v>
      </c>
      <c r="AL22" s="442">
        <v>2.2044698788961141E-4</v>
      </c>
      <c r="AM22" s="442">
        <v>4.2760147932525835E-6</v>
      </c>
      <c r="AN22" s="442">
        <v>9.3989030431408801E-5</v>
      </c>
      <c r="AO22" s="442">
        <v>9.7142992873454757E-5</v>
      </c>
      <c r="AP22" s="318">
        <f t="shared" si="0"/>
        <v>1.0097581042814239</v>
      </c>
    </row>
    <row r="23" spans="1:42" ht="12.5" x14ac:dyDescent="0.2">
      <c r="A23" s="281" t="s">
        <v>463</v>
      </c>
      <c r="B23" s="283" t="s">
        <v>35</v>
      </c>
      <c r="C23" s="442">
        <v>7.3669898314203028E-5</v>
      </c>
      <c r="D23" s="442">
        <v>6.9522095681227972E-5</v>
      </c>
      <c r="E23" s="442">
        <v>9.705012239347555E-5</v>
      </c>
      <c r="F23" s="442">
        <v>0</v>
      </c>
      <c r="G23" s="442">
        <v>8.1002467542907447E-5</v>
      </c>
      <c r="H23" s="442">
        <v>9.3660794271874706E-5</v>
      </c>
      <c r="I23" s="442">
        <v>1.6037738949943955E-4</v>
      </c>
      <c r="J23" s="442">
        <v>1.1751252008996233E-4</v>
      </c>
      <c r="K23" s="442">
        <v>2.0961073643314447E-5</v>
      </c>
      <c r="L23" s="442">
        <v>1.0236040641225879E-4</v>
      </c>
      <c r="M23" s="442">
        <v>1.5713088630830383E-4</v>
      </c>
      <c r="N23" s="442">
        <v>4.998990930917704E-5</v>
      </c>
      <c r="O23" s="442">
        <v>6.5461577805700329E-5</v>
      </c>
      <c r="P23" s="442">
        <v>4.8126561753696691E-4</v>
      </c>
      <c r="Q23" s="442">
        <v>1.3027493993692425E-2</v>
      </c>
      <c r="R23" s="442">
        <v>1.2496530340278337E-2</v>
      </c>
      <c r="S23" s="442">
        <v>1.1011195763810308E-2</v>
      </c>
      <c r="T23" s="442">
        <v>1.2609161737605382E-2</v>
      </c>
      <c r="U23" s="442">
        <v>1.0620196536942748</v>
      </c>
      <c r="V23" s="442">
        <v>1.3792890304650175E-2</v>
      </c>
      <c r="W23" s="442">
        <v>1.7903754286147329E-2</v>
      </c>
      <c r="X23" s="442">
        <v>1.2335246107745986E-3</v>
      </c>
      <c r="Y23" s="442">
        <v>4.6312885323326518E-3</v>
      </c>
      <c r="Z23" s="442">
        <v>2.2037966826313554E-4</v>
      </c>
      <c r="AA23" s="442">
        <v>4.7141714035429298E-4</v>
      </c>
      <c r="AB23" s="442">
        <v>1.6276477811647119E-4</v>
      </c>
      <c r="AC23" s="442">
        <v>3.1889923121074953E-4</v>
      </c>
      <c r="AD23" s="442">
        <v>2.672267334607912E-4</v>
      </c>
      <c r="AE23" s="442">
        <v>1.2274067904151188E-4</v>
      </c>
      <c r="AF23" s="442">
        <v>1.3192300564448728E-4</v>
      </c>
      <c r="AG23" s="442">
        <v>4.2054786652600249E-4</v>
      </c>
      <c r="AH23" s="442">
        <v>1.2113725767349804E-3</v>
      </c>
      <c r="AI23" s="442">
        <v>4.0955823325994882E-4</v>
      </c>
      <c r="AJ23" s="442">
        <v>2.3969312003952067E-4</v>
      </c>
      <c r="AK23" s="442">
        <v>2.1441233194786241E-4</v>
      </c>
      <c r="AL23" s="442">
        <v>6.6542341821519977E-3</v>
      </c>
      <c r="AM23" s="442">
        <v>1.673174061277893E-4</v>
      </c>
      <c r="AN23" s="442">
        <v>3.48579303178406E-4</v>
      </c>
      <c r="AO23" s="442">
        <v>6.5607648659417805E-4</v>
      </c>
      <c r="AP23" s="318">
        <f t="shared" si="0"/>
        <v>1.1616565242784327</v>
      </c>
    </row>
    <row r="24" spans="1:42" ht="12.5" x14ac:dyDescent="0.2">
      <c r="A24" s="281" t="s">
        <v>464</v>
      </c>
      <c r="B24" s="283" t="s">
        <v>465</v>
      </c>
      <c r="C24" s="442">
        <v>3.9335075909443619E-7</v>
      </c>
      <c r="D24" s="442">
        <v>2.9523221928676193E-7</v>
      </c>
      <c r="E24" s="442">
        <v>5.4083469354790955E-7</v>
      </c>
      <c r="F24" s="442">
        <v>0</v>
      </c>
      <c r="G24" s="442">
        <v>4.0035385068507522E-7</v>
      </c>
      <c r="H24" s="442">
        <v>4.3089369067100934E-7</v>
      </c>
      <c r="I24" s="442">
        <v>4.1804546944310542E-7</v>
      </c>
      <c r="J24" s="442">
        <v>4.9323503759038888E-7</v>
      </c>
      <c r="K24" s="442">
        <v>8.0087445700028335E-8</v>
      </c>
      <c r="L24" s="442">
        <v>4.7622726772999455E-7</v>
      </c>
      <c r="M24" s="442">
        <v>6.6029781210471832E-7</v>
      </c>
      <c r="N24" s="442">
        <v>2.523123263429902E-7</v>
      </c>
      <c r="O24" s="442">
        <v>2.627718601219956E-7</v>
      </c>
      <c r="P24" s="442">
        <v>4.1020413207659037E-7</v>
      </c>
      <c r="Q24" s="442">
        <v>1.4477640039952128E-5</v>
      </c>
      <c r="R24" s="442">
        <v>3.9098738882897159E-7</v>
      </c>
      <c r="S24" s="442">
        <v>3.7208488572170872E-7</v>
      </c>
      <c r="T24" s="442">
        <v>5.5046122650189542E-7</v>
      </c>
      <c r="U24" s="442">
        <v>4.4662135768673171E-7</v>
      </c>
      <c r="V24" s="442">
        <v>1.0004320983083148</v>
      </c>
      <c r="W24" s="442">
        <v>1.0577102229624589E-4</v>
      </c>
      <c r="X24" s="442">
        <v>4.2881287344866957E-7</v>
      </c>
      <c r="Y24" s="442">
        <v>2.8863543838417494E-5</v>
      </c>
      <c r="Z24" s="442">
        <v>9.1909730466917919E-7</v>
      </c>
      <c r="AA24" s="442">
        <v>2.059997210432011E-6</v>
      </c>
      <c r="AB24" s="442">
        <v>6.6336487173800225E-7</v>
      </c>
      <c r="AC24" s="442">
        <v>5.9991332984338987E-6</v>
      </c>
      <c r="AD24" s="442">
        <v>9.4710192650112195E-7</v>
      </c>
      <c r="AE24" s="442">
        <v>1.8474168723266537E-6</v>
      </c>
      <c r="AF24" s="442">
        <v>5.2875820987757425E-7</v>
      </c>
      <c r="AG24" s="442">
        <v>1.4425595886861658E-6</v>
      </c>
      <c r="AH24" s="442">
        <v>2.788189067611453E-5</v>
      </c>
      <c r="AI24" s="442">
        <v>2.1905270266586236E-6</v>
      </c>
      <c r="AJ24" s="442">
        <v>5.6957890647672248E-7</v>
      </c>
      <c r="AK24" s="442">
        <v>7.5101193639759915E-7</v>
      </c>
      <c r="AL24" s="442">
        <v>2.238676875645224E-5</v>
      </c>
      <c r="AM24" s="442">
        <v>2.3222940016645642E-6</v>
      </c>
      <c r="AN24" s="442">
        <v>5.3714741242332499E-7</v>
      </c>
      <c r="AO24" s="442">
        <v>5.6861341363828816E-6</v>
      </c>
      <c r="AP24" s="318">
        <f t="shared" si="0"/>
        <v>1.0006595599767847</v>
      </c>
    </row>
    <row r="25" spans="1:42" ht="12.5" x14ac:dyDescent="0.2">
      <c r="A25" s="281" t="s">
        <v>466</v>
      </c>
      <c r="B25" s="283" t="s">
        <v>191</v>
      </c>
      <c r="C25" s="442">
        <v>2.6641630953404095E-5</v>
      </c>
      <c r="D25" s="442">
        <v>2.7822569753179107E-5</v>
      </c>
      <c r="E25" s="442">
        <v>2.863708908885319E-3</v>
      </c>
      <c r="F25" s="442">
        <v>0</v>
      </c>
      <c r="G25" s="442">
        <v>4.109910980590207E-5</v>
      </c>
      <c r="H25" s="442">
        <v>3.4583148347691476E-5</v>
      </c>
      <c r="I25" s="442">
        <v>3.2941615435743005E-5</v>
      </c>
      <c r="J25" s="442">
        <v>4.7746547819538105E-5</v>
      </c>
      <c r="K25" s="442">
        <v>9.6926808927321263E-6</v>
      </c>
      <c r="L25" s="442">
        <v>3.975735869943265E-5</v>
      </c>
      <c r="M25" s="442">
        <v>5.8645036930135523E-5</v>
      </c>
      <c r="N25" s="442">
        <v>1.2965667504483199E-5</v>
      </c>
      <c r="O25" s="442">
        <v>1.6832230066638406E-5</v>
      </c>
      <c r="P25" s="442">
        <v>2.9450075232923655E-5</v>
      </c>
      <c r="Q25" s="442">
        <v>3.9923752214629917E-5</v>
      </c>
      <c r="R25" s="442">
        <v>3.3610639497703271E-5</v>
      </c>
      <c r="S25" s="442">
        <v>3.3562488244707889E-5</v>
      </c>
      <c r="T25" s="442">
        <v>4.9873937723628607E-5</v>
      </c>
      <c r="U25" s="442">
        <v>4.1830254351610938E-5</v>
      </c>
      <c r="V25" s="442">
        <v>2.7304559219678389E-5</v>
      </c>
      <c r="W25" s="442">
        <v>1.0279216653904795</v>
      </c>
      <c r="X25" s="442">
        <v>4.0795202338737865E-5</v>
      </c>
      <c r="Y25" s="442">
        <v>9.9141267735935031E-5</v>
      </c>
      <c r="Z25" s="442">
        <v>7.7664270036257102E-5</v>
      </c>
      <c r="AA25" s="442">
        <v>1.5082866226930441E-4</v>
      </c>
      <c r="AB25" s="442">
        <v>6.8027046345328011E-5</v>
      </c>
      <c r="AC25" s="442">
        <v>8.7998630416600263E-5</v>
      </c>
      <c r="AD25" s="442">
        <v>1.1816202683717927E-4</v>
      </c>
      <c r="AE25" s="442">
        <v>4.1312960393968318E-5</v>
      </c>
      <c r="AF25" s="442">
        <v>2.2772228391701061E-4</v>
      </c>
      <c r="AG25" s="442">
        <v>1.9925662938566192E-4</v>
      </c>
      <c r="AH25" s="442">
        <v>4.2638025861031499E-4</v>
      </c>
      <c r="AI25" s="442">
        <v>6.941445230104999E-5</v>
      </c>
      <c r="AJ25" s="442">
        <v>5.1453544868637774E-5</v>
      </c>
      <c r="AK25" s="442">
        <v>8.3409610177012379E-5</v>
      </c>
      <c r="AL25" s="442">
        <v>3.2172002455827047E-3</v>
      </c>
      <c r="AM25" s="442">
        <v>4.2650637738481334E-5</v>
      </c>
      <c r="AN25" s="442">
        <v>2.2074981392176061E-5</v>
      </c>
      <c r="AO25" s="442">
        <v>1.2138158536693107E-4</v>
      </c>
      <c r="AP25" s="318">
        <f t="shared" si="0"/>
        <v>1.0364131503124048</v>
      </c>
    </row>
    <row r="26" spans="1:42" ht="12.5" x14ac:dyDescent="0.2">
      <c r="A26" s="281" t="s">
        <v>467</v>
      </c>
      <c r="B26" s="283" t="s">
        <v>50</v>
      </c>
      <c r="C26" s="442">
        <v>1.2947378924185054E-3</v>
      </c>
      <c r="D26" s="442">
        <v>4.4950087917435761E-3</v>
      </c>
      <c r="E26" s="442">
        <v>6.9540904714191238E-3</v>
      </c>
      <c r="F26" s="442">
        <v>0</v>
      </c>
      <c r="G26" s="442">
        <v>5.9735574055209736E-3</v>
      </c>
      <c r="H26" s="442">
        <v>8.654330577228888E-3</v>
      </c>
      <c r="I26" s="442">
        <v>6.7069485428611283E-3</v>
      </c>
      <c r="J26" s="442">
        <v>2.171499897753169E-3</v>
      </c>
      <c r="K26" s="442">
        <v>2.1683953200514919E-3</v>
      </c>
      <c r="L26" s="442">
        <v>1.4959017733621074E-3</v>
      </c>
      <c r="M26" s="442">
        <v>6.2439496265541882E-3</v>
      </c>
      <c r="N26" s="442">
        <v>4.3423360196042024E-3</v>
      </c>
      <c r="O26" s="442">
        <v>1.7287458650750535E-2</v>
      </c>
      <c r="P26" s="442">
        <v>2.0121562369128736E-3</v>
      </c>
      <c r="Q26" s="442">
        <v>9.8592783319553291E-4</v>
      </c>
      <c r="R26" s="442">
        <v>2.3199620844031672E-3</v>
      </c>
      <c r="S26" s="442">
        <v>4.3561637417049211E-3</v>
      </c>
      <c r="T26" s="442">
        <v>2.770234732462116E-3</v>
      </c>
      <c r="U26" s="442">
        <v>2.8047487286175076E-3</v>
      </c>
      <c r="V26" s="442">
        <v>1.7161050991928824E-4</v>
      </c>
      <c r="W26" s="442">
        <v>1.0629344400171913E-3</v>
      </c>
      <c r="X26" s="442">
        <v>1.0491021800260767</v>
      </c>
      <c r="Y26" s="442">
        <v>2.5604452696260261E-3</v>
      </c>
      <c r="Z26" s="442">
        <v>6.7251564737087046E-3</v>
      </c>
      <c r="AA26" s="442">
        <v>2.8993931883678887E-3</v>
      </c>
      <c r="AB26" s="442">
        <v>3.0856297717024796E-3</v>
      </c>
      <c r="AC26" s="442">
        <v>3.8571905350253408E-3</v>
      </c>
      <c r="AD26" s="442">
        <v>9.4984672721065214E-3</v>
      </c>
      <c r="AE26" s="442">
        <v>5.4660551267176791E-4</v>
      </c>
      <c r="AF26" s="442">
        <v>2.2855765513129091E-3</v>
      </c>
      <c r="AG26" s="442">
        <v>6.9609326255043718E-3</v>
      </c>
      <c r="AH26" s="442">
        <v>5.2485016217560659E-3</v>
      </c>
      <c r="AI26" s="442">
        <v>8.5974437620420507E-3</v>
      </c>
      <c r="AJ26" s="442">
        <v>2.4038940735008241E-3</v>
      </c>
      <c r="AK26" s="442">
        <v>2.6861026963394843E-2</v>
      </c>
      <c r="AL26" s="442">
        <v>3.4246550753416582E-3</v>
      </c>
      <c r="AM26" s="442">
        <v>4.1735555066313261E-3</v>
      </c>
      <c r="AN26" s="442">
        <v>0.11651744139623986</v>
      </c>
      <c r="AO26" s="442">
        <v>2.0612706721067905E-2</v>
      </c>
      <c r="AP26" s="318">
        <f t="shared" si="0"/>
        <v>1.3390200489015096</v>
      </c>
    </row>
    <row r="27" spans="1:42" ht="12.5" x14ac:dyDescent="0.2">
      <c r="A27" s="281" t="s">
        <v>468</v>
      </c>
      <c r="B27" s="283" t="s">
        <v>36</v>
      </c>
      <c r="C27" s="442">
        <v>3.1535587674051298E-3</v>
      </c>
      <c r="D27" s="442">
        <v>1.7762500482033361E-3</v>
      </c>
      <c r="E27" s="442">
        <v>1.6874023050571804E-4</v>
      </c>
      <c r="F27" s="442">
        <v>0</v>
      </c>
      <c r="G27" s="442">
        <v>9.7604918464129151E-4</v>
      </c>
      <c r="H27" s="442">
        <v>2.3327878614283577E-3</v>
      </c>
      <c r="I27" s="442">
        <v>1.8692700620955712E-3</v>
      </c>
      <c r="J27" s="442">
        <v>3.5276701290907963E-3</v>
      </c>
      <c r="K27" s="442">
        <v>3.7146992421812121E-5</v>
      </c>
      <c r="L27" s="442">
        <v>3.8628289326529818E-3</v>
      </c>
      <c r="M27" s="442">
        <v>6.2223484905653331E-3</v>
      </c>
      <c r="N27" s="442">
        <v>4.1899475195091044E-3</v>
      </c>
      <c r="O27" s="442">
        <v>2.6623031534882442E-3</v>
      </c>
      <c r="P27" s="442">
        <v>4.4294169223055117E-3</v>
      </c>
      <c r="Q27" s="442">
        <v>1.9510852621079783E-3</v>
      </c>
      <c r="R27" s="442">
        <v>1.8908924760989122E-3</v>
      </c>
      <c r="S27" s="442">
        <v>1.5030779666581661E-3</v>
      </c>
      <c r="T27" s="442">
        <v>4.9797518479929997E-3</v>
      </c>
      <c r="U27" s="442">
        <v>2.0211796104492967E-3</v>
      </c>
      <c r="V27" s="442">
        <v>1.295364728179439E-4</v>
      </c>
      <c r="W27" s="442">
        <v>8.9869930938856423E-4</v>
      </c>
      <c r="X27" s="442">
        <v>1.544299949221736E-3</v>
      </c>
      <c r="Y27" s="442">
        <v>1.0010828774177447</v>
      </c>
      <c r="Z27" s="442">
        <v>1.2545213813025457E-2</v>
      </c>
      <c r="AA27" s="442">
        <v>3.3525847171617371E-2</v>
      </c>
      <c r="AB27" s="442">
        <v>3.6482850852709056E-3</v>
      </c>
      <c r="AC27" s="442">
        <v>3.4702090858005057E-3</v>
      </c>
      <c r="AD27" s="442">
        <v>2.8669019128374391E-3</v>
      </c>
      <c r="AE27" s="442">
        <v>8.1140550797927403E-3</v>
      </c>
      <c r="AF27" s="442">
        <v>2.0690419796072297E-3</v>
      </c>
      <c r="AG27" s="442">
        <v>2.8199794743908739E-4</v>
      </c>
      <c r="AH27" s="442">
        <v>8.5720882531416936E-3</v>
      </c>
      <c r="AI27" s="442">
        <v>6.5695423729597866E-3</v>
      </c>
      <c r="AJ27" s="442">
        <v>2.7757242716935663E-3</v>
      </c>
      <c r="AK27" s="442">
        <v>2.305273423821121E-3</v>
      </c>
      <c r="AL27" s="442">
        <v>1.5051639633993136E-3</v>
      </c>
      <c r="AM27" s="442">
        <v>2.9601321282108875E-3</v>
      </c>
      <c r="AN27" s="442">
        <v>7.3338887832362332E-4</v>
      </c>
      <c r="AO27" s="442">
        <v>2.1528161418439074E-3</v>
      </c>
      <c r="AP27" s="318">
        <f t="shared" si="0"/>
        <v>1.143152583973734</v>
      </c>
    </row>
    <row r="28" spans="1:42" ht="12.5" x14ac:dyDescent="0.2">
      <c r="A28" s="281" t="s">
        <v>469</v>
      </c>
      <c r="B28" s="283" t="s">
        <v>192</v>
      </c>
      <c r="C28" s="442">
        <v>2.2393076456847711E-4</v>
      </c>
      <c r="D28" s="442">
        <v>1.7597328762967366E-4</v>
      </c>
      <c r="E28" s="442">
        <v>2.5347875166175949E-4</v>
      </c>
      <c r="F28" s="442">
        <v>0</v>
      </c>
      <c r="G28" s="442">
        <v>3.3541218849580441E-4</v>
      </c>
      <c r="H28" s="442">
        <v>6.0913095174548325E-4</v>
      </c>
      <c r="I28" s="442">
        <v>4.8825612823124594E-4</v>
      </c>
      <c r="J28" s="442">
        <v>5.9430754777142249E-4</v>
      </c>
      <c r="K28" s="442">
        <v>1.6062680746675267E-4</v>
      </c>
      <c r="L28" s="442">
        <v>7.0335381067083871E-4</v>
      </c>
      <c r="M28" s="442">
        <v>1.1400543342597949E-3</v>
      </c>
      <c r="N28" s="442">
        <v>9.4153598498790121E-4</v>
      </c>
      <c r="O28" s="442">
        <v>7.4712604465471957E-4</v>
      </c>
      <c r="P28" s="442">
        <v>4.997255546141155E-4</v>
      </c>
      <c r="Q28" s="442">
        <v>3.0763427534276691E-4</v>
      </c>
      <c r="R28" s="442">
        <v>2.5280403291197032E-4</v>
      </c>
      <c r="S28" s="442">
        <v>2.1933807500106411E-4</v>
      </c>
      <c r="T28" s="442">
        <v>4.8627833436310549E-4</v>
      </c>
      <c r="U28" s="442">
        <v>2.2008073433252737E-4</v>
      </c>
      <c r="V28" s="442">
        <v>1.6985548857610847E-5</v>
      </c>
      <c r="W28" s="442">
        <v>2.5655841472938781E-4</v>
      </c>
      <c r="X28" s="442">
        <v>2.9021236923506053E-4</v>
      </c>
      <c r="Y28" s="442">
        <v>1.1551321081519548E-4</v>
      </c>
      <c r="Z28" s="442">
        <v>1.0019315048512198</v>
      </c>
      <c r="AA28" s="442">
        <v>9.4512120766604099E-4</v>
      </c>
      <c r="AB28" s="442">
        <v>1.4981216242569992E-3</v>
      </c>
      <c r="AC28" s="442">
        <v>4.754908200523167E-4</v>
      </c>
      <c r="AD28" s="442">
        <v>1.2059727201218415E-4</v>
      </c>
      <c r="AE28" s="442">
        <v>1.383442013270723E-4</v>
      </c>
      <c r="AF28" s="442">
        <v>1.7792294015205561E-4</v>
      </c>
      <c r="AG28" s="442">
        <v>1.9082729478810068E-5</v>
      </c>
      <c r="AH28" s="442">
        <v>2.8925558822957598E-4</v>
      </c>
      <c r="AI28" s="442">
        <v>4.6319983411485593E-4</v>
      </c>
      <c r="AJ28" s="442">
        <v>2.5854313762330546E-4</v>
      </c>
      <c r="AK28" s="442">
        <v>1.1769677405604178E-4</v>
      </c>
      <c r="AL28" s="442">
        <v>1.2830746629765183E-4</v>
      </c>
      <c r="AM28" s="442">
        <v>8.0769951434301679E-4</v>
      </c>
      <c r="AN28" s="442">
        <v>1.3313573489851023E-4</v>
      </c>
      <c r="AO28" s="442">
        <v>1.9138706701615405E-4</v>
      </c>
      <c r="AP28" s="318">
        <f t="shared" si="0"/>
        <v>1.0165423408480754</v>
      </c>
    </row>
    <row r="29" spans="1:42" ht="12.5" x14ac:dyDescent="0.2">
      <c r="A29" s="281" t="s">
        <v>470</v>
      </c>
      <c r="B29" s="283" t="s">
        <v>285</v>
      </c>
      <c r="C29" s="442">
        <v>9.9077232157089253E-4</v>
      </c>
      <c r="D29" s="442">
        <v>9.5421815238501265E-5</v>
      </c>
      <c r="E29" s="442">
        <v>1.7480048692773275E-4</v>
      </c>
      <c r="F29" s="442">
        <v>0</v>
      </c>
      <c r="G29" s="442">
        <v>2.4487071340879305E-3</v>
      </c>
      <c r="H29" s="442">
        <v>1.2809625081565946E-3</v>
      </c>
      <c r="I29" s="442">
        <v>9.1807616402406829E-4</v>
      </c>
      <c r="J29" s="442">
        <v>2.5332249116162852E-3</v>
      </c>
      <c r="K29" s="442">
        <v>2.4873768605628898E-5</v>
      </c>
      <c r="L29" s="442">
        <v>1.4418334908481848E-3</v>
      </c>
      <c r="M29" s="442">
        <v>1.2394598481686372E-3</v>
      </c>
      <c r="N29" s="442">
        <v>2.2701797558885924E-3</v>
      </c>
      <c r="O29" s="442">
        <v>8.8234383316944533E-5</v>
      </c>
      <c r="P29" s="442">
        <v>9.576334374366977E-4</v>
      </c>
      <c r="Q29" s="442">
        <v>1.0603935898742115E-3</v>
      </c>
      <c r="R29" s="442">
        <v>1.0784731315836473E-4</v>
      </c>
      <c r="S29" s="442">
        <v>1.4698773440516735E-3</v>
      </c>
      <c r="T29" s="442">
        <v>9.2086032878385587E-5</v>
      </c>
      <c r="U29" s="442">
        <v>7.2715453247967194E-4</v>
      </c>
      <c r="V29" s="442">
        <v>5.9710632426372003E-5</v>
      </c>
      <c r="W29" s="442">
        <v>8.7770124044630473E-4</v>
      </c>
      <c r="X29" s="442">
        <v>1.2948155063755267E-3</v>
      </c>
      <c r="Y29" s="442">
        <v>1.0378054420125465E-3</v>
      </c>
      <c r="Z29" s="442">
        <v>2.2296179635371367E-4</v>
      </c>
      <c r="AA29" s="442">
        <v>1.1014630257993501</v>
      </c>
      <c r="AB29" s="442">
        <v>1.0525062906621729E-2</v>
      </c>
      <c r="AC29" s="442">
        <v>2.8167604603084265E-3</v>
      </c>
      <c r="AD29" s="442">
        <v>1.4185163102018053E-3</v>
      </c>
      <c r="AE29" s="442">
        <v>9.6911892680640553E-4</v>
      </c>
      <c r="AF29" s="442">
        <v>1.2784739605799175E-3</v>
      </c>
      <c r="AG29" s="442">
        <v>1.4446849676909445E-4</v>
      </c>
      <c r="AH29" s="442">
        <v>4.7941695288776145E-3</v>
      </c>
      <c r="AI29" s="442">
        <v>1.0655341274645671E-2</v>
      </c>
      <c r="AJ29" s="442">
        <v>5.5460474759619896E-3</v>
      </c>
      <c r="AK29" s="442">
        <v>2.2980435927563154E-3</v>
      </c>
      <c r="AL29" s="442">
        <v>1.2574146269318414E-3</v>
      </c>
      <c r="AM29" s="442">
        <v>1.0485110400662559E-2</v>
      </c>
      <c r="AN29" s="442">
        <v>5.1166514731534548E-4</v>
      </c>
      <c r="AO29" s="442">
        <v>2.467013497237797E-3</v>
      </c>
      <c r="AP29" s="318">
        <f t="shared" si="0"/>
        <v>1.1755777523637321</v>
      </c>
    </row>
    <row r="30" spans="1:42" ht="12.5" x14ac:dyDescent="0.2">
      <c r="A30" s="281" t="s">
        <v>471</v>
      </c>
      <c r="B30" s="283" t="s">
        <v>281</v>
      </c>
      <c r="C30" s="442">
        <v>5.2694562818229168E-4</v>
      </c>
      <c r="D30" s="442">
        <v>1.513412004592984E-4</v>
      </c>
      <c r="E30" s="442">
        <v>2.1571236574470103E-4</v>
      </c>
      <c r="F30" s="442">
        <v>0</v>
      </c>
      <c r="G30" s="442">
        <v>1.1656151478102476E-3</v>
      </c>
      <c r="H30" s="442">
        <v>1.4865240563889567E-4</v>
      </c>
      <c r="I30" s="442">
        <v>4.8520630217645672E-4</v>
      </c>
      <c r="J30" s="442">
        <v>2.2483691714431835E-3</v>
      </c>
      <c r="K30" s="442">
        <v>3.5981909603873112E-5</v>
      </c>
      <c r="L30" s="442">
        <v>9.7710300174876449E-5</v>
      </c>
      <c r="M30" s="442">
        <v>2.1720861197399043E-3</v>
      </c>
      <c r="N30" s="442">
        <v>1.0657012288911268E-4</v>
      </c>
      <c r="O30" s="442">
        <v>1.3670670997285503E-4</v>
      </c>
      <c r="P30" s="442">
        <v>1.3075967842645137E-4</v>
      </c>
      <c r="Q30" s="442">
        <v>1.5750224196039588E-4</v>
      </c>
      <c r="R30" s="442">
        <v>1.3409771216263782E-4</v>
      </c>
      <c r="S30" s="442">
        <v>1.2703898598781963E-4</v>
      </c>
      <c r="T30" s="442">
        <v>8.4043432552493574E-5</v>
      </c>
      <c r="U30" s="442">
        <v>3.8697398186790256E-4</v>
      </c>
      <c r="V30" s="442">
        <v>2.9191743287705689E-5</v>
      </c>
      <c r="W30" s="442">
        <v>7.7568525373687225E-4</v>
      </c>
      <c r="X30" s="442">
        <v>4.4199980432519244E-4</v>
      </c>
      <c r="Y30" s="442">
        <v>2.2160094182501365E-3</v>
      </c>
      <c r="Z30" s="442">
        <v>1.2174610241693699E-2</v>
      </c>
      <c r="AA30" s="442">
        <v>2.6473176180636104E-3</v>
      </c>
      <c r="AB30" s="442">
        <v>1.0004069166451708</v>
      </c>
      <c r="AC30" s="442">
        <v>1.6431851297744801E-3</v>
      </c>
      <c r="AD30" s="442">
        <v>3.5361309935969107E-3</v>
      </c>
      <c r="AE30" s="442">
        <v>2.0159604927277012E-4</v>
      </c>
      <c r="AF30" s="442">
        <v>3.5155402913223462E-3</v>
      </c>
      <c r="AG30" s="442">
        <v>1.0092162250970924E-4</v>
      </c>
      <c r="AH30" s="442">
        <v>2.6957955564067913E-2</v>
      </c>
      <c r="AI30" s="442">
        <v>5.4809705061276345E-3</v>
      </c>
      <c r="AJ30" s="442">
        <v>3.9657814822584144E-3</v>
      </c>
      <c r="AK30" s="442">
        <v>2.5803851344052072E-4</v>
      </c>
      <c r="AL30" s="442">
        <v>6.2789319601062052E-4</v>
      </c>
      <c r="AM30" s="442">
        <v>1.8915332749020207E-2</v>
      </c>
      <c r="AN30" s="442">
        <v>3.2970424930871424E-4</v>
      </c>
      <c r="AO30" s="442">
        <v>1.6139801225537542E-2</v>
      </c>
      <c r="AP30" s="318">
        <f t="shared" si="0"/>
        <v>1.0927360944880313</v>
      </c>
    </row>
    <row r="31" spans="1:42" ht="12.5" x14ac:dyDescent="0.2">
      <c r="A31" s="281" t="s">
        <v>472</v>
      </c>
      <c r="B31" s="283" t="s">
        <v>384</v>
      </c>
      <c r="C31" s="442">
        <v>2.2093249603152627E-2</v>
      </c>
      <c r="D31" s="442">
        <v>9.0003507199534968E-3</v>
      </c>
      <c r="E31" s="442">
        <v>1.7552049092067677E-2</v>
      </c>
      <c r="F31" s="442">
        <v>0</v>
      </c>
      <c r="G31" s="442">
        <v>2.5490920903355366E-2</v>
      </c>
      <c r="H31" s="442">
        <v>2.1801152440243429E-2</v>
      </c>
      <c r="I31" s="442">
        <v>2.2696375606078519E-2</v>
      </c>
      <c r="J31" s="442">
        <v>1.1582811380622775E-2</v>
      </c>
      <c r="K31" s="442">
        <v>3.4577997730761063E-3</v>
      </c>
      <c r="L31" s="442">
        <v>1.7291068455166436E-2</v>
      </c>
      <c r="M31" s="442">
        <v>1.1688462743858204E-2</v>
      </c>
      <c r="N31" s="442">
        <v>6.9590030475984235E-3</v>
      </c>
      <c r="O31" s="442">
        <v>1.2477662020291916E-2</v>
      </c>
      <c r="P31" s="442">
        <v>1.3430018982813543E-2</v>
      </c>
      <c r="Q31" s="442">
        <v>1.3479769665052838E-2</v>
      </c>
      <c r="R31" s="442">
        <v>1.2011425260825498E-2</v>
      </c>
      <c r="S31" s="442">
        <v>1.509202937116828E-2</v>
      </c>
      <c r="T31" s="442">
        <v>1.2581996731460203E-2</v>
      </c>
      <c r="U31" s="442">
        <v>1.5863006908073504E-2</v>
      </c>
      <c r="V31" s="442">
        <v>1.1310905884887788E-2</v>
      </c>
      <c r="W31" s="442">
        <v>1.202622995737743E-2</v>
      </c>
      <c r="X31" s="442">
        <v>2.5278383646214472E-2</v>
      </c>
      <c r="Y31" s="442">
        <v>1.7854479792168112E-2</v>
      </c>
      <c r="Z31" s="442">
        <v>7.5033373454991975E-3</v>
      </c>
      <c r="AA31" s="442">
        <v>7.1170314753744145E-3</v>
      </c>
      <c r="AB31" s="442">
        <v>5.3295318382927045E-3</v>
      </c>
      <c r="AC31" s="442">
        <v>1.0039374348377177</v>
      </c>
      <c r="AD31" s="442">
        <v>2.6912381547594287E-3</v>
      </c>
      <c r="AE31" s="442">
        <v>7.3912693234201013E-4</v>
      </c>
      <c r="AF31" s="442">
        <v>3.6900862214046836E-3</v>
      </c>
      <c r="AG31" s="442">
        <v>5.5907158295998328E-3</v>
      </c>
      <c r="AH31" s="442">
        <v>3.7196281379587863E-3</v>
      </c>
      <c r="AI31" s="442">
        <v>5.7922071543550589E-3</v>
      </c>
      <c r="AJ31" s="442">
        <v>1.7537526291958198E-2</v>
      </c>
      <c r="AK31" s="442">
        <v>1.2928152057380772E-2</v>
      </c>
      <c r="AL31" s="442">
        <v>8.7302846868689468E-3</v>
      </c>
      <c r="AM31" s="442">
        <v>2.2851089164136217E-2</v>
      </c>
      <c r="AN31" s="442">
        <v>7.5757374884680151E-2</v>
      </c>
      <c r="AO31" s="442">
        <v>1.9978109999474022E-2</v>
      </c>
      <c r="AP31" s="318">
        <f t="shared" si="0"/>
        <v>1.5149339169978346</v>
      </c>
    </row>
    <row r="32" spans="1:42" ht="12.5" x14ac:dyDescent="0.2">
      <c r="A32" s="281" t="s">
        <v>473</v>
      </c>
      <c r="B32" s="283" t="s">
        <v>37</v>
      </c>
      <c r="C32" s="442">
        <v>3.0203851139483711E-3</v>
      </c>
      <c r="D32" s="442">
        <v>4.5040717562701491E-3</v>
      </c>
      <c r="E32" s="442">
        <v>5.8648783493383859E-3</v>
      </c>
      <c r="F32" s="442">
        <v>0</v>
      </c>
      <c r="G32" s="442">
        <v>2.7406561571596305E-3</v>
      </c>
      <c r="H32" s="442">
        <v>8.5511270821928918E-3</v>
      </c>
      <c r="I32" s="442">
        <v>5.2895280966819619E-3</v>
      </c>
      <c r="J32" s="442">
        <v>3.4148917776411557E-3</v>
      </c>
      <c r="K32" s="442">
        <v>1.9236427548905807E-3</v>
      </c>
      <c r="L32" s="442">
        <v>1.4480483586493452E-3</v>
      </c>
      <c r="M32" s="442">
        <v>5.0240499413754698E-3</v>
      </c>
      <c r="N32" s="442">
        <v>2.0904244316655531E-3</v>
      </c>
      <c r="O32" s="442">
        <v>3.7719437015805903E-3</v>
      </c>
      <c r="P32" s="442">
        <v>5.5663335749317339E-3</v>
      </c>
      <c r="Q32" s="442">
        <v>3.1230364188114552E-3</v>
      </c>
      <c r="R32" s="442">
        <v>3.4420898073217908E-3</v>
      </c>
      <c r="S32" s="442">
        <v>6.0076668101858785E-3</v>
      </c>
      <c r="T32" s="442">
        <v>2.5031092516765536E-3</v>
      </c>
      <c r="U32" s="442">
        <v>3.1584582153981588E-3</v>
      </c>
      <c r="V32" s="442">
        <v>2.1126999562870173E-4</v>
      </c>
      <c r="W32" s="442">
        <v>1.9095481413028204E-3</v>
      </c>
      <c r="X32" s="442">
        <v>8.3366320722467746E-3</v>
      </c>
      <c r="Y32" s="442">
        <v>6.4434392126417068E-3</v>
      </c>
      <c r="Z32" s="442">
        <v>1.1597163560725265E-2</v>
      </c>
      <c r="AA32" s="442">
        <v>1.2621214546670478E-2</v>
      </c>
      <c r="AB32" s="442">
        <v>1.2288229287192578E-2</v>
      </c>
      <c r="AC32" s="442">
        <v>9.1147361043765855E-3</v>
      </c>
      <c r="AD32" s="442">
        <v>1.022548402547161</v>
      </c>
      <c r="AE32" s="442">
        <v>3.7570815980695497E-2</v>
      </c>
      <c r="AF32" s="442">
        <v>6.2303202906527425E-3</v>
      </c>
      <c r="AG32" s="442">
        <v>1.0263342888509783E-3</v>
      </c>
      <c r="AH32" s="442">
        <v>1.0258806598340392E-2</v>
      </c>
      <c r="AI32" s="442">
        <v>4.5700475296672526E-3</v>
      </c>
      <c r="AJ32" s="442">
        <v>4.6467403431542289E-3</v>
      </c>
      <c r="AK32" s="442">
        <v>1.3164731396175961E-2</v>
      </c>
      <c r="AL32" s="442">
        <v>3.6363861849173359E-3</v>
      </c>
      <c r="AM32" s="442">
        <v>4.4367167098751364E-3</v>
      </c>
      <c r="AN32" s="442">
        <v>2.4366067392648195E-3</v>
      </c>
      <c r="AO32" s="442">
        <v>4.7020085387599218E-3</v>
      </c>
      <c r="AP32" s="318">
        <f t="shared" si="0"/>
        <v>1.2444924831292601</v>
      </c>
    </row>
    <row r="33" spans="1:42" ht="12.5" x14ac:dyDescent="0.2">
      <c r="A33" s="281" t="s">
        <v>474</v>
      </c>
      <c r="B33" s="283" t="s">
        <v>38</v>
      </c>
      <c r="C33" s="442">
        <v>2.6487994916817052E-3</v>
      </c>
      <c r="D33" s="442">
        <v>5.3956714749731408E-4</v>
      </c>
      <c r="E33" s="442">
        <v>8.9297784849157321E-4</v>
      </c>
      <c r="F33" s="442">
        <v>0</v>
      </c>
      <c r="G33" s="442">
        <v>2.3273032902057476E-3</v>
      </c>
      <c r="H33" s="442">
        <v>3.4322274229706207E-3</v>
      </c>
      <c r="I33" s="442">
        <v>2.3348071033565021E-3</v>
      </c>
      <c r="J33" s="442">
        <v>2.371760100553592E-3</v>
      </c>
      <c r="K33" s="442">
        <v>1.8356947469339629E-4</v>
      </c>
      <c r="L33" s="442">
        <v>1.0924260384061332E-3</v>
      </c>
      <c r="M33" s="442">
        <v>2.4092275234813107E-3</v>
      </c>
      <c r="N33" s="442">
        <v>2.0114323562565339E-3</v>
      </c>
      <c r="O33" s="442">
        <v>5.4587227245641039E-4</v>
      </c>
      <c r="P33" s="442">
        <v>3.4541715948906569E-3</v>
      </c>
      <c r="Q33" s="442">
        <v>2.0841745769952162E-3</v>
      </c>
      <c r="R33" s="442">
        <v>2.0020108598658836E-3</v>
      </c>
      <c r="S33" s="442">
        <v>2.7044723761869647E-3</v>
      </c>
      <c r="T33" s="442">
        <v>4.9911732644249032E-4</v>
      </c>
      <c r="U33" s="442">
        <v>2.2343571790765008E-3</v>
      </c>
      <c r="V33" s="442">
        <v>3.4690095169420681E-4</v>
      </c>
      <c r="W33" s="442">
        <v>1.0521098800856418E-3</v>
      </c>
      <c r="X33" s="442">
        <v>2.0385259037162132E-3</v>
      </c>
      <c r="Y33" s="442">
        <v>3.9389887505752929E-3</v>
      </c>
      <c r="Z33" s="442">
        <v>6.0615512110400111E-4</v>
      </c>
      <c r="AA33" s="442">
        <v>1.3880247141236114E-3</v>
      </c>
      <c r="AB33" s="442">
        <v>1.7557107543381511E-3</v>
      </c>
      <c r="AC33" s="442">
        <v>2.323167217053472E-2</v>
      </c>
      <c r="AD33" s="442">
        <v>1.2776636159079192E-2</v>
      </c>
      <c r="AE33" s="442">
        <v>1.0192991791048087</v>
      </c>
      <c r="AF33" s="442">
        <v>1.2060933585711487E-2</v>
      </c>
      <c r="AG33" s="442">
        <v>1.8297361851205785E-2</v>
      </c>
      <c r="AH33" s="442">
        <v>1.8492380467256808E-3</v>
      </c>
      <c r="AI33" s="442">
        <v>4.2296699210440736E-3</v>
      </c>
      <c r="AJ33" s="442">
        <v>1.6442343405223256E-2</v>
      </c>
      <c r="AK33" s="442">
        <v>1.3709927462505312E-2</v>
      </c>
      <c r="AL33" s="442">
        <v>4.4200491591213998E-3</v>
      </c>
      <c r="AM33" s="442">
        <v>9.571044301139019E-3</v>
      </c>
      <c r="AN33" s="442">
        <v>2.5241326618756928E-3</v>
      </c>
      <c r="AO33" s="442">
        <v>2.1315844386470908E-2</v>
      </c>
      <c r="AP33" s="318">
        <f t="shared" si="0"/>
        <v>1.1833068778881195</v>
      </c>
    </row>
    <row r="34" spans="1:42" ht="12.5" x14ac:dyDescent="0.2">
      <c r="A34" s="281" t="s">
        <v>475</v>
      </c>
      <c r="B34" s="283" t="s">
        <v>476</v>
      </c>
      <c r="C34" s="442">
        <v>9.2413010177784544E-3</v>
      </c>
      <c r="D34" s="442">
        <v>1.1595231906697992E-2</v>
      </c>
      <c r="E34" s="442">
        <v>4.2458602435106194E-3</v>
      </c>
      <c r="F34" s="442">
        <v>0</v>
      </c>
      <c r="G34" s="442">
        <v>9.2860700595396844E-3</v>
      </c>
      <c r="H34" s="442">
        <v>5.1481489085406871E-3</v>
      </c>
      <c r="I34" s="442">
        <v>1.1717095143020407E-2</v>
      </c>
      <c r="J34" s="442">
        <v>6.7139982663552075E-3</v>
      </c>
      <c r="K34" s="442">
        <v>5.8533579785497699E-3</v>
      </c>
      <c r="L34" s="442">
        <v>5.1942101182597114E-3</v>
      </c>
      <c r="M34" s="442">
        <v>1.4278220376697886E-2</v>
      </c>
      <c r="N34" s="442">
        <v>5.4436548336700011E-3</v>
      </c>
      <c r="O34" s="442">
        <v>8.6113509342408637E-3</v>
      </c>
      <c r="P34" s="442">
        <v>6.2894479207394978E-3</v>
      </c>
      <c r="Q34" s="442">
        <v>4.9039565493609466E-3</v>
      </c>
      <c r="R34" s="442">
        <v>4.8692083604784473E-3</v>
      </c>
      <c r="S34" s="442">
        <v>5.8551249355392986E-3</v>
      </c>
      <c r="T34" s="442">
        <v>4.5451539029812173E-3</v>
      </c>
      <c r="U34" s="442">
        <v>6.091626470056696E-3</v>
      </c>
      <c r="V34" s="442">
        <v>2.5411305112876912E-4</v>
      </c>
      <c r="W34" s="442">
        <v>4.2299703993603768E-3</v>
      </c>
      <c r="X34" s="442">
        <v>3.0476409499638205E-2</v>
      </c>
      <c r="Y34" s="442">
        <v>8.6080214086484905E-3</v>
      </c>
      <c r="Z34" s="442">
        <v>1.1131405559689734E-2</v>
      </c>
      <c r="AA34" s="442">
        <v>4.9514931746673018E-3</v>
      </c>
      <c r="AB34" s="442">
        <v>1.2985890156741836E-2</v>
      </c>
      <c r="AC34" s="442">
        <v>6.4968826449984599E-3</v>
      </c>
      <c r="AD34" s="442">
        <v>8.7964494043152892E-3</v>
      </c>
      <c r="AE34" s="442">
        <v>6.449696838633028E-4</v>
      </c>
      <c r="AF34" s="442">
        <v>1.0183949865980049</v>
      </c>
      <c r="AG34" s="442">
        <v>2.9221940764851901E-3</v>
      </c>
      <c r="AH34" s="442">
        <v>7.5271574817509877E-3</v>
      </c>
      <c r="AI34" s="442">
        <v>5.6365953086429353E-3</v>
      </c>
      <c r="AJ34" s="442">
        <v>4.0504778885269831E-3</v>
      </c>
      <c r="AK34" s="442">
        <v>9.0729434833214419E-3</v>
      </c>
      <c r="AL34" s="442">
        <v>3.1559427188149248E-3</v>
      </c>
      <c r="AM34" s="442">
        <v>8.6103902148264647E-3</v>
      </c>
      <c r="AN34" s="442">
        <v>3.655388943434313E-2</v>
      </c>
      <c r="AO34" s="442">
        <v>2.445827007953991E-2</v>
      </c>
      <c r="AP34" s="318">
        <f t="shared" si="0"/>
        <v>1.3143832001137865</v>
      </c>
    </row>
    <row r="35" spans="1:42" ht="12.5" x14ac:dyDescent="0.2">
      <c r="A35" s="281" t="s">
        <v>477</v>
      </c>
      <c r="B35" s="283" t="s">
        <v>193</v>
      </c>
      <c r="C35" s="442">
        <v>1.334974916579715E-4</v>
      </c>
      <c r="D35" s="442">
        <v>6.314176380884992E-5</v>
      </c>
      <c r="E35" s="442">
        <v>7.0706515785934562E-5</v>
      </c>
      <c r="F35" s="442">
        <v>0</v>
      </c>
      <c r="G35" s="442">
        <v>1.5396993148409879E-4</v>
      </c>
      <c r="H35" s="442">
        <v>1.6492409594282987E-4</v>
      </c>
      <c r="I35" s="442">
        <v>1.8995419026238573E-4</v>
      </c>
      <c r="J35" s="442">
        <v>3.2896576895657861E-4</v>
      </c>
      <c r="K35" s="442">
        <v>1.0269167013022896E-5</v>
      </c>
      <c r="L35" s="442">
        <v>1.4899042463219729E-4</v>
      </c>
      <c r="M35" s="442">
        <v>2.0928331742120813E-4</v>
      </c>
      <c r="N35" s="442">
        <v>2.3247038545968242E-5</v>
      </c>
      <c r="O35" s="442">
        <v>9.9324081028582918E-5</v>
      </c>
      <c r="P35" s="442">
        <v>1.9934555920749988E-4</v>
      </c>
      <c r="Q35" s="442">
        <v>2.0646896192946646E-4</v>
      </c>
      <c r="R35" s="442">
        <v>3.0945394288136175E-4</v>
      </c>
      <c r="S35" s="442">
        <v>2.0954778404908215E-4</v>
      </c>
      <c r="T35" s="442">
        <v>1.6171842259059973E-4</v>
      </c>
      <c r="U35" s="442">
        <v>3.7688806230240626E-4</v>
      </c>
      <c r="V35" s="442">
        <v>7.1200725293013719E-4</v>
      </c>
      <c r="W35" s="442">
        <v>8.8612933649040239E-5</v>
      </c>
      <c r="X35" s="442">
        <v>1.8788652502764911E-4</v>
      </c>
      <c r="Y35" s="442">
        <v>3.0207372115448718E-4</v>
      </c>
      <c r="Z35" s="442">
        <v>3.7555314326016554E-4</v>
      </c>
      <c r="AA35" s="442">
        <v>1.2608653443539929E-3</v>
      </c>
      <c r="AB35" s="442">
        <v>3.601520217863289E-4</v>
      </c>
      <c r="AC35" s="442">
        <v>1.0627254094193398E-3</v>
      </c>
      <c r="AD35" s="442">
        <v>1.6058947754798557E-3</v>
      </c>
      <c r="AE35" s="442">
        <v>1.6735694899170584E-4</v>
      </c>
      <c r="AF35" s="442">
        <v>3.0716702697488566E-4</v>
      </c>
      <c r="AG35" s="442">
        <v>1.0032936486214792</v>
      </c>
      <c r="AH35" s="442">
        <v>8.6077792714162255E-4</v>
      </c>
      <c r="AI35" s="442">
        <v>6.2518313205369791E-4</v>
      </c>
      <c r="AJ35" s="442">
        <v>3.6505802923951996E-4</v>
      </c>
      <c r="AK35" s="442">
        <v>1.9531341333814166E-3</v>
      </c>
      <c r="AL35" s="442">
        <v>6.8740090879975551E-4</v>
      </c>
      <c r="AM35" s="442">
        <v>6.4636391663204355E-4</v>
      </c>
      <c r="AN35" s="442">
        <v>1.2955359080728628E-4</v>
      </c>
      <c r="AO35" s="442">
        <v>1.757992897612626E-3</v>
      </c>
      <c r="AP35" s="318">
        <f t="shared" si="0"/>
        <v>1.0180511118820623</v>
      </c>
    </row>
    <row r="36" spans="1:42" ht="12.5" x14ac:dyDescent="0.2">
      <c r="A36" s="281" t="s">
        <v>478</v>
      </c>
      <c r="B36" s="283" t="s">
        <v>39</v>
      </c>
      <c r="C36" s="442">
        <v>5.706513139832973E-4</v>
      </c>
      <c r="D36" s="442">
        <v>7.6898663791066671E-4</v>
      </c>
      <c r="E36" s="442">
        <v>1.4764123829581507E-3</v>
      </c>
      <c r="F36" s="442">
        <v>0</v>
      </c>
      <c r="G36" s="442">
        <v>8.6918210679129263E-4</v>
      </c>
      <c r="H36" s="442">
        <v>5.6075074554509912E-4</v>
      </c>
      <c r="I36" s="442">
        <v>1.1690245866436686E-3</v>
      </c>
      <c r="J36" s="442">
        <v>3.265681469593999E-4</v>
      </c>
      <c r="K36" s="442">
        <v>1.7082373799702058E-5</v>
      </c>
      <c r="L36" s="442">
        <v>2.6891357309983079E-4</v>
      </c>
      <c r="M36" s="442">
        <v>1.2600980798505559E-3</v>
      </c>
      <c r="N36" s="442">
        <v>5.0858271785035277E-4</v>
      </c>
      <c r="O36" s="442">
        <v>6.4482014588376204E-4</v>
      </c>
      <c r="P36" s="442">
        <v>5.5418168460609181E-4</v>
      </c>
      <c r="Q36" s="442">
        <v>1.0633549057870026E-3</v>
      </c>
      <c r="R36" s="442">
        <v>8.5074239135371911E-4</v>
      </c>
      <c r="S36" s="442">
        <v>4.988893642538689E-4</v>
      </c>
      <c r="T36" s="442">
        <v>6.099266188209613E-5</v>
      </c>
      <c r="U36" s="442">
        <v>4.6734455681753822E-4</v>
      </c>
      <c r="V36" s="442">
        <v>2.8359784855411006E-5</v>
      </c>
      <c r="W36" s="442">
        <v>2.9766741281517928E-4</v>
      </c>
      <c r="X36" s="442">
        <v>5.7709007647907778E-4</v>
      </c>
      <c r="Y36" s="442">
        <v>1.9506961700810786E-3</v>
      </c>
      <c r="Z36" s="442">
        <v>1.1379377398892129E-4</v>
      </c>
      <c r="AA36" s="442">
        <v>1.4494784384482561E-3</v>
      </c>
      <c r="AB36" s="442">
        <v>3.0369452337536888E-3</v>
      </c>
      <c r="AC36" s="442">
        <v>1.1565650581629474E-3</v>
      </c>
      <c r="AD36" s="442">
        <v>1.1241609347139329E-3</v>
      </c>
      <c r="AE36" s="442">
        <v>5.0043161150710056E-4</v>
      </c>
      <c r="AF36" s="442">
        <v>1.5025364072068191E-3</v>
      </c>
      <c r="AG36" s="442">
        <v>6.7525175315931343E-5</v>
      </c>
      <c r="AH36" s="442">
        <v>1.0006009891944305</v>
      </c>
      <c r="AI36" s="442">
        <v>1.7589885586743576E-3</v>
      </c>
      <c r="AJ36" s="442">
        <v>6.9457587144174646E-4</v>
      </c>
      <c r="AK36" s="442">
        <v>1.3029842538801678E-3</v>
      </c>
      <c r="AL36" s="442">
        <v>6.3556261084034477E-4</v>
      </c>
      <c r="AM36" s="442">
        <v>6.8197076735962241E-4</v>
      </c>
      <c r="AN36" s="442">
        <v>3.306505171250196E-4</v>
      </c>
      <c r="AO36" s="442">
        <v>0.18978678302245891</v>
      </c>
      <c r="AP36" s="318">
        <f t="shared" si="0"/>
        <v>1.0297475502270561</v>
      </c>
    </row>
    <row r="37" spans="1:42" ht="12.5" x14ac:dyDescent="0.2">
      <c r="A37" s="281" t="s">
        <v>479</v>
      </c>
      <c r="B37" s="283" t="s">
        <v>40</v>
      </c>
      <c r="C37" s="442">
        <v>1.0688233841556558E-5</v>
      </c>
      <c r="D37" s="442">
        <v>8.0754035917804636E-6</v>
      </c>
      <c r="E37" s="442">
        <v>6.5870409186710028E-6</v>
      </c>
      <c r="F37" s="442">
        <v>0</v>
      </c>
      <c r="G37" s="442">
        <v>1.0975118826822862E-4</v>
      </c>
      <c r="H37" s="442">
        <v>7.2399392260930183E-6</v>
      </c>
      <c r="I37" s="442">
        <v>1.3921632184145741E-4</v>
      </c>
      <c r="J37" s="442">
        <v>8.404642726790885E-6</v>
      </c>
      <c r="K37" s="442">
        <v>2.6016997298808899E-6</v>
      </c>
      <c r="L37" s="442">
        <v>5.934389038776053E-6</v>
      </c>
      <c r="M37" s="442">
        <v>1.2405521226194186E-5</v>
      </c>
      <c r="N37" s="442">
        <v>3.4919928842585947E-6</v>
      </c>
      <c r="O37" s="442">
        <v>5.1435981344067507E-6</v>
      </c>
      <c r="P37" s="442">
        <v>3.5777709589531593E-4</v>
      </c>
      <c r="Q37" s="442">
        <v>1.8317942188199189E-5</v>
      </c>
      <c r="R37" s="442">
        <v>1.7191077406579893E-5</v>
      </c>
      <c r="S37" s="442">
        <v>1.7473595402099504E-5</v>
      </c>
      <c r="T37" s="442">
        <v>1.8331746561862817E-5</v>
      </c>
      <c r="U37" s="442">
        <v>8.9780052454338846E-4</v>
      </c>
      <c r="V37" s="442">
        <v>1.5111840327090915E-5</v>
      </c>
      <c r="W37" s="442">
        <v>1.9334311679071425E-5</v>
      </c>
      <c r="X37" s="442">
        <v>1.7719488392263291E-5</v>
      </c>
      <c r="Y37" s="442">
        <v>1.5006738682804053E-4</v>
      </c>
      <c r="Z37" s="442">
        <v>1.3414334882982328E-5</v>
      </c>
      <c r="AA37" s="442">
        <v>2.1511969089428446E-5</v>
      </c>
      <c r="AB37" s="442">
        <v>1.2907636689198136E-5</v>
      </c>
      <c r="AC37" s="442">
        <v>1.2375235134913543E-5</v>
      </c>
      <c r="AD37" s="442">
        <v>2.7827205133609128E-4</v>
      </c>
      <c r="AE37" s="442">
        <v>1.4424888999821531E-5</v>
      </c>
      <c r="AF37" s="442">
        <v>2.4950675513864555E-4</v>
      </c>
      <c r="AG37" s="442">
        <v>1.7283462306050064E-5</v>
      </c>
      <c r="AH37" s="442">
        <v>1.8212960995053968E-4</v>
      </c>
      <c r="AI37" s="442">
        <v>1.0000096342597982</v>
      </c>
      <c r="AJ37" s="442">
        <v>9.2907866666604961E-5</v>
      </c>
      <c r="AK37" s="442">
        <v>1.4385627806930527E-5</v>
      </c>
      <c r="AL37" s="442">
        <v>2.5414544626008368E-4</v>
      </c>
      <c r="AM37" s="442">
        <v>1.0414350021634177E-5</v>
      </c>
      <c r="AN37" s="442">
        <v>2.6295427205177255E-5</v>
      </c>
      <c r="AO37" s="442">
        <v>5.2337602063451046E-5</v>
      </c>
      <c r="AP37" s="318">
        <f t="shared" si="0"/>
        <v>1.0030582739019385</v>
      </c>
    </row>
    <row r="38" spans="1:42" ht="12.5" x14ac:dyDescent="0.2">
      <c r="A38" s="281" t="s">
        <v>480</v>
      </c>
      <c r="B38" s="283" t="s">
        <v>481</v>
      </c>
      <c r="C38" s="442">
        <v>2.3976517632647945E-4</v>
      </c>
      <c r="D38" s="442">
        <v>6.540313908295971E-6</v>
      </c>
      <c r="E38" s="442">
        <v>9.3715735416996431E-6</v>
      </c>
      <c r="F38" s="442">
        <v>0</v>
      </c>
      <c r="G38" s="442">
        <v>1.9552003112647356E-5</v>
      </c>
      <c r="H38" s="442">
        <v>4.8751438846003063E-6</v>
      </c>
      <c r="I38" s="442">
        <v>8.8406938451829146E-6</v>
      </c>
      <c r="J38" s="442">
        <v>3.7514452121639575E-6</v>
      </c>
      <c r="K38" s="442">
        <v>1.0745862555396333E-6</v>
      </c>
      <c r="L38" s="442">
        <v>2.8909218539917787E-6</v>
      </c>
      <c r="M38" s="442">
        <v>9.8342616052505316E-6</v>
      </c>
      <c r="N38" s="442">
        <v>4.411920953004492E-6</v>
      </c>
      <c r="O38" s="442">
        <v>5.1017191390716029E-6</v>
      </c>
      <c r="P38" s="442">
        <v>4.440946842161361E-6</v>
      </c>
      <c r="Q38" s="442">
        <v>7.1142093630320922E-6</v>
      </c>
      <c r="R38" s="442">
        <v>5.6419441633098442E-6</v>
      </c>
      <c r="S38" s="442">
        <v>4.2018629791106471E-6</v>
      </c>
      <c r="T38" s="442">
        <v>1.1256220882739439E-6</v>
      </c>
      <c r="U38" s="442">
        <v>3.8543041879131114E-6</v>
      </c>
      <c r="V38" s="442">
        <v>2.1959344088829728E-7</v>
      </c>
      <c r="W38" s="442">
        <v>2.6285750750196546E-6</v>
      </c>
      <c r="X38" s="442">
        <v>9.2308267932640404E-6</v>
      </c>
      <c r="Y38" s="442">
        <v>1.2792221421202358E-5</v>
      </c>
      <c r="Z38" s="442">
        <v>2.55396966345121E-6</v>
      </c>
      <c r="AA38" s="442">
        <v>3.175661331609009E-4</v>
      </c>
      <c r="AB38" s="442">
        <v>2.2248127879141095E-5</v>
      </c>
      <c r="AC38" s="442">
        <v>8.4047878376761189E-6</v>
      </c>
      <c r="AD38" s="442">
        <v>8.2074033380843836E-6</v>
      </c>
      <c r="AE38" s="442">
        <v>3.2048425476646965E-6</v>
      </c>
      <c r="AF38" s="442">
        <v>1.7760594299698668E-4</v>
      </c>
      <c r="AG38" s="442">
        <v>9.126561634910254E-7</v>
      </c>
      <c r="AH38" s="442">
        <v>5.9880681350958795E-6</v>
      </c>
      <c r="AI38" s="442">
        <v>1.4010136849429271E-5</v>
      </c>
      <c r="AJ38" s="442">
        <v>1.0127475866810691</v>
      </c>
      <c r="AK38" s="442">
        <v>9.6362291541329052E-6</v>
      </c>
      <c r="AL38" s="442">
        <v>4.4661839349171529E-6</v>
      </c>
      <c r="AM38" s="442">
        <v>9.5480371617879807E-6</v>
      </c>
      <c r="AN38" s="442">
        <v>8.135166016555081E-6</v>
      </c>
      <c r="AO38" s="442">
        <v>1.0762095565274477E-3</v>
      </c>
      <c r="AP38" s="318">
        <f t="shared" si="0"/>
        <v>1.0137073342319007</v>
      </c>
    </row>
    <row r="39" spans="1:42" ht="12.5" x14ac:dyDescent="0.2">
      <c r="A39" s="281" t="s">
        <v>482</v>
      </c>
      <c r="B39" s="283" t="s">
        <v>483</v>
      </c>
      <c r="C39" s="442">
        <v>9.1665698735189118E-5</v>
      </c>
      <c r="D39" s="442">
        <v>7.3250361427108136E-5</v>
      </c>
      <c r="E39" s="442">
        <v>1.2030770326301289E-2</v>
      </c>
      <c r="F39" s="442">
        <v>0</v>
      </c>
      <c r="G39" s="442">
        <v>5.8138053372236193E-4</v>
      </c>
      <c r="H39" s="442">
        <v>1.1415088068982425E-3</v>
      </c>
      <c r="I39" s="442">
        <v>8.0677162303518179E-4</v>
      </c>
      <c r="J39" s="442">
        <v>2.2880738458939428E-3</v>
      </c>
      <c r="K39" s="442">
        <v>2.0025276340009746E-5</v>
      </c>
      <c r="L39" s="442">
        <v>6.777953791366211E-4</v>
      </c>
      <c r="M39" s="442">
        <v>1.2493143242484073E-4</v>
      </c>
      <c r="N39" s="442">
        <v>5.8455536136210536E-5</v>
      </c>
      <c r="O39" s="442">
        <v>6.112601831457258E-5</v>
      </c>
      <c r="P39" s="442">
        <v>8.3275258004163655E-4</v>
      </c>
      <c r="Q39" s="442">
        <v>2.6557038838706977E-3</v>
      </c>
      <c r="R39" s="442">
        <v>1.7745442927855062E-3</v>
      </c>
      <c r="S39" s="442">
        <v>1.3225112034413664E-3</v>
      </c>
      <c r="T39" s="442">
        <v>6.1980596264339999E-5</v>
      </c>
      <c r="U39" s="442">
        <v>6.2794934782457973E-4</v>
      </c>
      <c r="V39" s="442">
        <v>3.2424387413644967E-5</v>
      </c>
      <c r="W39" s="442">
        <v>5.9545815066420281E-5</v>
      </c>
      <c r="X39" s="442">
        <v>7.4717625503858195E-4</v>
      </c>
      <c r="Y39" s="442">
        <v>8.5890331301713646E-4</v>
      </c>
      <c r="Z39" s="442">
        <v>1.2772407610134364E-4</v>
      </c>
      <c r="AA39" s="442">
        <v>1.0312017863534202E-2</v>
      </c>
      <c r="AB39" s="442">
        <v>2.3499483944926431E-3</v>
      </c>
      <c r="AC39" s="442">
        <v>4.6475792466608518E-4</v>
      </c>
      <c r="AD39" s="442">
        <v>2.7287367290501122E-3</v>
      </c>
      <c r="AE39" s="442">
        <v>3.8534168817314432E-4</v>
      </c>
      <c r="AF39" s="442">
        <v>1.4215959698726825E-3</v>
      </c>
      <c r="AG39" s="442">
        <v>1.2961193213168801E-4</v>
      </c>
      <c r="AH39" s="442">
        <v>2.1216422471150836E-4</v>
      </c>
      <c r="AI39" s="442">
        <v>1.758839188771023E-3</v>
      </c>
      <c r="AJ39" s="442">
        <v>1.0877739656814901E-3</v>
      </c>
      <c r="AK39" s="442">
        <v>1.0001732204217131</v>
      </c>
      <c r="AL39" s="442">
        <v>1.6641773550908211E-3</v>
      </c>
      <c r="AM39" s="442">
        <v>3.2096695581402953E-3</v>
      </c>
      <c r="AN39" s="442">
        <v>2.7203756441624203E-4</v>
      </c>
      <c r="AO39" s="442">
        <v>4.1126691399275394E-3</v>
      </c>
      <c r="AP39" s="318">
        <f t="shared" si="0"/>
        <v>1.0532268633696757</v>
      </c>
    </row>
    <row r="40" spans="1:42" ht="12.5" x14ac:dyDescent="0.2">
      <c r="A40" s="281" t="s">
        <v>484</v>
      </c>
      <c r="B40" s="283" t="s">
        <v>41</v>
      </c>
      <c r="C40" s="442">
        <v>7.9762988439774987E-3</v>
      </c>
      <c r="D40" s="442">
        <v>8.2658525785149206E-3</v>
      </c>
      <c r="E40" s="442">
        <v>5.199660919077545E-3</v>
      </c>
      <c r="F40" s="442">
        <v>0</v>
      </c>
      <c r="G40" s="442">
        <v>9.9149903594769068E-3</v>
      </c>
      <c r="H40" s="442">
        <v>1.0847427454440079E-2</v>
      </c>
      <c r="I40" s="442">
        <v>9.8885285543327244E-3</v>
      </c>
      <c r="J40" s="442">
        <v>1.5048462826147127E-2</v>
      </c>
      <c r="K40" s="442">
        <v>2.813483013598286E-3</v>
      </c>
      <c r="L40" s="442">
        <v>1.2556450509377003E-2</v>
      </c>
      <c r="M40" s="442">
        <v>1.8062988755513387E-2</v>
      </c>
      <c r="N40" s="442">
        <v>3.8417871659496947E-3</v>
      </c>
      <c r="O40" s="442">
        <v>4.8981621601798869E-3</v>
      </c>
      <c r="P40" s="442">
        <v>9.1278633279189593E-3</v>
      </c>
      <c r="Q40" s="442">
        <v>1.2541391147210259E-2</v>
      </c>
      <c r="R40" s="442">
        <v>1.0521522368613766E-2</v>
      </c>
      <c r="S40" s="442">
        <v>1.0488410457142182E-2</v>
      </c>
      <c r="T40" s="442">
        <v>1.5888994066957308E-2</v>
      </c>
      <c r="U40" s="442">
        <v>1.3154736456027077E-2</v>
      </c>
      <c r="V40" s="442">
        <v>8.8227508735952056E-3</v>
      </c>
      <c r="W40" s="442">
        <v>7.9934996462316735E-3</v>
      </c>
      <c r="X40" s="442">
        <v>1.0920593096772326E-2</v>
      </c>
      <c r="Y40" s="442">
        <v>3.1413285657197032E-2</v>
      </c>
      <c r="Z40" s="442">
        <v>2.4516603488930352E-2</v>
      </c>
      <c r="AA40" s="442">
        <v>4.8401816925858022E-2</v>
      </c>
      <c r="AB40" s="442">
        <v>2.0983202583467503E-2</v>
      </c>
      <c r="AC40" s="442">
        <v>2.800644854345153E-2</v>
      </c>
      <c r="AD40" s="442">
        <v>3.7645805329114615E-2</v>
      </c>
      <c r="AE40" s="442">
        <v>1.3285608226054567E-2</v>
      </c>
      <c r="AF40" s="442">
        <v>1.761694721365242E-2</v>
      </c>
      <c r="AG40" s="442">
        <v>6.4337343080105164E-2</v>
      </c>
      <c r="AH40" s="442">
        <v>3.0368076172466407E-2</v>
      </c>
      <c r="AI40" s="442">
        <v>2.021175265034637E-2</v>
      </c>
      <c r="AJ40" s="442">
        <v>1.632170727751862E-2</v>
      </c>
      <c r="AK40" s="442">
        <v>2.6350091948230705E-2</v>
      </c>
      <c r="AL40" s="442">
        <v>1.0413272286161195</v>
      </c>
      <c r="AM40" s="442">
        <v>1.2926162354216899E-2</v>
      </c>
      <c r="AN40" s="442">
        <v>5.0416228143198476E-3</v>
      </c>
      <c r="AO40" s="442">
        <v>1.759742979219012E-2</v>
      </c>
      <c r="AP40" s="318">
        <f t="shared" si="0"/>
        <v>1.6475275574621031</v>
      </c>
    </row>
    <row r="41" spans="1:42" ht="12.5" x14ac:dyDescent="0.2">
      <c r="A41" s="286">
        <v>37</v>
      </c>
      <c r="B41" s="283" t="s">
        <v>42</v>
      </c>
      <c r="C41" s="442">
        <v>2.2217824841193497E-5</v>
      </c>
      <c r="D41" s="442">
        <v>1.4581961069875373E-5</v>
      </c>
      <c r="E41" s="442">
        <v>3.5213979827835279E-5</v>
      </c>
      <c r="F41" s="442">
        <v>0</v>
      </c>
      <c r="G41" s="442">
        <v>1.0211231580576216E-4</v>
      </c>
      <c r="H41" s="442">
        <v>2.1672112740241237E-5</v>
      </c>
      <c r="I41" s="442">
        <v>2.5075594434454191E-5</v>
      </c>
      <c r="J41" s="442">
        <v>1.7574817898085171E-5</v>
      </c>
      <c r="K41" s="442">
        <v>4.4182061919228632E-6</v>
      </c>
      <c r="L41" s="442">
        <v>1.5722960467288299E-5</v>
      </c>
      <c r="M41" s="442">
        <v>2.2471977800662672E-5</v>
      </c>
      <c r="N41" s="442">
        <v>1.0364753557656608E-5</v>
      </c>
      <c r="O41" s="442">
        <v>1.7066752049133077E-5</v>
      </c>
      <c r="P41" s="442">
        <v>1.6337417969461602E-5</v>
      </c>
      <c r="Q41" s="442">
        <v>2.0648521528483193E-5</v>
      </c>
      <c r="R41" s="442">
        <v>1.7802484738973021E-5</v>
      </c>
      <c r="S41" s="442">
        <v>1.802137566060202E-5</v>
      </c>
      <c r="T41" s="442">
        <v>1.3402030727329108E-5</v>
      </c>
      <c r="U41" s="442">
        <v>8.3108202393524416E-5</v>
      </c>
      <c r="V41" s="442">
        <v>9.8630120946589979E-6</v>
      </c>
      <c r="W41" s="442">
        <v>1.187485433857656E-5</v>
      </c>
      <c r="X41" s="442">
        <v>3.0824419523057297E-4</v>
      </c>
      <c r="Y41" s="442">
        <v>1.2646907933127084E-4</v>
      </c>
      <c r="Z41" s="442">
        <v>1.663625063666469E-5</v>
      </c>
      <c r="AA41" s="442">
        <v>2.6946554790501171E-4</v>
      </c>
      <c r="AB41" s="442">
        <v>3.1465341709163831E-5</v>
      </c>
      <c r="AC41" s="442">
        <v>4.7357977980209926E-4</v>
      </c>
      <c r="AD41" s="442">
        <v>3.1194911243163839E-5</v>
      </c>
      <c r="AE41" s="442">
        <v>3.0871694785470971E-4</v>
      </c>
      <c r="AF41" s="442">
        <v>2.678971412825974E-4</v>
      </c>
      <c r="AG41" s="442">
        <v>2.0341952692636664E-3</v>
      </c>
      <c r="AH41" s="442">
        <v>2.7559949417883838E-4</v>
      </c>
      <c r="AI41" s="442">
        <v>1.5545306636458318E-3</v>
      </c>
      <c r="AJ41" s="442">
        <v>6.0305949898729234E-3</v>
      </c>
      <c r="AK41" s="442">
        <v>1.238426291361554E-3</v>
      </c>
      <c r="AL41" s="442">
        <v>2.6465493673133341E-4</v>
      </c>
      <c r="AM41" s="442">
        <v>1.008290314289616</v>
      </c>
      <c r="AN41" s="442">
        <v>7.8324320931656065E-5</v>
      </c>
      <c r="AO41" s="442">
        <v>8.7937045247721128E-4</v>
      </c>
      <c r="AP41" s="318">
        <f t="shared" si="0"/>
        <v>1.0220998606067329</v>
      </c>
    </row>
    <row r="42" spans="1:42" ht="12.5" x14ac:dyDescent="0.2">
      <c r="A42" s="287">
        <v>38</v>
      </c>
      <c r="B42" s="272" t="s">
        <v>282</v>
      </c>
      <c r="C42" s="442">
        <v>4.6665830324566925E-4</v>
      </c>
      <c r="D42" s="442">
        <v>1.720422328572008E-3</v>
      </c>
      <c r="E42" s="442">
        <v>1.1631942520396195E-4</v>
      </c>
      <c r="F42" s="442">
        <v>0</v>
      </c>
      <c r="G42" s="442">
        <v>7.2110978083317248E-4</v>
      </c>
      <c r="H42" s="442">
        <v>1.1412243628208885E-3</v>
      </c>
      <c r="I42" s="442">
        <v>1.0269029859491536E-3</v>
      </c>
      <c r="J42" s="442">
        <v>1.1752971497327699E-3</v>
      </c>
      <c r="K42" s="442">
        <v>2.1284318226006511E-5</v>
      </c>
      <c r="L42" s="442">
        <v>5.945230368960682E-5</v>
      </c>
      <c r="M42" s="442">
        <v>1.0951164448884862E-3</v>
      </c>
      <c r="N42" s="442">
        <v>3.5986433377164413E-5</v>
      </c>
      <c r="O42" s="442">
        <v>6.0917264242340092E-5</v>
      </c>
      <c r="P42" s="442">
        <v>4.4533919577451227E-4</v>
      </c>
      <c r="Q42" s="442">
        <v>9.3222812784577228E-4</v>
      </c>
      <c r="R42" s="442">
        <v>1.7683870263986846E-3</v>
      </c>
      <c r="S42" s="442">
        <v>1.3135291280487378E-3</v>
      </c>
      <c r="T42" s="442">
        <v>6.7904757834152818E-5</v>
      </c>
      <c r="U42" s="442">
        <v>7.6065943692078797E-4</v>
      </c>
      <c r="V42" s="442">
        <v>3.6803973146126934E-5</v>
      </c>
      <c r="W42" s="442">
        <v>7.6942102037457676E-4</v>
      </c>
      <c r="X42" s="442">
        <v>7.4400698778705817E-4</v>
      </c>
      <c r="Y42" s="442">
        <v>6.9451520171366328E-4</v>
      </c>
      <c r="Z42" s="442">
        <v>1.1491221116492534E-4</v>
      </c>
      <c r="AA42" s="442">
        <v>6.4938938921973814E-4</v>
      </c>
      <c r="AB42" s="442">
        <v>2.2083025123599501E-3</v>
      </c>
      <c r="AC42" s="442">
        <v>1.4721365329870891E-3</v>
      </c>
      <c r="AD42" s="442">
        <v>2.4031441392463027E-3</v>
      </c>
      <c r="AE42" s="442">
        <v>4.3230047968815063E-4</v>
      </c>
      <c r="AF42" s="442">
        <v>1.3848811407573796E-3</v>
      </c>
      <c r="AG42" s="442">
        <v>9.88302582854837E-5</v>
      </c>
      <c r="AH42" s="442">
        <v>1.9683425631953841E-3</v>
      </c>
      <c r="AI42" s="442">
        <v>2.0892050268688043E-3</v>
      </c>
      <c r="AJ42" s="442">
        <v>1.4027255686092097E-3</v>
      </c>
      <c r="AK42" s="442">
        <v>3.3394815470823148E-3</v>
      </c>
      <c r="AL42" s="442">
        <v>1.1231879134783393E-3</v>
      </c>
      <c r="AM42" s="442">
        <v>1.2610544034960967E-3</v>
      </c>
      <c r="AN42" s="442">
        <v>1.0003626496190374</v>
      </c>
      <c r="AO42" s="442">
        <v>1.1251548130737957E-3</v>
      </c>
      <c r="AP42" s="318">
        <f t="shared" si="0"/>
        <v>1.0354840292621019</v>
      </c>
    </row>
    <row r="43" spans="1:42" ht="12.5" x14ac:dyDescent="0.2">
      <c r="A43" s="287">
        <v>39</v>
      </c>
      <c r="B43" s="272" t="s">
        <v>283</v>
      </c>
      <c r="C43" s="442">
        <v>3.0127032605882908E-3</v>
      </c>
      <c r="D43" s="442">
        <v>4.0597971030871963E-3</v>
      </c>
      <c r="E43" s="442">
        <v>7.7945889041467079E-3</v>
      </c>
      <c r="F43" s="442">
        <v>0</v>
      </c>
      <c r="G43" s="442">
        <v>4.5887702402657949E-3</v>
      </c>
      <c r="H43" s="442">
        <v>2.9604340830983911E-3</v>
      </c>
      <c r="I43" s="442">
        <v>6.1717621559570154E-3</v>
      </c>
      <c r="J43" s="442">
        <v>1.7240877170356553E-3</v>
      </c>
      <c r="K43" s="442">
        <v>9.0184885207250575E-5</v>
      </c>
      <c r="L43" s="442">
        <v>1.419705481512342E-3</v>
      </c>
      <c r="M43" s="442">
        <v>6.6525766274463166E-3</v>
      </c>
      <c r="N43" s="442">
        <v>2.6850175839452446E-3</v>
      </c>
      <c r="O43" s="442">
        <v>3.4042710642980972E-3</v>
      </c>
      <c r="P43" s="442">
        <v>2.9257533054939259E-3</v>
      </c>
      <c r="Q43" s="442">
        <v>5.6138883996696169E-3</v>
      </c>
      <c r="R43" s="442">
        <v>4.4914193896468408E-3</v>
      </c>
      <c r="S43" s="442">
        <v>2.633842378928514E-3</v>
      </c>
      <c r="T43" s="442">
        <v>3.2200537670106633E-4</v>
      </c>
      <c r="U43" s="442">
        <v>2.467304351433768E-3</v>
      </c>
      <c r="V43" s="442">
        <v>1.4972298181018459E-4</v>
      </c>
      <c r="W43" s="442">
        <v>1.57150884118602E-3</v>
      </c>
      <c r="X43" s="442">
        <v>3.0466961390586611E-3</v>
      </c>
      <c r="Y43" s="442">
        <v>1.0298528309692754E-2</v>
      </c>
      <c r="Z43" s="442">
        <v>6.0076418914739333E-4</v>
      </c>
      <c r="AA43" s="442">
        <v>7.6523935206312338E-3</v>
      </c>
      <c r="AB43" s="442">
        <v>1.603328439584668E-2</v>
      </c>
      <c r="AC43" s="442">
        <v>6.105983174713208E-3</v>
      </c>
      <c r="AD43" s="442">
        <v>5.9349084641514985E-3</v>
      </c>
      <c r="AE43" s="442">
        <v>2.64198453722131E-3</v>
      </c>
      <c r="AF43" s="442">
        <v>7.9325083851065886E-3</v>
      </c>
      <c r="AG43" s="442">
        <v>3.5649320497675512E-4</v>
      </c>
      <c r="AH43" s="442">
        <v>3.1728694235376846E-3</v>
      </c>
      <c r="AI43" s="442">
        <v>9.2864248906484471E-3</v>
      </c>
      <c r="AJ43" s="442">
        <v>3.6669520271703968E-3</v>
      </c>
      <c r="AK43" s="442">
        <v>6.8789903991614745E-3</v>
      </c>
      <c r="AL43" s="442">
        <v>3.3553967248777022E-3</v>
      </c>
      <c r="AM43" s="442">
        <v>3.6004044923838886E-3</v>
      </c>
      <c r="AN43" s="442">
        <v>1.7456402301159123E-3</v>
      </c>
      <c r="AO43" s="442">
        <v>1.0019625750744521</v>
      </c>
      <c r="AP43" s="318">
        <f t="shared" si="0"/>
        <v>0.15704956663989986</v>
      </c>
    </row>
    <row r="44" spans="1:42" ht="12.5" x14ac:dyDescent="0.2">
      <c r="A44" s="319">
        <v>40</v>
      </c>
      <c r="B44" s="320" t="s">
        <v>43</v>
      </c>
      <c r="C44" s="321">
        <f t="shared" ref="C44:AO44" si="1">SUM(C5:C42)</f>
        <v>1.1444167596565353</v>
      </c>
      <c r="D44" s="322">
        <f t="shared" si="1"/>
        <v>1.2059454450668363</v>
      </c>
      <c r="E44" s="322">
        <f t="shared" si="1"/>
        <v>1.0926444647331639</v>
      </c>
      <c r="F44" s="322">
        <f t="shared" si="1"/>
        <v>1</v>
      </c>
      <c r="G44" s="322">
        <f t="shared" si="1"/>
        <v>1.1878479184627242</v>
      </c>
      <c r="H44" s="322">
        <f t="shared" si="1"/>
        <v>1.0766598348416831</v>
      </c>
      <c r="I44" s="322">
        <f t="shared" si="1"/>
        <v>1.3613796783403209</v>
      </c>
      <c r="J44" s="322">
        <f t="shared" si="1"/>
        <v>1.0767321656604367</v>
      </c>
      <c r="K44" s="322">
        <f t="shared" si="1"/>
        <v>1.0225446695821412</v>
      </c>
      <c r="L44" s="322">
        <f t="shared" si="1"/>
        <v>1.0816290894977107</v>
      </c>
      <c r="M44" s="322">
        <f t="shared" si="1"/>
        <v>1.1060184189729851</v>
      </c>
      <c r="N44" s="322">
        <f t="shared" si="1"/>
        <v>1.0687529480958169</v>
      </c>
      <c r="O44" s="322">
        <f t="shared" si="1"/>
        <v>1.084034369850241</v>
      </c>
      <c r="P44" s="322">
        <f t="shared" si="1"/>
        <v>1.0828872337261279</v>
      </c>
      <c r="Q44" s="322">
        <f t="shared" si="1"/>
        <v>1.0865891714548204</v>
      </c>
      <c r="R44" s="322">
        <f t="shared" si="1"/>
        <v>1.0755060815688451</v>
      </c>
      <c r="S44" s="322">
        <f t="shared" si="1"/>
        <v>1.1296416054366842</v>
      </c>
      <c r="T44" s="322">
        <f t="shared" si="1"/>
        <v>1.0789222386762312</v>
      </c>
      <c r="U44" s="322">
        <f t="shared" si="1"/>
        <v>1.1389716178883738</v>
      </c>
      <c r="V44" s="322">
        <f t="shared" si="1"/>
        <v>1.0506432773950585</v>
      </c>
      <c r="W44" s="322">
        <f t="shared" si="1"/>
        <v>1.093348214246411</v>
      </c>
      <c r="X44" s="322">
        <f t="shared" si="1"/>
        <v>1.1860826710950698</v>
      </c>
      <c r="Y44" s="322">
        <f t="shared" si="1"/>
        <v>1.1503483892108559</v>
      </c>
      <c r="Z44" s="322">
        <f t="shared" si="1"/>
        <v>1.0953911140495525</v>
      </c>
      <c r="AA44" s="322">
        <f t="shared" si="1"/>
        <v>1.2439051365407456</v>
      </c>
      <c r="AB44" s="322">
        <f t="shared" si="1"/>
        <v>1.088731015309907</v>
      </c>
      <c r="AC44" s="322">
        <f t="shared" si="1"/>
        <v>1.0978056479587226</v>
      </c>
      <c r="AD44" s="322">
        <f t="shared" si="1"/>
        <v>1.1162535519360939</v>
      </c>
      <c r="AE44" s="322">
        <f t="shared" si="1"/>
        <v>1.0849385295622997</v>
      </c>
      <c r="AF44" s="322">
        <f t="shared" si="1"/>
        <v>1.0779549898658638</v>
      </c>
      <c r="AG44" s="322">
        <f t="shared" si="1"/>
        <v>1.1138852491785858</v>
      </c>
      <c r="AH44" s="322">
        <f t="shared" si="1"/>
        <v>1.1114752857666581</v>
      </c>
      <c r="AI44" s="322">
        <f t="shared" si="1"/>
        <v>1.0907068383507961</v>
      </c>
      <c r="AJ44" s="322">
        <f t="shared" si="1"/>
        <v>1.1108615729262772</v>
      </c>
      <c r="AK44" s="322">
        <f t="shared" si="1"/>
        <v>1.1351985581238588</v>
      </c>
      <c r="AL44" s="322">
        <f t="shared" si="1"/>
        <v>1.0935679490035088</v>
      </c>
      <c r="AM44" s="322">
        <f t="shared" si="1"/>
        <v>1.1538999070059222</v>
      </c>
      <c r="AN44" s="322">
        <f t="shared" si="1"/>
        <v>1.4158432957103511</v>
      </c>
      <c r="AO44" s="322">
        <f t="shared" si="1"/>
        <v>0.41655463654187719</v>
      </c>
      <c r="AP44" s="323">
        <f t="shared" si="0"/>
        <v>42.611964904748213</v>
      </c>
    </row>
    <row r="45" spans="1:42" ht="13" x14ac:dyDescent="0.2">
      <c r="A45" s="56" t="s">
        <v>485</v>
      </c>
    </row>
    <row r="61" spans="3:41" x14ac:dyDescent="0.2">
      <c r="C61" s="324"/>
      <c r="D61" s="324"/>
      <c r="E61" s="324"/>
      <c r="F61" s="324"/>
      <c r="G61" s="324"/>
      <c r="H61" s="324"/>
      <c r="I61" s="324"/>
      <c r="J61" s="324"/>
      <c r="K61" s="324"/>
      <c r="L61" s="324"/>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c r="AO61" s="324"/>
    </row>
    <row r="62" spans="3:41" x14ac:dyDescent="0.2">
      <c r="C62" s="324"/>
      <c r="D62" s="324"/>
      <c r="E62" s="324"/>
      <c r="F62" s="324"/>
      <c r="G62" s="324"/>
      <c r="H62" s="324"/>
      <c r="I62" s="324"/>
      <c r="J62" s="324"/>
      <c r="K62" s="324"/>
      <c r="L62" s="324"/>
      <c r="M62" s="324"/>
      <c r="N62" s="324"/>
      <c r="O62" s="324"/>
      <c r="P62" s="324"/>
      <c r="Q62" s="324"/>
      <c r="R62" s="324"/>
      <c r="S62" s="324"/>
      <c r="T62" s="324"/>
      <c r="U62" s="324"/>
      <c r="V62" s="324"/>
      <c r="W62" s="324"/>
      <c r="X62" s="324"/>
      <c r="Y62" s="324"/>
      <c r="Z62" s="324"/>
      <c r="AA62" s="324"/>
      <c r="AB62" s="324"/>
      <c r="AC62" s="324"/>
      <c r="AD62" s="324"/>
      <c r="AE62" s="324"/>
      <c r="AF62" s="324"/>
      <c r="AG62" s="324"/>
      <c r="AH62" s="324"/>
      <c r="AI62" s="324"/>
      <c r="AJ62" s="324"/>
      <c r="AK62" s="324"/>
      <c r="AL62" s="324"/>
      <c r="AM62" s="324"/>
      <c r="AN62" s="324"/>
      <c r="AO62" s="324"/>
    </row>
    <row r="63" spans="3:41" x14ac:dyDescent="0.2">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c r="AO63" s="324"/>
    </row>
    <row r="64" spans="3:41" x14ac:dyDescent="0.2">
      <c r="C64" s="324"/>
      <c r="D64" s="324"/>
      <c r="E64" s="324"/>
      <c r="F64" s="324"/>
      <c r="G64" s="324"/>
      <c r="H64" s="324"/>
      <c r="I64" s="324"/>
      <c r="J64" s="324"/>
      <c r="K64" s="324"/>
      <c r="L64" s="324"/>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c r="AO64" s="324"/>
    </row>
    <row r="65" spans="3:41" x14ac:dyDescent="0.2">
      <c r="C65" s="324"/>
      <c r="D65" s="324"/>
      <c r="E65" s="324"/>
      <c r="F65" s="324"/>
      <c r="G65" s="324"/>
      <c r="H65" s="324"/>
      <c r="I65" s="324"/>
      <c r="J65" s="324"/>
      <c r="K65" s="324"/>
      <c r="L65" s="324"/>
      <c r="M65" s="324"/>
      <c r="N65" s="324"/>
      <c r="O65" s="324"/>
      <c r="P65" s="324"/>
      <c r="Q65" s="324"/>
      <c r="R65" s="324"/>
      <c r="S65" s="324"/>
      <c r="T65" s="324"/>
      <c r="U65" s="324"/>
      <c r="V65" s="324"/>
      <c r="W65" s="324"/>
      <c r="X65" s="324"/>
      <c r="Y65" s="324"/>
      <c r="Z65" s="324"/>
      <c r="AA65" s="324"/>
      <c r="AB65" s="324"/>
      <c r="AC65" s="324"/>
      <c r="AD65" s="324"/>
      <c r="AE65" s="324"/>
      <c r="AF65" s="324"/>
      <c r="AG65" s="324"/>
      <c r="AH65" s="324"/>
      <c r="AI65" s="324"/>
      <c r="AJ65" s="324"/>
      <c r="AK65" s="324"/>
      <c r="AL65" s="324"/>
      <c r="AM65" s="324"/>
      <c r="AN65" s="324"/>
      <c r="AO65" s="324"/>
    </row>
    <row r="66" spans="3:41" x14ac:dyDescent="0.2">
      <c r="C66" s="324"/>
      <c r="D66" s="324"/>
      <c r="E66" s="324"/>
      <c r="F66" s="324"/>
      <c r="G66" s="324"/>
      <c r="H66" s="324"/>
      <c r="I66" s="324"/>
      <c r="J66" s="324"/>
      <c r="K66" s="324"/>
      <c r="L66" s="324"/>
      <c r="M66" s="324"/>
      <c r="N66" s="324"/>
      <c r="O66" s="324"/>
      <c r="P66" s="324"/>
      <c r="Q66" s="324"/>
      <c r="R66" s="324"/>
      <c r="S66" s="324"/>
      <c r="T66" s="324"/>
      <c r="U66" s="324"/>
      <c r="V66" s="324"/>
      <c r="W66" s="324"/>
      <c r="X66" s="324"/>
      <c r="Y66" s="324"/>
      <c r="Z66" s="324"/>
      <c r="AA66" s="324"/>
      <c r="AB66" s="324"/>
      <c r="AC66" s="324"/>
      <c r="AD66" s="324"/>
      <c r="AE66" s="324"/>
      <c r="AF66" s="324"/>
      <c r="AG66" s="324"/>
      <c r="AH66" s="324"/>
      <c r="AI66" s="324"/>
      <c r="AJ66" s="324"/>
      <c r="AK66" s="324"/>
      <c r="AL66" s="324"/>
      <c r="AM66" s="324"/>
      <c r="AN66" s="324"/>
      <c r="AO66" s="324"/>
    </row>
    <row r="67" spans="3:41" x14ac:dyDescent="0.2">
      <c r="C67" s="324"/>
      <c r="D67" s="324"/>
      <c r="E67" s="324"/>
      <c r="F67" s="324"/>
      <c r="G67" s="324"/>
      <c r="H67" s="324"/>
      <c r="I67" s="324"/>
      <c r="J67" s="324"/>
      <c r="K67" s="324"/>
      <c r="L67" s="324"/>
      <c r="M67" s="324"/>
      <c r="N67" s="324"/>
      <c r="O67" s="324"/>
      <c r="P67" s="324"/>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row>
    <row r="68" spans="3:41" x14ac:dyDescent="0.2">
      <c r="C68" s="324"/>
      <c r="D68" s="324"/>
      <c r="E68" s="324"/>
      <c r="F68" s="324"/>
      <c r="G68" s="324"/>
      <c r="H68" s="324"/>
      <c r="I68" s="324"/>
      <c r="J68" s="324"/>
      <c r="K68" s="324"/>
      <c r="L68" s="324"/>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c r="AO68" s="324"/>
    </row>
    <row r="69" spans="3:41" x14ac:dyDescent="0.2">
      <c r="C69" s="324"/>
      <c r="D69" s="324"/>
      <c r="E69" s="324"/>
      <c r="F69" s="324"/>
      <c r="G69" s="324"/>
      <c r="H69" s="324"/>
      <c r="I69" s="324"/>
      <c r="J69" s="324"/>
      <c r="K69" s="324"/>
      <c r="L69" s="324"/>
      <c r="M69" s="324"/>
      <c r="N69" s="324"/>
      <c r="O69" s="324"/>
      <c r="P69" s="324"/>
      <c r="Q69" s="324"/>
      <c r="R69" s="324"/>
      <c r="S69" s="324"/>
      <c r="T69" s="324"/>
      <c r="U69" s="324"/>
      <c r="V69" s="324"/>
      <c r="W69" s="324"/>
      <c r="X69" s="324"/>
      <c r="Y69" s="324"/>
      <c r="Z69" s="324"/>
      <c r="AA69" s="324"/>
      <c r="AB69" s="324"/>
      <c r="AC69" s="324"/>
      <c r="AD69" s="324"/>
      <c r="AE69" s="324"/>
      <c r="AF69" s="324"/>
      <c r="AG69" s="324"/>
      <c r="AH69" s="324"/>
      <c r="AI69" s="324"/>
      <c r="AJ69" s="324"/>
      <c r="AK69" s="324"/>
      <c r="AL69" s="324"/>
      <c r="AM69" s="324"/>
      <c r="AN69" s="324"/>
      <c r="AO69" s="324"/>
    </row>
    <row r="70" spans="3:41" x14ac:dyDescent="0.2">
      <c r="C70" s="324"/>
      <c r="D70" s="324"/>
      <c r="E70" s="324"/>
      <c r="F70" s="324"/>
      <c r="G70" s="324"/>
      <c r="H70" s="324"/>
      <c r="I70" s="324"/>
      <c r="J70" s="324"/>
      <c r="K70" s="324"/>
      <c r="L70" s="324"/>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c r="AO70" s="324"/>
    </row>
    <row r="71" spans="3:41" x14ac:dyDescent="0.2">
      <c r="C71" s="324"/>
      <c r="D71" s="324"/>
      <c r="E71" s="324"/>
      <c r="F71" s="324"/>
      <c r="G71" s="324"/>
      <c r="H71" s="324"/>
      <c r="I71" s="324"/>
      <c r="J71" s="324"/>
      <c r="K71" s="324"/>
      <c r="L71" s="324"/>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c r="AO71" s="324"/>
    </row>
    <row r="72" spans="3:41" x14ac:dyDescent="0.2">
      <c r="C72" s="324"/>
      <c r="D72" s="324"/>
      <c r="E72" s="324"/>
      <c r="F72" s="324"/>
      <c r="G72" s="324"/>
      <c r="H72" s="324"/>
      <c r="I72" s="324"/>
      <c r="J72" s="324"/>
      <c r="K72" s="324"/>
      <c r="L72" s="324"/>
      <c r="M72" s="324"/>
      <c r="N72" s="324"/>
      <c r="O72" s="324"/>
      <c r="P72" s="324"/>
      <c r="Q72" s="324"/>
      <c r="R72" s="324"/>
      <c r="S72" s="324"/>
      <c r="T72" s="324"/>
      <c r="U72" s="324"/>
      <c r="V72" s="324"/>
      <c r="W72" s="324"/>
      <c r="X72" s="324"/>
      <c r="Y72" s="324"/>
      <c r="Z72" s="324"/>
      <c r="AA72" s="324"/>
      <c r="AB72" s="324"/>
      <c r="AC72" s="324"/>
      <c r="AD72" s="324"/>
      <c r="AE72" s="324"/>
      <c r="AF72" s="324"/>
      <c r="AG72" s="324"/>
      <c r="AH72" s="324"/>
      <c r="AI72" s="324"/>
      <c r="AJ72" s="324"/>
      <c r="AK72" s="324"/>
      <c r="AL72" s="324"/>
      <c r="AM72" s="324"/>
      <c r="AN72" s="324"/>
      <c r="AO72" s="324"/>
    </row>
    <row r="73" spans="3:41" x14ac:dyDescent="0.2">
      <c r="C73" s="324"/>
      <c r="D73" s="324"/>
      <c r="E73" s="324"/>
      <c r="F73" s="324"/>
      <c r="G73" s="324"/>
      <c r="H73" s="324"/>
      <c r="I73" s="324"/>
      <c r="J73" s="324"/>
      <c r="K73" s="324"/>
      <c r="L73" s="324"/>
      <c r="M73" s="324"/>
      <c r="N73" s="324"/>
      <c r="O73" s="324"/>
      <c r="P73" s="324"/>
      <c r="Q73" s="324"/>
      <c r="R73" s="324"/>
      <c r="S73" s="324"/>
      <c r="T73" s="324"/>
      <c r="U73" s="324"/>
      <c r="V73" s="324"/>
      <c r="W73" s="324"/>
      <c r="X73" s="324"/>
      <c r="Y73" s="324"/>
      <c r="Z73" s="324"/>
      <c r="AA73" s="324"/>
      <c r="AB73" s="324"/>
      <c r="AC73" s="324"/>
      <c r="AD73" s="324"/>
      <c r="AE73" s="324"/>
      <c r="AF73" s="324"/>
      <c r="AG73" s="324"/>
      <c r="AH73" s="324"/>
      <c r="AI73" s="324"/>
      <c r="AJ73" s="324"/>
      <c r="AK73" s="324"/>
      <c r="AL73" s="324"/>
      <c r="AM73" s="324"/>
      <c r="AN73" s="324"/>
      <c r="AO73" s="324"/>
    </row>
    <row r="74" spans="3:41" x14ac:dyDescent="0.2">
      <c r="C74" s="324"/>
      <c r="D74" s="324"/>
      <c r="E74" s="324"/>
      <c r="F74" s="324"/>
      <c r="G74" s="324"/>
      <c r="H74" s="324"/>
      <c r="I74" s="324"/>
      <c r="J74" s="324"/>
      <c r="K74" s="324"/>
      <c r="L74" s="324"/>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c r="AO74" s="324"/>
    </row>
    <row r="75" spans="3:41" x14ac:dyDescent="0.2">
      <c r="C75" s="324"/>
      <c r="D75" s="324"/>
      <c r="E75" s="324"/>
      <c r="F75" s="324"/>
      <c r="G75" s="324"/>
      <c r="H75" s="324"/>
      <c r="I75" s="324"/>
      <c r="J75" s="324"/>
      <c r="K75" s="324"/>
      <c r="L75" s="324"/>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c r="AO75" s="324"/>
    </row>
    <row r="76" spans="3:41" x14ac:dyDescent="0.2">
      <c r="C76" s="324"/>
      <c r="D76" s="324"/>
      <c r="E76" s="324"/>
      <c r="F76" s="324"/>
      <c r="G76" s="324"/>
      <c r="H76" s="324"/>
      <c r="I76" s="324"/>
      <c r="J76" s="324"/>
      <c r="K76" s="324"/>
      <c r="L76" s="324"/>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c r="AO76" s="324"/>
    </row>
    <row r="77" spans="3:41" x14ac:dyDescent="0.2">
      <c r="C77" s="324"/>
      <c r="D77" s="324"/>
      <c r="E77" s="324"/>
      <c r="F77" s="324"/>
      <c r="G77" s="324"/>
      <c r="H77" s="324"/>
      <c r="I77" s="324"/>
      <c r="J77" s="324"/>
      <c r="K77" s="324"/>
      <c r="L77" s="324"/>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c r="AO77" s="324"/>
    </row>
    <row r="78" spans="3:41" x14ac:dyDescent="0.2">
      <c r="C78" s="324"/>
      <c r="D78" s="324"/>
      <c r="E78" s="324"/>
      <c r="F78" s="324"/>
      <c r="G78" s="324"/>
      <c r="H78" s="324"/>
      <c r="I78" s="324"/>
      <c r="J78" s="324"/>
      <c r="K78" s="324"/>
      <c r="L78" s="324"/>
      <c r="M78" s="324"/>
      <c r="N78" s="324"/>
      <c r="O78" s="324"/>
      <c r="P78" s="324"/>
      <c r="Q78" s="324"/>
      <c r="R78" s="324"/>
      <c r="S78" s="324"/>
      <c r="T78" s="324"/>
      <c r="U78" s="324"/>
      <c r="V78" s="324"/>
      <c r="W78" s="324"/>
      <c r="X78" s="324"/>
      <c r="Y78" s="324"/>
      <c r="Z78" s="324"/>
      <c r="AA78" s="324"/>
      <c r="AB78" s="324"/>
      <c r="AC78" s="324"/>
      <c r="AD78" s="324"/>
      <c r="AE78" s="324"/>
      <c r="AF78" s="324"/>
      <c r="AG78" s="324"/>
      <c r="AH78" s="324"/>
      <c r="AI78" s="324"/>
      <c r="AJ78" s="324"/>
      <c r="AK78" s="324"/>
      <c r="AL78" s="324"/>
      <c r="AM78" s="324"/>
      <c r="AN78" s="324"/>
      <c r="AO78" s="324"/>
    </row>
    <row r="79" spans="3:41" x14ac:dyDescent="0.2">
      <c r="C79" s="324"/>
      <c r="D79" s="324"/>
      <c r="E79" s="324"/>
      <c r="F79" s="324"/>
      <c r="G79" s="324"/>
      <c r="H79" s="324"/>
      <c r="I79" s="324"/>
      <c r="J79" s="324"/>
      <c r="K79" s="324"/>
      <c r="L79" s="324"/>
      <c r="M79" s="324"/>
      <c r="N79" s="324"/>
      <c r="O79" s="324"/>
      <c r="P79" s="324"/>
      <c r="Q79" s="324"/>
      <c r="R79" s="324"/>
      <c r="S79" s="324"/>
      <c r="T79" s="324"/>
      <c r="U79" s="324"/>
      <c r="V79" s="324"/>
      <c r="W79" s="324"/>
      <c r="X79" s="324"/>
      <c r="Y79" s="324"/>
      <c r="Z79" s="324"/>
      <c r="AA79" s="324"/>
      <c r="AB79" s="324"/>
      <c r="AC79" s="324"/>
      <c r="AD79" s="324"/>
      <c r="AE79" s="324"/>
      <c r="AF79" s="324"/>
      <c r="AG79" s="324"/>
      <c r="AH79" s="324"/>
      <c r="AI79" s="324"/>
      <c r="AJ79" s="324"/>
      <c r="AK79" s="324"/>
      <c r="AL79" s="324"/>
      <c r="AM79" s="324"/>
      <c r="AN79" s="324"/>
      <c r="AO79" s="324"/>
    </row>
    <row r="80" spans="3:41" x14ac:dyDescent="0.2">
      <c r="C80" s="324"/>
      <c r="D80" s="324"/>
      <c r="E80" s="324"/>
      <c r="F80" s="324"/>
      <c r="G80" s="324"/>
      <c r="H80" s="324"/>
      <c r="I80" s="324"/>
      <c r="J80" s="324"/>
      <c r="K80" s="324"/>
      <c r="L80" s="324"/>
      <c r="M80" s="324"/>
      <c r="N80" s="324"/>
      <c r="O80" s="324"/>
      <c r="P80" s="324"/>
      <c r="Q80" s="324"/>
      <c r="R80" s="324"/>
      <c r="S80" s="324"/>
      <c r="T80" s="324"/>
      <c r="U80" s="324"/>
      <c r="V80" s="324"/>
      <c r="W80" s="324"/>
      <c r="X80" s="324"/>
      <c r="Y80" s="324"/>
      <c r="Z80" s="324"/>
      <c r="AA80" s="324"/>
      <c r="AB80" s="324"/>
      <c r="AC80" s="324"/>
      <c r="AD80" s="324"/>
      <c r="AE80" s="324"/>
      <c r="AF80" s="324"/>
      <c r="AG80" s="324"/>
      <c r="AH80" s="324"/>
      <c r="AI80" s="324"/>
      <c r="AJ80" s="324"/>
      <c r="AK80" s="324"/>
      <c r="AL80" s="324"/>
      <c r="AM80" s="324"/>
      <c r="AN80" s="324"/>
      <c r="AO80" s="324"/>
    </row>
    <row r="81" spans="3:41" x14ac:dyDescent="0.2">
      <c r="C81" s="324"/>
      <c r="D81" s="324"/>
      <c r="E81" s="324"/>
      <c r="F81" s="324"/>
      <c r="G81" s="324"/>
      <c r="H81" s="324"/>
      <c r="I81" s="324"/>
      <c r="J81" s="324"/>
      <c r="K81" s="324"/>
      <c r="L81" s="324"/>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row>
    <row r="82" spans="3:41" x14ac:dyDescent="0.2">
      <c r="C82" s="324"/>
      <c r="D82" s="324"/>
      <c r="E82" s="324"/>
      <c r="F82" s="324"/>
      <c r="G82" s="324"/>
      <c r="H82" s="324"/>
      <c r="I82" s="324"/>
      <c r="J82" s="324"/>
      <c r="K82" s="324"/>
      <c r="L82" s="324"/>
      <c r="M82" s="324"/>
      <c r="N82" s="324"/>
      <c r="O82" s="324"/>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c r="AO82" s="324"/>
    </row>
    <row r="83" spans="3:41" x14ac:dyDescent="0.2">
      <c r="C83" s="324"/>
      <c r="D83" s="324"/>
      <c r="E83" s="324"/>
      <c r="F83" s="324"/>
      <c r="G83" s="324"/>
      <c r="H83" s="324"/>
      <c r="I83" s="324"/>
      <c r="J83" s="324"/>
      <c r="K83" s="324"/>
      <c r="L83" s="324"/>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c r="AO83" s="324"/>
    </row>
    <row r="84" spans="3:41" x14ac:dyDescent="0.2">
      <c r="C84" s="324"/>
      <c r="D84" s="324"/>
      <c r="E84" s="324"/>
      <c r="F84" s="324"/>
      <c r="G84" s="324"/>
      <c r="H84" s="324"/>
      <c r="I84" s="324"/>
      <c r="J84" s="324"/>
      <c r="K84" s="324"/>
      <c r="L84" s="324"/>
      <c r="M84" s="324"/>
      <c r="N84" s="324"/>
      <c r="O84" s="324"/>
      <c r="P84" s="324"/>
      <c r="Q84" s="324"/>
      <c r="R84" s="324"/>
      <c r="S84" s="324"/>
      <c r="T84" s="324"/>
      <c r="U84" s="324"/>
      <c r="V84" s="324"/>
      <c r="W84" s="324"/>
      <c r="X84" s="324"/>
      <c r="Y84" s="324"/>
      <c r="Z84" s="324"/>
      <c r="AA84" s="324"/>
      <c r="AB84" s="324"/>
      <c r="AC84" s="324"/>
      <c r="AD84" s="324"/>
      <c r="AE84" s="324"/>
      <c r="AF84" s="324"/>
      <c r="AG84" s="324"/>
      <c r="AH84" s="324"/>
      <c r="AI84" s="324"/>
      <c r="AJ84" s="324"/>
      <c r="AK84" s="324"/>
      <c r="AL84" s="324"/>
      <c r="AM84" s="324"/>
      <c r="AN84" s="324"/>
      <c r="AO84" s="324"/>
    </row>
    <row r="85" spans="3:41" x14ac:dyDescent="0.2">
      <c r="C85" s="324"/>
      <c r="D85" s="324"/>
      <c r="E85" s="324"/>
      <c r="F85" s="324"/>
      <c r="G85" s="324"/>
      <c r="H85" s="324"/>
      <c r="I85" s="324"/>
      <c r="J85" s="324"/>
      <c r="K85" s="324"/>
      <c r="L85" s="324"/>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c r="AO85" s="324"/>
    </row>
    <row r="86" spans="3:41" x14ac:dyDescent="0.2">
      <c r="C86" s="324"/>
      <c r="D86" s="324"/>
      <c r="E86" s="324"/>
      <c r="F86" s="324"/>
      <c r="G86" s="324"/>
      <c r="H86" s="324"/>
      <c r="I86" s="324"/>
      <c r="J86" s="324"/>
      <c r="K86" s="324"/>
      <c r="L86" s="324"/>
      <c r="M86" s="324"/>
      <c r="N86" s="324"/>
      <c r="O86" s="324"/>
      <c r="P86" s="324"/>
      <c r="Q86" s="324"/>
      <c r="R86" s="324"/>
      <c r="S86" s="324"/>
      <c r="T86" s="324"/>
      <c r="U86" s="324"/>
      <c r="V86" s="324"/>
      <c r="W86" s="324"/>
      <c r="X86" s="324"/>
      <c r="Y86" s="324"/>
      <c r="Z86" s="324"/>
      <c r="AA86" s="324"/>
      <c r="AB86" s="324"/>
      <c r="AC86" s="324"/>
      <c r="AD86" s="324"/>
      <c r="AE86" s="324"/>
      <c r="AF86" s="324"/>
      <c r="AG86" s="324"/>
      <c r="AH86" s="324"/>
      <c r="AI86" s="324"/>
      <c r="AJ86" s="324"/>
      <c r="AK86" s="324"/>
      <c r="AL86" s="324"/>
      <c r="AM86" s="324"/>
      <c r="AN86" s="324"/>
      <c r="AO86" s="324"/>
    </row>
    <row r="87" spans="3:41" x14ac:dyDescent="0.2">
      <c r="C87" s="324"/>
      <c r="D87" s="324"/>
      <c r="E87" s="324"/>
      <c r="F87" s="324"/>
      <c r="G87" s="324"/>
      <c r="H87" s="324"/>
      <c r="I87" s="324"/>
      <c r="J87" s="324"/>
      <c r="K87" s="324"/>
      <c r="L87" s="324"/>
      <c r="M87" s="324"/>
      <c r="N87" s="324"/>
      <c r="O87" s="324"/>
      <c r="P87" s="324"/>
      <c r="Q87" s="324"/>
      <c r="R87" s="324"/>
      <c r="S87" s="324"/>
      <c r="T87" s="324"/>
      <c r="U87" s="324"/>
      <c r="V87" s="324"/>
      <c r="W87" s="324"/>
      <c r="X87" s="324"/>
      <c r="Y87" s="324"/>
      <c r="Z87" s="324"/>
      <c r="AA87" s="324"/>
      <c r="AB87" s="324"/>
      <c r="AC87" s="324"/>
      <c r="AD87" s="324"/>
      <c r="AE87" s="324"/>
      <c r="AF87" s="324"/>
      <c r="AG87" s="324"/>
      <c r="AH87" s="324"/>
      <c r="AI87" s="324"/>
      <c r="AJ87" s="324"/>
      <c r="AK87" s="324"/>
      <c r="AL87" s="324"/>
      <c r="AM87" s="324"/>
      <c r="AN87" s="324"/>
      <c r="AO87" s="324"/>
    </row>
    <row r="88" spans="3:41" x14ac:dyDescent="0.2">
      <c r="C88" s="324"/>
      <c r="D88" s="324"/>
      <c r="E88" s="324"/>
      <c r="F88" s="324"/>
      <c r="G88" s="324"/>
      <c r="H88" s="324"/>
      <c r="I88" s="324"/>
      <c r="J88" s="324"/>
      <c r="K88" s="324"/>
      <c r="L88" s="324"/>
      <c r="M88" s="324"/>
      <c r="N88" s="324"/>
      <c r="O88" s="324"/>
      <c r="P88" s="324"/>
      <c r="Q88" s="324"/>
      <c r="R88" s="324"/>
      <c r="S88" s="324"/>
      <c r="T88" s="324"/>
      <c r="U88" s="324"/>
      <c r="V88" s="324"/>
      <c r="W88" s="324"/>
      <c r="X88" s="324"/>
      <c r="Y88" s="324"/>
      <c r="Z88" s="324"/>
      <c r="AA88" s="324"/>
      <c r="AB88" s="324"/>
      <c r="AC88" s="324"/>
      <c r="AD88" s="324"/>
      <c r="AE88" s="324"/>
      <c r="AF88" s="324"/>
      <c r="AG88" s="324"/>
      <c r="AH88" s="324"/>
      <c r="AI88" s="324"/>
      <c r="AJ88" s="324"/>
      <c r="AK88" s="324"/>
      <c r="AL88" s="324"/>
      <c r="AM88" s="324"/>
      <c r="AN88" s="324"/>
      <c r="AO88" s="324"/>
    </row>
    <row r="89" spans="3:41" x14ac:dyDescent="0.2">
      <c r="C89" s="324"/>
      <c r="D89" s="324"/>
      <c r="E89" s="324"/>
      <c r="F89" s="324"/>
      <c r="G89" s="324"/>
      <c r="H89" s="324"/>
      <c r="I89" s="324"/>
      <c r="J89" s="324"/>
      <c r="K89" s="324"/>
      <c r="L89" s="324"/>
      <c r="M89" s="324"/>
      <c r="N89" s="324"/>
      <c r="O89" s="324"/>
      <c r="P89" s="324"/>
      <c r="Q89" s="324"/>
      <c r="R89" s="324"/>
      <c r="S89" s="324"/>
      <c r="T89" s="324"/>
      <c r="U89" s="324"/>
      <c r="V89" s="324"/>
      <c r="W89" s="324"/>
      <c r="X89" s="324"/>
      <c r="Y89" s="324"/>
      <c r="Z89" s="324"/>
      <c r="AA89" s="324"/>
      <c r="AB89" s="324"/>
      <c r="AC89" s="324"/>
      <c r="AD89" s="324"/>
      <c r="AE89" s="324"/>
      <c r="AF89" s="324"/>
      <c r="AG89" s="324"/>
      <c r="AH89" s="324"/>
      <c r="AI89" s="324"/>
      <c r="AJ89" s="324"/>
      <c r="AK89" s="324"/>
      <c r="AL89" s="324"/>
      <c r="AM89" s="324"/>
      <c r="AN89" s="324"/>
      <c r="AO89" s="324"/>
    </row>
    <row r="90" spans="3:41" x14ac:dyDescent="0.2">
      <c r="C90" s="324"/>
      <c r="D90" s="324"/>
      <c r="E90" s="324"/>
      <c r="F90" s="324"/>
      <c r="G90" s="324"/>
      <c r="H90" s="324"/>
      <c r="I90" s="324"/>
      <c r="J90" s="324"/>
      <c r="K90" s="324"/>
      <c r="L90" s="324"/>
      <c r="M90" s="324"/>
      <c r="N90" s="324"/>
      <c r="O90" s="324"/>
      <c r="P90" s="324"/>
      <c r="Q90" s="324"/>
      <c r="R90" s="324"/>
      <c r="S90" s="324"/>
      <c r="T90" s="324"/>
      <c r="U90" s="324"/>
      <c r="V90" s="324"/>
      <c r="W90" s="324"/>
      <c r="X90" s="324"/>
      <c r="Y90" s="324"/>
      <c r="Z90" s="324"/>
      <c r="AA90" s="324"/>
      <c r="AB90" s="324"/>
      <c r="AC90" s="324"/>
      <c r="AD90" s="324"/>
      <c r="AE90" s="324"/>
      <c r="AF90" s="324"/>
      <c r="AG90" s="324"/>
      <c r="AH90" s="324"/>
      <c r="AI90" s="324"/>
      <c r="AJ90" s="324"/>
      <c r="AK90" s="324"/>
      <c r="AL90" s="324"/>
      <c r="AM90" s="324"/>
      <c r="AN90" s="324"/>
      <c r="AO90" s="324"/>
    </row>
    <row r="91" spans="3:41" x14ac:dyDescent="0.2">
      <c r="C91" s="324"/>
      <c r="D91" s="324"/>
      <c r="E91" s="324"/>
      <c r="F91" s="324"/>
      <c r="G91" s="324"/>
      <c r="H91" s="324"/>
      <c r="I91" s="324"/>
      <c r="J91" s="324"/>
      <c r="K91" s="324"/>
      <c r="L91" s="324"/>
      <c r="M91" s="324"/>
      <c r="N91" s="324"/>
      <c r="O91" s="324"/>
      <c r="P91" s="324"/>
      <c r="Q91" s="324"/>
      <c r="R91" s="324"/>
      <c r="S91" s="324"/>
      <c r="T91" s="324"/>
      <c r="U91" s="324"/>
      <c r="V91" s="324"/>
      <c r="W91" s="324"/>
      <c r="X91" s="324"/>
      <c r="Y91" s="324"/>
      <c r="Z91" s="324"/>
      <c r="AA91" s="324"/>
      <c r="AB91" s="324"/>
      <c r="AC91" s="324"/>
      <c r="AD91" s="324"/>
      <c r="AE91" s="324"/>
      <c r="AF91" s="324"/>
      <c r="AG91" s="324"/>
      <c r="AH91" s="324"/>
      <c r="AI91" s="324"/>
      <c r="AJ91" s="324"/>
      <c r="AK91" s="324"/>
      <c r="AL91" s="324"/>
      <c r="AM91" s="324"/>
      <c r="AN91" s="324"/>
      <c r="AO91" s="324"/>
    </row>
    <row r="92" spans="3:41" x14ac:dyDescent="0.2">
      <c r="C92" s="324"/>
      <c r="D92" s="324"/>
      <c r="E92" s="324"/>
      <c r="F92" s="324"/>
      <c r="G92" s="324"/>
      <c r="H92" s="324"/>
      <c r="I92" s="324"/>
      <c r="J92" s="324"/>
      <c r="K92" s="324"/>
      <c r="L92" s="324"/>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c r="AL92" s="324"/>
      <c r="AM92" s="324"/>
      <c r="AN92" s="324"/>
      <c r="AO92" s="324"/>
    </row>
  </sheetData>
  <phoneticPr fontId="5"/>
  <pageMargins left="0.78740157480314965" right="0.59055118110236227" top="0.98425196850393704" bottom="0.98425196850393704" header="0.51181102362204722" footer="0.51181102362204722"/>
  <pageSetup paperSize="9" scale="95" orientation="landscape" verticalDpi="20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8C01-E7E6-40A6-9BF8-35D0AF9D6623}">
  <dimension ref="A1:AS91"/>
  <sheetViews>
    <sheetView workbookViewId="0">
      <pane xSplit="2" ySplit="4" topLeftCell="AA43" activePane="bottomRight" state="frozen"/>
      <selection pane="topRight" activeCell="C1" sqref="C1"/>
      <selection pane="bottomLeft" activeCell="A5" sqref="A5"/>
      <selection pane="bottomRight" activeCell="I49" sqref="I49"/>
    </sheetView>
  </sheetViews>
  <sheetFormatPr defaultRowHeight="13" x14ac:dyDescent="0.2"/>
  <cols>
    <col min="1" max="1" width="3.36328125" style="329" customWidth="1"/>
    <col min="2" max="2" width="21.36328125" style="329" customWidth="1"/>
    <col min="3" max="44" width="9.36328125" style="329" customWidth="1"/>
    <col min="45" max="233" width="9" style="329"/>
    <col min="234" max="234" width="3.36328125" style="329" customWidth="1"/>
    <col min="235" max="235" width="21.36328125" style="329" customWidth="1"/>
    <col min="236" max="237" width="0" style="329" hidden="1" customWidth="1"/>
    <col min="238" max="239" width="9.08984375" style="329" bestFit="1" customWidth="1"/>
    <col min="240" max="248" width="9" style="329"/>
    <col min="249" max="288" width="9.08984375" style="329" bestFit="1" customWidth="1"/>
    <col min="289" max="489" width="9" style="329"/>
    <col min="490" max="490" width="3.36328125" style="329" customWidth="1"/>
    <col min="491" max="491" width="21.36328125" style="329" customWidth="1"/>
    <col min="492" max="493" width="0" style="329" hidden="1" customWidth="1"/>
    <col min="494" max="495" width="9.08984375" style="329" bestFit="1" customWidth="1"/>
    <col min="496" max="504" width="9" style="329"/>
    <col min="505" max="544" width="9.08984375" style="329" bestFit="1" customWidth="1"/>
    <col min="545" max="745" width="9" style="329"/>
    <col min="746" max="746" width="3.36328125" style="329" customWidth="1"/>
    <col min="747" max="747" width="21.36328125" style="329" customWidth="1"/>
    <col min="748" max="749" width="0" style="329" hidden="1" customWidth="1"/>
    <col min="750" max="751" width="9.08984375" style="329" bestFit="1" customWidth="1"/>
    <col min="752" max="760" width="9" style="329"/>
    <col min="761" max="800" width="9.08984375" style="329" bestFit="1" customWidth="1"/>
    <col min="801" max="1001" width="9" style="329"/>
    <col min="1002" max="1002" width="3.36328125" style="329" customWidth="1"/>
    <col min="1003" max="1003" width="21.36328125" style="329" customWidth="1"/>
    <col min="1004" max="1005" width="0" style="329" hidden="1" customWidth="1"/>
    <col min="1006" max="1007" width="9.08984375" style="329" bestFit="1" customWidth="1"/>
    <col min="1008" max="1016" width="9" style="329"/>
    <col min="1017" max="1056" width="9.08984375" style="329" bestFit="1" customWidth="1"/>
    <col min="1057" max="1257" width="9" style="329"/>
    <col min="1258" max="1258" width="3.36328125" style="329" customWidth="1"/>
    <col min="1259" max="1259" width="21.36328125" style="329" customWidth="1"/>
    <col min="1260" max="1261" width="0" style="329" hidden="1" customWidth="1"/>
    <col min="1262" max="1263" width="9.08984375" style="329" bestFit="1" customWidth="1"/>
    <col min="1264" max="1272" width="9" style="329"/>
    <col min="1273" max="1312" width="9.08984375" style="329" bestFit="1" customWidth="1"/>
    <col min="1313" max="1513" width="9" style="329"/>
    <col min="1514" max="1514" width="3.36328125" style="329" customWidth="1"/>
    <col min="1515" max="1515" width="21.36328125" style="329" customWidth="1"/>
    <col min="1516" max="1517" width="0" style="329" hidden="1" customWidth="1"/>
    <col min="1518" max="1519" width="9.08984375" style="329" bestFit="1" customWidth="1"/>
    <col min="1520" max="1528" width="9" style="329"/>
    <col min="1529" max="1568" width="9.08984375" style="329" bestFit="1" customWidth="1"/>
    <col min="1569" max="1769" width="9" style="329"/>
    <col min="1770" max="1770" width="3.36328125" style="329" customWidth="1"/>
    <col min="1771" max="1771" width="21.36328125" style="329" customWidth="1"/>
    <col min="1772" max="1773" width="0" style="329" hidden="1" customWidth="1"/>
    <col min="1774" max="1775" width="9.08984375" style="329" bestFit="1" customWidth="1"/>
    <col min="1776" max="1784" width="9" style="329"/>
    <col min="1785" max="1824" width="9.08984375" style="329" bestFit="1" customWidth="1"/>
    <col min="1825" max="2025" width="9" style="329"/>
    <col min="2026" max="2026" width="3.36328125" style="329" customWidth="1"/>
    <col min="2027" max="2027" width="21.36328125" style="329" customWidth="1"/>
    <col min="2028" max="2029" width="0" style="329" hidden="1" customWidth="1"/>
    <col min="2030" max="2031" width="9.08984375" style="329" bestFit="1" customWidth="1"/>
    <col min="2032" max="2040" width="9" style="329"/>
    <col min="2041" max="2080" width="9.08984375" style="329" bestFit="1" customWidth="1"/>
    <col min="2081" max="2281" width="9" style="329"/>
    <col min="2282" max="2282" width="3.36328125" style="329" customWidth="1"/>
    <col min="2283" max="2283" width="21.36328125" style="329" customWidth="1"/>
    <col min="2284" max="2285" width="0" style="329" hidden="1" customWidth="1"/>
    <col min="2286" max="2287" width="9.08984375" style="329" bestFit="1" customWidth="1"/>
    <col min="2288" max="2296" width="9" style="329"/>
    <col min="2297" max="2336" width="9.08984375" style="329" bestFit="1" customWidth="1"/>
    <col min="2337" max="2537" width="9" style="329"/>
    <col min="2538" max="2538" width="3.36328125" style="329" customWidth="1"/>
    <col min="2539" max="2539" width="21.36328125" style="329" customWidth="1"/>
    <col min="2540" max="2541" width="0" style="329" hidden="1" customWidth="1"/>
    <col min="2542" max="2543" width="9.08984375" style="329" bestFit="1" customWidth="1"/>
    <col min="2544" max="2552" width="9" style="329"/>
    <col min="2553" max="2592" width="9.08984375" style="329" bestFit="1" customWidth="1"/>
    <col min="2593" max="2793" width="9" style="329"/>
    <col min="2794" max="2794" width="3.36328125" style="329" customWidth="1"/>
    <col min="2795" max="2795" width="21.36328125" style="329" customWidth="1"/>
    <col min="2796" max="2797" width="0" style="329" hidden="1" customWidth="1"/>
    <col min="2798" max="2799" width="9.08984375" style="329" bestFit="1" customWidth="1"/>
    <col min="2800" max="2808" width="9" style="329"/>
    <col min="2809" max="2848" width="9.08984375" style="329" bestFit="1" customWidth="1"/>
    <col min="2849" max="3049" width="9" style="329"/>
    <col min="3050" max="3050" width="3.36328125" style="329" customWidth="1"/>
    <col min="3051" max="3051" width="21.36328125" style="329" customWidth="1"/>
    <col min="3052" max="3053" width="0" style="329" hidden="1" customWidth="1"/>
    <col min="3054" max="3055" width="9.08984375" style="329" bestFit="1" customWidth="1"/>
    <col min="3056" max="3064" width="9" style="329"/>
    <col min="3065" max="3104" width="9.08984375" style="329" bestFit="1" customWidth="1"/>
    <col min="3105" max="3305" width="9" style="329"/>
    <col min="3306" max="3306" width="3.36328125" style="329" customWidth="1"/>
    <col min="3307" max="3307" width="21.36328125" style="329" customWidth="1"/>
    <col min="3308" max="3309" width="0" style="329" hidden="1" customWidth="1"/>
    <col min="3310" max="3311" width="9.08984375" style="329" bestFit="1" customWidth="1"/>
    <col min="3312" max="3320" width="9" style="329"/>
    <col min="3321" max="3360" width="9.08984375" style="329" bestFit="1" customWidth="1"/>
    <col min="3361" max="3561" width="9" style="329"/>
    <col min="3562" max="3562" width="3.36328125" style="329" customWidth="1"/>
    <col min="3563" max="3563" width="21.36328125" style="329" customWidth="1"/>
    <col min="3564" max="3565" width="0" style="329" hidden="1" customWidth="1"/>
    <col min="3566" max="3567" width="9.08984375" style="329" bestFit="1" customWidth="1"/>
    <col min="3568" max="3576" width="9" style="329"/>
    <col min="3577" max="3616" width="9.08984375" style="329" bestFit="1" customWidth="1"/>
    <col min="3617" max="3817" width="9" style="329"/>
    <col min="3818" max="3818" width="3.36328125" style="329" customWidth="1"/>
    <col min="3819" max="3819" width="21.36328125" style="329" customWidth="1"/>
    <col min="3820" max="3821" width="0" style="329" hidden="1" customWidth="1"/>
    <col min="3822" max="3823" width="9.08984375" style="329" bestFit="1" customWidth="1"/>
    <col min="3824" max="3832" width="9" style="329"/>
    <col min="3833" max="3872" width="9.08984375" style="329" bestFit="1" customWidth="1"/>
    <col min="3873" max="4073" width="9" style="329"/>
    <col min="4074" max="4074" width="3.36328125" style="329" customWidth="1"/>
    <col min="4075" max="4075" width="21.36328125" style="329" customWidth="1"/>
    <col min="4076" max="4077" width="0" style="329" hidden="1" customWidth="1"/>
    <col min="4078" max="4079" width="9.08984375" style="329" bestFit="1" customWidth="1"/>
    <col min="4080" max="4088" width="9" style="329"/>
    <col min="4089" max="4128" width="9.08984375" style="329" bestFit="1" customWidth="1"/>
    <col min="4129" max="4329" width="9" style="329"/>
    <col min="4330" max="4330" width="3.36328125" style="329" customWidth="1"/>
    <col min="4331" max="4331" width="21.36328125" style="329" customWidth="1"/>
    <col min="4332" max="4333" width="0" style="329" hidden="1" customWidth="1"/>
    <col min="4334" max="4335" width="9.08984375" style="329" bestFit="1" customWidth="1"/>
    <col min="4336" max="4344" width="9" style="329"/>
    <col min="4345" max="4384" width="9.08984375" style="329" bestFit="1" customWidth="1"/>
    <col min="4385" max="4585" width="9" style="329"/>
    <col min="4586" max="4586" width="3.36328125" style="329" customWidth="1"/>
    <col min="4587" max="4587" width="21.36328125" style="329" customWidth="1"/>
    <col min="4588" max="4589" width="0" style="329" hidden="1" customWidth="1"/>
    <col min="4590" max="4591" width="9.08984375" style="329" bestFit="1" customWidth="1"/>
    <col min="4592" max="4600" width="9" style="329"/>
    <col min="4601" max="4640" width="9.08984375" style="329" bestFit="1" customWidth="1"/>
    <col min="4641" max="4841" width="9" style="329"/>
    <col min="4842" max="4842" width="3.36328125" style="329" customWidth="1"/>
    <col min="4843" max="4843" width="21.36328125" style="329" customWidth="1"/>
    <col min="4844" max="4845" width="0" style="329" hidden="1" customWidth="1"/>
    <col min="4846" max="4847" width="9.08984375" style="329" bestFit="1" customWidth="1"/>
    <col min="4848" max="4856" width="9" style="329"/>
    <col min="4857" max="4896" width="9.08984375" style="329" bestFit="1" customWidth="1"/>
    <col min="4897" max="5097" width="9" style="329"/>
    <col min="5098" max="5098" width="3.36328125" style="329" customWidth="1"/>
    <col min="5099" max="5099" width="21.36328125" style="329" customWidth="1"/>
    <col min="5100" max="5101" width="0" style="329" hidden="1" customWidth="1"/>
    <col min="5102" max="5103" width="9.08984375" style="329" bestFit="1" customWidth="1"/>
    <col min="5104" max="5112" width="9" style="329"/>
    <col min="5113" max="5152" width="9.08984375" style="329" bestFit="1" customWidth="1"/>
    <col min="5153" max="5353" width="9" style="329"/>
    <col min="5354" max="5354" width="3.36328125" style="329" customWidth="1"/>
    <col min="5355" max="5355" width="21.36328125" style="329" customWidth="1"/>
    <col min="5356" max="5357" width="0" style="329" hidden="1" customWidth="1"/>
    <col min="5358" max="5359" width="9.08984375" style="329" bestFit="1" customWidth="1"/>
    <col min="5360" max="5368" width="9" style="329"/>
    <col min="5369" max="5408" width="9.08984375" style="329" bestFit="1" customWidth="1"/>
    <col min="5409" max="5609" width="9" style="329"/>
    <col min="5610" max="5610" width="3.36328125" style="329" customWidth="1"/>
    <col min="5611" max="5611" width="21.36328125" style="329" customWidth="1"/>
    <col min="5612" max="5613" width="0" style="329" hidden="1" customWidth="1"/>
    <col min="5614" max="5615" width="9.08984375" style="329" bestFit="1" customWidth="1"/>
    <col min="5616" max="5624" width="9" style="329"/>
    <col min="5625" max="5664" width="9.08984375" style="329" bestFit="1" customWidth="1"/>
    <col min="5665" max="5865" width="9" style="329"/>
    <col min="5866" max="5866" width="3.36328125" style="329" customWidth="1"/>
    <col min="5867" max="5867" width="21.36328125" style="329" customWidth="1"/>
    <col min="5868" max="5869" width="0" style="329" hidden="1" customWidth="1"/>
    <col min="5870" max="5871" width="9.08984375" style="329" bestFit="1" customWidth="1"/>
    <col min="5872" max="5880" width="9" style="329"/>
    <col min="5881" max="5920" width="9.08984375" style="329" bestFit="1" customWidth="1"/>
    <col min="5921" max="6121" width="9" style="329"/>
    <col min="6122" max="6122" width="3.36328125" style="329" customWidth="1"/>
    <col min="6123" max="6123" width="21.36328125" style="329" customWidth="1"/>
    <col min="6124" max="6125" width="0" style="329" hidden="1" customWidth="1"/>
    <col min="6126" max="6127" width="9.08984375" style="329" bestFit="1" customWidth="1"/>
    <col min="6128" max="6136" width="9" style="329"/>
    <col min="6137" max="6176" width="9.08984375" style="329" bestFit="1" customWidth="1"/>
    <col min="6177" max="6377" width="9" style="329"/>
    <col min="6378" max="6378" width="3.36328125" style="329" customWidth="1"/>
    <col min="6379" max="6379" width="21.36328125" style="329" customWidth="1"/>
    <col min="6380" max="6381" width="0" style="329" hidden="1" customWidth="1"/>
    <col min="6382" max="6383" width="9.08984375" style="329" bestFit="1" customWidth="1"/>
    <col min="6384" max="6392" width="9" style="329"/>
    <col min="6393" max="6432" width="9.08984375" style="329" bestFit="1" customWidth="1"/>
    <col min="6433" max="6633" width="9" style="329"/>
    <col min="6634" max="6634" width="3.36328125" style="329" customWidth="1"/>
    <col min="6635" max="6635" width="21.36328125" style="329" customWidth="1"/>
    <col min="6636" max="6637" width="0" style="329" hidden="1" customWidth="1"/>
    <col min="6638" max="6639" width="9.08984375" style="329" bestFit="1" customWidth="1"/>
    <col min="6640" max="6648" width="9" style="329"/>
    <col min="6649" max="6688" width="9.08984375" style="329" bestFit="1" customWidth="1"/>
    <col min="6689" max="6889" width="9" style="329"/>
    <col min="6890" max="6890" width="3.36328125" style="329" customWidth="1"/>
    <col min="6891" max="6891" width="21.36328125" style="329" customWidth="1"/>
    <col min="6892" max="6893" width="0" style="329" hidden="1" customWidth="1"/>
    <col min="6894" max="6895" width="9.08984375" style="329" bestFit="1" customWidth="1"/>
    <col min="6896" max="6904" width="9" style="329"/>
    <col min="6905" max="6944" width="9.08984375" style="329" bestFit="1" customWidth="1"/>
    <col min="6945" max="7145" width="9" style="329"/>
    <col min="7146" max="7146" width="3.36328125" style="329" customWidth="1"/>
    <col min="7147" max="7147" width="21.36328125" style="329" customWidth="1"/>
    <col min="7148" max="7149" width="0" style="329" hidden="1" customWidth="1"/>
    <col min="7150" max="7151" width="9.08984375" style="329" bestFit="1" customWidth="1"/>
    <col min="7152" max="7160" width="9" style="329"/>
    <col min="7161" max="7200" width="9.08984375" style="329" bestFit="1" customWidth="1"/>
    <col min="7201" max="7401" width="9" style="329"/>
    <col min="7402" max="7402" width="3.36328125" style="329" customWidth="1"/>
    <col min="7403" max="7403" width="21.36328125" style="329" customWidth="1"/>
    <col min="7404" max="7405" width="0" style="329" hidden="1" customWidth="1"/>
    <col min="7406" max="7407" width="9.08984375" style="329" bestFit="1" customWidth="1"/>
    <col min="7408" max="7416" width="9" style="329"/>
    <col min="7417" max="7456" width="9.08984375" style="329" bestFit="1" customWidth="1"/>
    <col min="7457" max="7657" width="9" style="329"/>
    <col min="7658" max="7658" width="3.36328125" style="329" customWidth="1"/>
    <col min="7659" max="7659" width="21.36328125" style="329" customWidth="1"/>
    <col min="7660" max="7661" width="0" style="329" hidden="1" customWidth="1"/>
    <col min="7662" max="7663" width="9.08984375" style="329" bestFit="1" customWidth="1"/>
    <col min="7664" max="7672" width="9" style="329"/>
    <col min="7673" max="7712" width="9.08984375" style="329" bestFit="1" customWidth="1"/>
    <col min="7713" max="7913" width="9" style="329"/>
    <col min="7914" max="7914" width="3.36328125" style="329" customWidth="1"/>
    <col min="7915" max="7915" width="21.36328125" style="329" customWidth="1"/>
    <col min="7916" max="7917" width="0" style="329" hidden="1" customWidth="1"/>
    <col min="7918" max="7919" width="9.08984375" style="329" bestFit="1" customWidth="1"/>
    <col min="7920" max="7928" width="9" style="329"/>
    <col min="7929" max="7968" width="9.08984375" style="329" bestFit="1" customWidth="1"/>
    <col min="7969" max="8169" width="9" style="329"/>
    <col min="8170" max="8170" width="3.36328125" style="329" customWidth="1"/>
    <col min="8171" max="8171" width="21.36328125" style="329" customWidth="1"/>
    <col min="8172" max="8173" width="0" style="329" hidden="1" customWidth="1"/>
    <col min="8174" max="8175" width="9.08984375" style="329" bestFit="1" customWidth="1"/>
    <col min="8176" max="8184" width="9" style="329"/>
    <col min="8185" max="8224" width="9.08984375" style="329" bestFit="1" customWidth="1"/>
    <col min="8225" max="8425" width="9" style="329"/>
    <col min="8426" max="8426" width="3.36328125" style="329" customWidth="1"/>
    <col min="8427" max="8427" width="21.36328125" style="329" customWidth="1"/>
    <col min="8428" max="8429" width="0" style="329" hidden="1" customWidth="1"/>
    <col min="8430" max="8431" width="9.08984375" style="329" bestFit="1" customWidth="1"/>
    <col min="8432" max="8440" width="9" style="329"/>
    <col min="8441" max="8480" width="9.08984375" style="329" bestFit="1" customWidth="1"/>
    <col min="8481" max="8681" width="9" style="329"/>
    <col min="8682" max="8682" width="3.36328125" style="329" customWidth="1"/>
    <col min="8683" max="8683" width="21.36328125" style="329" customWidth="1"/>
    <col min="8684" max="8685" width="0" style="329" hidden="1" customWidth="1"/>
    <col min="8686" max="8687" width="9.08984375" style="329" bestFit="1" customWidth="1"/>
    <col min="8688" max="8696" width="9" style="329"/>
    <col min="8697" max="8736" width="9.08984375" style="329" bestFit="1" customWidth="1"/>
    <col min="8737" max="8937" width="9" style="329"/>
    <col min="8938" max="8938" width="3.36328125" style="329" customWidth="1"/>
    <col min="8939" max="8939" width="21.36328125" style="329" customWidth="1"/>
    <col min="8940" max="8941" width="0" style="329" hidden="1" customWidth="1"/>
    <col min="8942" max="8943" width="9.08984375" style="329" bestFit="1" customWidth="1"/>
    <col min="8944" max="8952" width="9" style="329"/>
    <col min="8953" max="8992" width="9.08984375" style="329" bestFit="1" customWidth="1"/>
    <col min="8993" max="9193" width="9" style="329"/>
    <col min="9194" max="9194" width="3.36328125" style="329" customWidth="1"/>
    <col min="9195" max="9195" width="21.36328125" style="329" customWidth="1"/>
    <col min="9196" max="9197" width="0" style="329" hidden="1" customWidth="1"/>
    <col min="9198" max="9199" width="9.08984375" style="329" bestFit="1" customWidth="1"/>
    <col min="9200" max="9208" width="9" style="329"/>
    <col min="9209" max="9248" width="9.08984375" style="329" bestFit="1" customWidth="1"/>
    <col min="9249" max="9449" width="9" style="329"/>
    <col min="9450" max="9450" width="3.36328125" style="329" customWidth="1"/>
    <col min="9451" max="9451" width="21.36328125" style="329" customWidth="1"/>
    <col min="9452" max="9453" width="0" style="329" hidden="1" customWidth="1"/>
    <col min="9454" max="9455" width="9.08984375" style="329" bestFit="1" customWidth="1"/>
    <col min="9456" max="9464" width="9" style="329"/>
    <col min="9465" max="9504" width="9.08984375" style="329" bestFit="1" customWidth="1"/>
    <col min="9505" max="9705" width="9" style="329"/>
    <col min="9706" max="9706" width="3.36328125" style="329" customWidth="1"/>
    <col min="9707" max="9707" width="21.36328125" style="329" customWidth="1"/>
    <col min="9708" max="9709" width="0" style="329" hidden="1" customWidth="1"/>
    <col min="9710" max="9711" width="9.08984375" style="329" bestFit="1" customWidth="1"/>
    <col min="9712" max="9720" width="9" style="329"/>
    <col min="9721" max="9760" width="9.08984375" style="329" bestFit="1" customWidth="1"/>
    <col min="9761" max="9961" width="9" style="329"/>
    <col min="9962" max="9962" width="3.36328125" style="329" customWidth="1"/>
    <col min="9963" max="9963" width="21.36328125" style="329" customWidth="1"/>
    <col min="9964" max="9965" width="0" style="329" hidden="1" customWidth="1"/>
    <col min="9966" max="9967" width="9.08984375" style="329" bestFit="1" customWidth="1"/>
    <col min="9968" max="9976" width="9" style="329"/>
    <col min="9977" max="10016" width="9.08984375" style="329" bestFit="1" customWidth="1"/>
    <col min="10017" max="10217" width="9" style="329"/>
    <col min="10218" max="10218" width="3.36328125" style="329" customWidth="1"/>
    <col min="10219" max="10219" width="21.36328125" style="329" customWidth="1"/>
    <col min="10220" max="10221" width="0" style="329" hidden="1" customWidth="1"/>
    <col min="10222" max="10223" width="9.08984375" style="329" bestFit="1" customWidth="1"/>
    <col min="10224" max="10232" width="9" style="329"/>
    <col min="10233" max="10272" width="9.08984375" style="329" bestFit="1" customWidth="1"/>
    <col min="10273" max="10473" width="9" style="329"/>
    <col min="10474" max="10474" width="3.36328125" style="329" customWidth="1"/>
    <col min="10475" max="10475" width="21.36328125" style="329" customWidth="1"/>
    <col min="10476" max="10477" width="0" style="329" hidden="1" customWidth="1"/>
    <col min="10478" max="10479" width="9.08984375" style="329" bestFit="1" customWidth="1"/>
    <col min="10480" max="10488" width="9" style="329"/>
    <col min="10489" max="10528" width="9.08984375" style="329" bestFit="1" customWidth="1"/>
    <col min="10529" max="10729" width="9" style="329"/>
    <col min="10730" max="10730" width="3.36328125" style="329" customWidth="1"/>
    <col min="10731" max="10731" width="21.36328125" style="329" customWidth="1"/>
    <col min="10732" max="10733" width="0" style="329" hidden="1" customWidth="1"/>
    <col min="10734" max="10735" width="9.08984375" style="329" bestFit="1" customWidth="1"/>
    <col min="10736" max="10744" width="9" style="329"/>
    <col min="10745" max="10784" width="9.08984375" style="329" bestFit="1" customWidth="1"/>
    <col min="10785" max="10985" width="9" style="329"/>
    <col min="10986" max="10986" width="3.36328125" style="329" customWidth="1"/>
    <col min="10987" max="10987" width="21.36328125" style="329" customWidth="1"/>
    <col min="10988" max="10989" width="0" style="329" hidden="1" customWidth="1"/>
    <col min="10990" max="10991" width="9.08984375" style="329" bestFit="1" customWidth="1"/>
    <col min="10992" max="11000" width="9" style="329"/>
    <col min="11001" max="11040" width="9.08984375" style="329" bestFit="1" customWidth="1"/>
    <col min="11041" max="11241" width="9" style="329"/>
    <col min="11242" max="11242" width="3.36328125" style="329" customWidth="1"/>
    <col min="11243" max="11243" width="21.36328125" style="329" customWidth="1"/>
    <col min="11244" max="11245" width="0" style="329" hidden="1" customWidth="1"/>
    <col min="11246" max="11247" width="9.08984375" style="329" bestFit="1" customWidth="1"/>
    <col min="11248" max="11256" width="9" style="329"/>
    <col min="11257" max="11296" width="9.08984375" style="329" bestFit="1" customWidth="1"/>
    <col min="11297" max="11497" width="9" style="329"/>
    <col min="11498" max="11498" width="3.36328125" style="329" customWidth="1"/>
    <col min="11499" max="11499" width="21.36328125" style="329" customWidth="1"/>
    <col min="11500" max="11501" width="0" style="329" hidden="1" customWidth="1"/>
    <col min="11502" max="11503" width="9.08984375" style="329" bestFit="1" customWidth="1"/>
    <col min="11504" max="11512" width="9" style="329"/>
    <col min="11513" max="11552" width="9.08984375" style="329" bestFit="1" customWidth="1"/>
    <col min="11553" max="11753" width="9" style="329"/>
    <col min="11754" max="11754" width="3.36328125" style="329" customWidth="1"/>
    <col min="11755" max="11755" width="21.36328125" style="329" customWidth="1"/>
    <col min="11756" max="11757" width="0" style="329" hidden="1" customWidth="1"/>
    <col min="11758" max="11759" width="9.08984375" style="329" bestFit="1" customWidth="1"/>
    <col min="11760" max="11768" width="9" style="329"/>
    <col min="11769" max="11808" width="9.08984375" style="329" bestFit="1" customWidth="1"/>
    <col min="11809" max="12009" width="9" style="329"/>
    <col min="12010" max="12010" width="3.36328125" style="329" customWidth="1"/>
    <col min="12011" max="12011" width="21.36328125" style="329" customWidth="1"/>
    <col min="12012" max="12013" width="0" style="329" hidden="1" customWidth="1"/>
    <col min="12014" max="12015" width="9.08984375" style="329" bestFit="1" customWidth="1"/>
    <col min="12016" max="12024" width="9" style="329"/>
    <col min="12025" max="12064" width="9.08984375" style="329" bestFit="1" customWidth="1"/>
    <col min="12065" max="12265" width="9" style="329"/>
    <col min="12266" max="12266" width="3.36328125" style="329" customWidth="1"/>
    <col min="12267" max="12267" width="21.36328125" style="329" customWidth="1"/>
    <col min="12268" max="12269" width="0" style="329" hidden="1" customWidth="1"/>
    <col min="12270" max="12271" width="9.08984375" style="329" bestFit="1" customWidth="1"/>
    <col min="12272" max="12280" width="9" style="329"/>
    <col min="12281" max="12320" width="9.08984375" style="329" bestFit="1" customWidth="1"/>
    <col min="12321" max="12521" width="9" style="329"/>
    <col min="12522" max="12522" width="3.36328125" style="329" customWidth="1"/>
    <col min="12523" max="12523" width="21.36328125" style="329" customWidth="1"/>
    <col min="12524" max="12525" width="0" style="329" hidden="1" customWidth="1"/>
    <col min="12526" max="12527" width="9.08984375" style="329" bestFit="1" customWidth="1"/>
    <col min="12528" max="12536" width="9" style="329"/>
    <col min="12537" max="12576" width="9.08984375" style="329" bestFit="1" customWidth="1"/>
    <col min="12577" max="12777" width="9" style="329"/>
    <col min="12778" max="12778" width="3.36328125" style="329" customWidth="1"/>
    <col min="12779" max="12779" width="21.36328125" style="329" customWidth="1"/>
    <col min="12780" max="12781" width="0" style="329" hidden="1" customWidth="1"/>
    <col min="12782" max="12783" width="9.08984375" style="329" bestFit="1" customWidth="1"/>
    <col min="12784" max="12792" width="9" style="329"/>
    <col min="12793" max="12832" width="9.08984375" style="329" bestFit="1" customWidth="1"/>
    <col min="12833" max="13033" width="9" style="329"/>
    <col min="13034" max="13034" width="3.36328125" style="329" customWidth="1"/>
    <col min="13035" max="13035" width="21.36328125" style="329" customWidth="1"/>
    <col min="13036" max="13037" width="0" style="329" hidden="1" customWidth="1"/>
    <col min="13038" max="13039" width="9.08984375" style="329" bestFit="1" customWidth="1"/>
    <col min="13040" max="13048" width="9" style="329"/>
    <col min="13049" max="13088" width="9.08984375" style="329" bestFit="1" customWidth="1"/>
    <col min="13089" max="13289" width="9" style="329"/>
    <col min="13290" max="13290" width="3.36328125" style="329" customWidth="1"/>
    <col min="13291" max="13291" width="21.36328125" style="329" customWidth="1"/>
    <col min="13292" max="13293" width="0" style="329" hidden="1" customWidth="1"/>
    <col min="13294" max="13295" width="9.08984375" style="329" bestFit="1" customWidth="1"/>
    <col min="13296" max="13304" width="9" style="329"/>
    <col min="13305" max="13344" width="9.08984375" style="329" bestFit="1" customWidth="1"/>
    <col min="13345" max="13545" width="9" style="329"/>
    <col min="13546" max="13546" width="3.36328125" style="329" customWidth="1"/>
    <col min="13547" max="13547" width="21.36328125" style="329" customWidth="1"/>
    <col min="13548" max="13549" width="0" style="329" hidden="1" customWidth="1"/>
    <col min="13550" max="13551" width="9.08984375" style="329" bestFit="1" customWidth="1"/>
    <col min="13552" max="13560" width="9" style="329"/>
    <col min="13561" max="13600" width="9.08984375" style="329" bestFit="1" customWidth="1"/>
    <col min="13601" max="13801" width="9" style="329"/>
    <col min="13802" max="13802" width="3.36328125" style="329" customWidth="1"/>
    <col min="13803" max="13803" width="21.36328125" style="329" customWidth="1"/>
    <col min="13804" max="13805" width="0" style="329" hidden="1" customWidth="1"/>
    <col min="13806" max="13807" width="9.08984375" style="329" bestFit="1" customWidth="1"/>
    <col min="13808" max="13816" width="9" style="329"/>
    <col min="13817" max="13856" width="9.08984375" style="329" bestFit="1" customWidth="1"/>
    <col min="13857" max="14057" width="9" style="329"/>
    <col min="14058" max="14058" width="3.36328125" style="329" customWidth="1"/>
    <col min="14059" max="14059" width="21.36328125" style="329" customWidth="1"/>
    <col min="14060" max="14061" width="0" style="329" hidden="1" customWidth="1"/>
    <col min="14062" max="14063" width="9.08984375" style="329" bestFit="1" customWidth="1"/>
    <col min="14064" max="14072" width="9" style="329"/>
    <col min="14073" max="14112" width="9.08984375" style="329" bestFit="1" customWidth="1"/>
    <col min="14113" max="14313" width="9" style="329"/>
    <col min="14314" max="14314" width="3.36328125" style="329" customWidth="1"/>
    <col min="14315" max="14315" width="21.36328125" style="329" customWidth="1"/>
    <col min="14316" max="14317" width="0" style="329" hidden="1" customWidth="1"/>
    <col min="14318" max="14319" width="9.08984375" style="329" bestFit="1" customWidth="1"/>
    <col min="14320" max="14328" width="9" style="329"/>
    <col min="14329" max="14368" width="9.08984375" style="329" bestFit="1" customWidth="1"/>
    <col min="14369" max="14569" width="9" style="329"/>
    <col min="14570" max="14570" width="3.36328125" style="329" customWidth="1"/>
    <col min="14571" max="14571" width="21.36328125" style="329" customWidth="1"/>
    <col min="14572" max="14573" width="0" style="329" hidden="1" customWidth="1"/>
    <col min="14574" max="14575" width="9.08984375" style="329" bestFit="1" customWidth="1"/>
    <col min="14576" max="14584" width="9" style="329"/>
    <col min="14585" max="14624" width="9.08984375" style="329" bestFit="1" customWidth="1"/>
    <col min="14625" max="14825" width="9" style="329"/>
    <col min="14826" max="14826" width="3.36328125" style="329" customWidth="1"/>
    <col min="14827" max="14827" width="21.36328125" style="329" customWidth="1"/>
    <col min="14828" max="14829" width="0" style="329" hidden="1" customWidth="1"/>
    <col min="14830" max="14831" width="9.08984375" style="329" bestFit="1" customWidth="1"/>
    <col min="14832" max="14840" width="9" style="329"/>
    <col min="14841" max="14880" width="9.08984375" style="329" bestFit="1" customWidth="1"/>
    <col min="14881" max="15081" width="9" style="329"/>
    <col min="15082" max="15082" width="3.36328125" style="329" customWidth="1"/>
    <col min="15083" max="15083" width="21.36328125" style="329" customWidth="1"/>
    <col min="15084" max="15085" width="0" style="329" hidden="1" customWidth="1"/>
    <col min="15086" max="15087" width="9.08984375" style="329" bestFit="1" customWidth="1"/>
    <col min="15088" max="15096" width="9" style="329"/>
    <col min="15097" max="15136" width="9.08984375" style="329" bestFit="1" customWidth="1"/>
    <col min="15137" max="15337" width="9" style="329"/>
    <col min="15338" max="15338" width="3.36328125" style="329" customWidth="1"/>
    <col min="15339" max="15339" width="21.36328125" style="329" customWidth="1"/>
    <col min="15340" max="15341" width="0" style="329" hidden="1" customWidth="1"/>
    <col min="15342" max="15343" width="9.08984375" style="329" bestFit="1" customWidth="1"/>
    <col min="15344" max="15352" width="9" style="329"/>
    <col min="15353" max="15392" width="9.08984375" style="329" bestFit="1" customWidth="1"/>
    <col min="15393" max="15593" width="9" style="329"/>
    <col min="15594" max="15594" width="3.36328125" style="329" customWidth="1"/>
    <col min="15595" max="15595" width="21.36328125" style="329" customWidth="1"/>
    <col min="15596" max="15597" width="0" style="329" hidden="1" customWidth="1"/>
    <col min="15598" max="15599" width="9.08984375" style="329" bestFit="1" customWidth="1"/>
    <col min="15600" max="15608" width="9" style="329"/>
    <col min="15609" max="15648" width="9.08984375" style="329" bestFit="1" customWidth="1"/>
    <col min="15649" max="15849" width="9" style="329"/>
    <col min="15850" max="15850" width="3.36328125" style="329" customWidth="1"/>
    <col min="15851" max="15851" width="21.36328125" style="329" customWidth="1"/>
    <col min="15852" max="15853" width="0" style="329" hidden="1" customWidth="1"/>
    <col min="15854" max="15855" width="9.08984375" style="329" bestFit="1" customWidth="1"/>
    <col min="15856" max="15864" width="9" style="329"/>
    <col min="15865" max="15904" width="9.08984375" style="329" bestFit="1" customWidth="1"/>
    <col min="15905" max="16105" width="9" style="329"/>
    <col min="16106" max="16106" width="3.36328125" style="329" customWidth="1"/>
    <col min="16107" max="16107" width="21.36328125" style="329" customWidth="1"/>
    <col min="16108" max="16109" width="0" style="329" hidden="1" customWidth="1"/>
    <col min="16110" max="16111" width="9.08984375" style="329" bestFit="1" customWidth="1"/>
    <col min="16112" max="16120" width="9" style="329"/>
    <col min="16121" max="16160" width="9.08984375" style="329" bestFit="1" customWidth="1"/>
    <col min="16161" max="16384" width="9" style="329"/>
  </cols>
  <sheetData>
    <row r="1" spans="1:44" x14ac:dyDescent="0.2">
      <c r="A1" s="325" t="s">
        <v>488</v>
      </c>
      <c r="B1" s="326"/>
      <c r="C1" s="327"/>
      <c r="D1" s="327"/>
      <c r="E1" s="328">
        <v>45093</v>
      </c>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row>
    <row r="2" spans="1:44" x14ac:dyDescent="0.2">
      <c r="A2" s="326" t="s">
        <v>177</v>
      </c>
      <c r="B2" s="326" t="s">
        <v>350</v>
      </c>
      <c r="C2" s="327"/>
      <c r="D2" s="327"/>
      <c r="E2" s="327" t="s">
        <v>177</v>
      </c>
      <c r="F2" s="327"/>
      <c r="G2" s="327"/>
      <c r="H2" s="327"/>
      <c r="I2" s="327"/>
      <c r="J2" s="327"/>
      <c r="K2" s="327"/>
      <c r="L2" s="327"/>
      <c r="M2" s="327"/>
      <c r="N2" s="327"/>
      <c r="O2" s="327"/>
      <c r="P2" s="327"/>
      <c r="Q2" s="327"/>
      <c r="R2" s="327"/>
      <c r="S2" s="327"/>
      <c r="T2" s="327"/>
      <c r="U2" s="327"/>
      <c r="V2" s="327"/>
      <c r="W2" s="327"/>
      <c r="X2" s="327"/>
      <c r="Y2" s="327"/>
      <c r="Z2" s="327"/>
      <c r="AA2" s="327"/>
      <c r="AB2" s="327"/>
      <c r="AC2" s="327"/>
      <c r="AD2" s="327"/>
      <c r="AE2" s="327"/>
      <c r="AF2" s="327"/>
      <c r="AG2" s="327"/>
      <c r="AH2" s="327"/>
      <c r="AI2" s="327"/>
      <c r="AJ2" s="327"/>
      <c r="AK2" s="327"/>
      <c r="AL2" s="327"/>
      <c r="AM2" s="327"/>
      <c r="AN2" s="327"/>
      <c r="AO2" s="327"/>
      <c r="AP2" s="327"/>
      <c r="AQ2" s="327" t="s">
        <v>489</v>
      </c>
      <c r="AR2" s="327"/>
    </row>
    <row r="3" spans="1:44" x14ac:dyDescent="0.2">
      <c r="A3" s="460" t="s">
        <v>490</v>
      </c>
      <c r="B3" s="461"/>
      <c r="C3" s="330" t="s">
        <v>491</v>
      </c>
      <c r="D3" s="331" t="s">
        <v>133</v>
      </c>
      <c r="E3" s="332" t="s">
        <v>492</v>
      </c>
      <c r="F3" s="331" t="s">
        <v>493</v>
      </c>
      <c r="G3" s="333" t="s">
        <v>494</v>
      </c>
      <c r="H3" s="332" t="s">
        <v>495</v>
      </c>
      <c r="I3" s="332" t="s">
        <v>496</v>
      </c>
      <c r="J3" s="331" t="s">
        <v>497</v>
      </c>
      <c r="K3" s="333" t="s">
        <v>498</v>
      </c>
      <c r="L3" s="332" t="s">
        <v>499</v>
      </c>
      <c r="M3" s="332" t="s">
        <v>500</v>
      </c>
      <c r="N3" s="331" t="s">
        <v>501</v>
      </c>
      <c r="O3" s="333" t="s">
        <v>502</v>
      </c>
      <c r="P3" s="331" t="s">
        <v>503</v>
      </c>
      <c r="Q3" s="333" t="s">
        <v>504</v>
      </c>
      <c r="R3" s="332" t="s">
        <v>505</v>
      </c>
      <c r="S3" s="332" t="s">
        <v>506</v>
      </c>
      <c r="T3" s="331" t="s">
        <v>507</v>
      </c>
      <c r="U3" s="333" t="s">
        <v>508</v>
      </c>
      <c r="V3" s="332" t="s">
        <v>509</v>
      </c>
      <c r="W3" s="332" t="s">
        <v>510</v>
      </c>
      <c r="X3" s="331" t="s">
        <v>511</v>
      </c>
      <c r="Y3" s="333" t="s">
        <v>512</v>
      </c>
      <c r="Z3" s="332" t="s">
        <v>513</v>
      </c>
      <c r="AA3" s="332" t="s">
        <v>514</v>
      </c>
      <c r="AB3" s="331" t="s">
        <v>515</v>
      </c>
      <c r="AC3" s="333" t="s">
        <v>516</v>
      </c>
      <c r="AD3" s="332" t="s">
        <v>517</v>
      </c>
      <c r="AE3" s="332" t="s">
        <v>518</v>
      </c>
      <c r="AF3" s="331" t="s">
        <v>519</v>
      </c>
      <c r="AG3" s="333" t="s">
        <v>520</v>
      </c>
      <c r="AH3" s="332" t="s">
        <v>521</v>
      </c>
      <c r="AI3" s="332" t="s">
        <v>522</v>
      </c>
      <c r="AJ3" s="331" t="s">
        <v>523</v>
      </c>
      <c r="AK3" s="333" t="s">
        <v>524</v>
      </c>
      <c r="AL3" s="332" t="s">
        <v>525</v>
      </c>
      <c r="AM3" s="332" t="s">
        <v>526</v>
      </c>
      <c r="AN3" s="331" t="s">
        <v>527</v>
      </c>
      <c r="AO3" s="333" t="s">
        <v>528</v>
      </c>
      <c r="AP3" s="332" t="s">
        <v>529</v>
      </c>
      <c r="AQ3" s="332" t="s">
        <v>530</v>
      </c>
      <c r="AR3" s="334" t="s">
        <v>531</v>
      </c>
    </row>
    <row r="4" spans="1:44" x14ac:dyDescent="0.2">
      <c r="A4" s="335"/>
      <c r="B4" s="336"/>
      <c r="C4" s="337" t="s">
        <v>532</v>
      </c>
      <c r="D4" s="338" t="s">
        <v>532</v>
      </c>
      <c r="E4" s="339" t="s">
        <v>532</v>
      </c>
      <c r="F4" s="338" t="s">
        <v>532</v>
      </c>
      <c r="G4" s="340" t="s">
        <v>532</v>
      </c>
      <c r="H4" s="339" t="s">
        <v>532</v>
      </c>
      <c r="I4" s="339" t="s">
        <v>532</v>
      </c>
      <c r="J4" s="338" t="s">
        <v>532</v>
      </c>
      <c r="K4" s="340" t="s">
        <v>532</v>
      </c>
      <c r="L4" s="339" t="s">
        <v>532</v>
      </c>
      <c r="M4" s="339" t="s">
        <v>532</v>
      </c>
      <c r="N4" s="338" t="s">
        <v>532</v>
      </c>
      <c r="O4" s="340" t="s">
        <v>532</v>
      </c>
      <c r="P4" s="338" t="s">
        <v>532</v>
      </c>
      <c r="Q4" s="340" t="s">
        <v>532</v>
      </c>
      <c r="R4" s="339" t="s">
        <v>532</v>
      </c>
      <c r="S4" s="339" t="s">
        <v>532</v>
      </c>
      <c r="T4" s="338" t="s">
        <v>532</v>
      </c>
      <c r="U4" s="340" t="s">
        <v>532</v>
      </c>
      <c r="V4" s="339" t="s">
        <v>532</v>
      </c>
      <c r="W4" s="339" t="s">
        <v>532</v>
      </c>
      <c r="X4" s="338" t="s">
        <v>532</v>
      </c>
      <c r="Y4" s="340" t="s">
        <v>532</v>
      </c>
      <c r="Z4" s="339" t="s">
        <v>532</v>
      </c>
      <c r="AA4" s="339" t="s">
        <v>532</v>
      </c>
      <c r="AB4" s="338" t="s">
        <v>532</v>
      </c>
      <c r="AC4" s="340" t="s">
        <v>532</v>
      </c>
      <c r="AD4" s="339" t="s">
        <v>532</v>
      </c>
      <c r="AE4" s="339" t="s">
        <v>532</v>
      </c>
      <c r="AF4" s="338" t="s">
        <v>532</v>
      </c>
      <c r="AG4" s="340" t="s">
        <v>532</v>
      </c>
      <c r="AH4" s="339" t="s">
        <v>532</v>
      </c>
      <c r="AI4" s="339" t="s">
        <v>532</v>
      </c>
      <c r="AJ4" s="338" t="s">
        <v>532</v>
      </c>
      <c r="AK4" s="340" t="s">
        <v>532</v>
      </c>
      <c r="AL4" s="339" t="s">
        <v>532</v>
      </c>
      <c r="AM4" s="339" t="s">
        <v>532</v>
      </c>
      <c r="AN4" s="338" t="s">
        <v>532</v>
      </c>
      <c r="AO4" s="340" t="s">
        <v>532</v>
      </c>
      <c r="AP4" s="339" t="s">
        <v>532</v>
      </c>
      <c r="AQ4" s="339" t="s">
        <v>532</v>
      </c>
      <c r="AR4" s="341" t="s">
        <v>532</v>
      </c>
    </row>
    <row r="5" spans="1:44" x14ac:dyDescent="0.2">
      <c r="A5" s="342" t="s">
        <v>263</v>
      </c>
      <c r="B5" s="343" t="s">
        <v>533</v>
      </c>
      <c r="C5" s="344">
        <v>52217</v>
      </c>
      <c r="D5" s="345">
        <v>5496</v>
      </c>
      <c r="E5" s="346">
        <v>2250</v>
      </c>
      <c r="F5" s="345">
        <v>682</v>
      </c>
      <c r="G5" s="347">
        <v>797</v>
      </c>
      <c r="H5" s="346">
        <v>732</v>
      </c>
      <c r="I5" s="346">
        <v>2451</v>
      </c>
      <c r="J5" s="345">
        <v>105</v>
      </c>
      <c r="K5" s="347">
        <v>727</v>
      </c>
      <c r="L5" s="346">
        <v>204</v>
      </c>
      <c r="M5" s="346">
        <v>2710</v>
      </c>
      <c r="N5" s="345">
        <v>1090</v>
      </c>
      <c r="O5" s="347">
        <v>495</v>
      </c>
      <c r="P5" s="345">
        <v>383</v>
      </c>
      <c r="Q5" s="347">
        <v>1109</v>
      </c>
      <c r="R5" s="346">
        <v>1919</v>
      </c>
      <c r="S5" s="346">
        <v>215</v>
      </c>
      <c r="T5" s="345">
        <v>567</v>
      </c>
      <c r="U5" s="347">
        <v>811</v>
      </c>
      <c r="V5" s="346">
        <v>1485</v>
      </c>
      <c r="W5" s="346">
        <v>1074</v>
      </c>
      <c r="X5" s="345">
        <v>3000</v>
      </c>
      <c r="Y5" s="347">
        <v>1075</v>
      </c>
      <c r="Z5" s="346">
        <v>3053</v>
      </c>
      <c r="AA5" s="346">
        <v>6898</v>
      </c>
      <c r="AB5" s="345">
        <v>942</v>
      </c>
      <c r="AC5" s="347">
        <v>2553</v>
      </c>
      <c r="AD5" s="346">
        <v>732</v>
      </c>
      <c r="AE5" s="346">
        <v>1117</v>
      </c>
      <c r="AF5" s="345">
        <v>1098</v>
      </c>
      <c r="AG5" s="347">
        <v>487</v>
      </c>
      <c r="AH5" s="346">
        <v>417</v>
      </c>
      <c r="AI5" s="346">
        <v>845</v>
      </c>
      <c r="AJ5" s="345">
        <v>71</v>
      </c>
      <c r="AK5" s="347">
        <v>215</v>
      </c>
      <c r="AL5" s="346">
        <v>313</v>
      </c>
      <c r="AM5" s="346">
        <v>227</v>
      </c>
      <c r="AN5" s="345">
        <v>215</v>
      </c>
      <c r="AO5" s="347">
        <v>383</v>
      </c>
      <c r="AP5" s="346">
        <v>852</v>
      </c>
      <c r="AQ5" s="346">
        <v>933</v>
      </c>
      <c r="AR5" s="348">
        <v>1116</v>
      </c>
    </row>
    <row r="6" spans="1:44" x14ac:dyDescent="0.2">
      <c r="A6" s="342" t="s">
        <v>219</v>
      </c>
      <c r="B6" s="343" t="s">
        <v>445</v>
      </c>
      <c r="C6" s="344">
        <v>1559</v>
      </c>
      <c r="D6" s="345">
        <f t="shared" ref="D6:D40" si="0">C6-SUM(E6:AR6)</f>
        <v>89</v>
      </c>
      <c r="E6" s="346">
        <v>98</v>
      </c>
      <c r="F6" s="345">
        <v>2</v>
      </c>
      <c r="G6" s="347">
        <v>25</v>
      </c>
      <c r="H6" s="346">
        <v>8</v>
      </c>
      <c r="I6" s="346">
        <v>15</v>
      </c>
      <c r="J6" s="345">
        <v>0</v>
      </c>
      <c r="K6" s="347">
        <v>5</v>
      </c>
      <c r="L6" s="346">
        <v>9</v>
      </c>
      <c r="M6" s="346">
        <v>123</v>
      </c>
      <c r="N6" s="345">
        <v>0</v>
      </c>
      <c r="O6" s="347">
        <v>0</v>
      </c>
      <c r="P6" s="345">
        <v>21</v>
      </c>
      <c r="Q6" s="347">
        <v>6</v>
      </c>
      <c r="R6" s="346">
        <v>0</v>
      </c>
      <c r="S6" s="346">
        <v>0</v>
      </c>
      <c r="T6" s="345">
        <v>0</v>
      </c>
      <c r="U6" s="347">
        <v>1</v>
      </c>
      <c r="V6" s="346">
        <v>9</v>
      </c>
      <c r="W6" s="346">
        <v>2</v>
      </c>
      <c r="X6" s="345">
        <v>46</v>
      </c>
      <c r="Y6" s="347">
        <v>124</v>
      </c>
      <c r="Z6" s="346">
        <v>145</v>
      </c>
      <c r="AA6" s="346">
        <v>13</v>
      </c>
      <c r="AB6" s="345">
        <v>123</v>
      </c>
      <c r="AC6" s="347">
        <v>1</v>
      </c>
      <c r="AD6" s="346">
        <v>317</v>
      </c>
      <c r="AE6" s="346">
        <v>2</v>
      </c>
      <c r="AF6" s="345">
        <v>18</v>
      </c>
      <c r="AG6" s="347">
        <v>8</v>
      </c>
      <c r="AH6" s="346">
        <v>92</v>
      </c>
      <c r="AI6" s="346">
        <v>1</v>
      </c>
      <c r="AJ6" s="345">
        <v>0</v>
      </c>
      <c r="AK6" s="347">
        <v>15</v>
      </c>
      <c r="AL6" s="346">
        <v>18</v>
      </c>
      <c r="AM6" s="346">
        <v>78</v>
      </c>
      <c r="AN6" s="345">
        <v>0</v>
      </c>
      <c r="AO6" s="347">
        <v>11</v>
      </c>
      <c r="AP6" s="346">
        <v>25</v>
      </c>
      <c r="AQ6" s="346">
        <v>81</v>
      </c>
      <c r="AR6" s="348">
        <v>28</v>
      </c>
    </row>
    <row r="7" spans="1:44" x14ac:dyDescent="0.2">
      <c r="A7" s="342" t="s">
        <v>220</v>
      </c>
      <c r="B7" s="343" t="s">
        <v>249</v>
      </c>
      <c r="C7" s="344">
        <v>4484</v>
      </c>
      <c r="D7" s="345">
        <f t="shared" si="0"/>
        <v>226</v>
      </c>
      <c r="E7" s="346">
        <v>564</v>
      </c>
      <c r="F7" s="345">
        <v>1</v>
      </c>
      <c r="G7" s="347">
        <v>563</v>
      </c>
      <c r="H7" s="346">
        <v>0</v>
      </c>
      <c r="I7" s="346">
        <v>381</v>
      </c>
      <c r="J7" s="345">
        <v>9</v>
      </c>
      <c r="K7" s="347">
        <v>0</v>
      </c>
      <c r="L7" s="346">
        <v>88</v>
      </c>
      <c r="M7" s="346">
        <v>162</v>
      </c>
      <c r="N7" s="345">
        <v>24</v>
      </c>
      <c r="O7" s="347">
        <v>106</v>
      </c>
      <c r="P7" s="345">
        <v>0</v>
      </c>
      <c r="Q7" s="347">
        <v>0</v>
      </c>
      <c r="R7" s="346">
        <v>1</v>
      </c>
      <c r="S7" s="346">
        <v>46</v>
      </c>
      <c r="T7" s="345">
        <v>1</v>
      </c>
      <c r="U7" s="347">
        <v>0</v>
      </c>
      <c r="V7" s="346">
        <v>0</v>
      </c>
      <c r="W7" s="346">
        <v>0</v>
      </c>
      <c r="X7" s="345">
        <v>0</v>
      </c>
      <c r="Y7" s="347">
        <v>2</v>
      </c>
      <c r="Z7" s="346">
        <v>1</v>
      </c>
      <c r="AA7" s="346">
        <v>443</v>
      </c>
      <c r="AB7" s="345">
        <v>6</v>
      </c>
      <c r="AC7" s="347">
        <v>1108</v>
      </c>
      <c r="AD7" s="346">
        <v>9</v>
      </c>
      <c r="AE7" s="346">
        <v>0</v>
      </c>
      <c r="AF7" s="345">
        <v>149</v>
      </c>
      <c r="AG7" s="347">
        <v>0</v>
      </c>
      <c r="AH7" s="346">
        <v>0</v>
      </c>
      <c r="AI7" s="346">
        <v>0</v>
      </c>
      <c r="AJ7" s="345">
        <v>14</v>
      </c>
      <c r="AK7" s="347">
        <v>0</v>
      </c>
      <c r="AL7" s="346">
        <v>0</v>
      </c>
      <c r="AM7" s="346">
        <v>0</v>
      </c>
      <c r="AN7" s="345">
        <v>0</v>
      </c>
      <c r="AO7" s="347">
        <v>1</v>
      </c>
      <c r="AP7" s="346">
        <v>0</v>
      </c>
      <c r="AQ7" s="346">
        <v>352</v>
      </c>
      <c r="AR7" s="348">
        <v>227</v>
      </c>
    </row>
    <row r="8" spans="1:44" x14ac:dyDescent="0.2">
      <c r="A8" s="342" t="s">
        <v>221</v>
      </c>
      <c r="B8" s="343" t="s">
        <v>27</v>
      </c>
      <c r="C8" s="344">
        <v>420</v>
      </c>
      <c r="D8" s="345">
        <f t="shared" si="0"/>
        <v>30</v>
      </c>
      <c r="E8" s="346">
        <v>119</v>
      </c>
      <c r="F8" s="345">
        <v>21</v>
      </c>
      <c r="G8" s="347">
        <v>5</v>
      </c>
      <c r="H8" s="346">
        <v>5</v>
      </c>
      <c r="I8" s="346">
        <v>13</v>
      </c>
      <c r="J8" s="345">
        <v>0</v>
      </c>
      <c r="K8" s="347">
        <v>0</v>
      </c>
      <c r="L8" s="346">
        <v>9</v>
      </c>
      <c r="M8" s="346">
        <v>12</v>
      </c>
      <c r="N8" s="345">
        <v>9</v>
      </c>
      <c r="O8" s="347">
        <v>22</v>
      </c>
      <c r="P8" s="345">
        <v>1</v>
      </c>
      <c r="Q8" s="347">
        <v>8</v>
      </c>
      <c r="R8" s="346">
        <v>0</v>
      </c>
      <c r="S8" s="346">
        <v>13</v>
      </c>
      <c r="T8" s="345">
        <v>0</v>
      </c>
      <c r="U8" s="347">
        <v>5</v>
      </c>
      <c r="V8" s="346">
        <v>1</v>
      </c>
      <c r="W8" s="346">
        <v>8</v>
      </c>
      <c r="X8" s="345">
        <v>1</v>
      </c>
      <c r="Y8" s="347">
        <v>32</v>
      </c>
      <c r="Z8" s="346">
        <v>11</v>
      </c>
      <c r="AA8" s="346">
        <v>4</v>
      </c>
      <c r="AB8" s="345">
        <v>8</v>
      </c>
      <c r="AC8" s="347">
        <v>1</v>
      </c>
      <c r="AD8" s="346">
        <v>1</v>
      </c>
      <c r="AE8" s="346">
        <v>43</v>
      </c>
      <c r="AF8" s="345">
        <v>7</v>
      </c>
      <c r="AG8" s="347">
        <v>0</v>
      </c>
      <c r="AH8" s="346">
        <v>1</v>
      </c>
      <c r="AI8" s="346">
        <v>0</v>
      </c>
      <c r="AJ8" s="345">
        <v>1</v>
      </c>
      <c r="AK8" s="347">
        <v>0</v>
      </c>
      <c r="AL8" s="346">
        <v>0</v>
      </c>
      <c r="AM8" s="346">
        <v>15</v>
      </c>
      <c r="AN8" s="345">
        <v>0</v>
      </c>
      <c r="AO8" s="347">
        <v>1</v>
      </c>
      <c r="AP8" s="346">
        <v>5</v>
      </c>
      <c r="AQ8" s="346">
        <v>7</v>
      </c>
      <c r="AR8" s="348">
        <v>1</v>
      </c>
    </row>
    <row r="9" spans="1:44" x14ac:dyDescent="0.2">
      <c r="A9" s="342" t="s">
        <v>222</v>
      </c>
      <c r="B9" s="343" t="s">
        <v>190</v>
      </c>
      <c r="C9" s="344">
        <v>71746</v>
      </c>
      <c r="D9" s="345">
        <f t="shared" si="0"/>
        <v>20579</v>
      </c>
      <c r="E9" s="346">
        <v>6310</v>
      </c>
      <c r="F9" s="345">
        <v>2289</v>
      </c>
      <c r="G9" s="347">
        <v>2199</v>
      </c>
      <c r="H9" s="346">
        <v>6105</v>
      </c>
      <c r="I9" s="346">
        <v>191</v>
      </c>
      <c r="J9" s="345">
        <v>219</v>
      </c>
      <c r="K9" s="347">
        <v>4036</v>
      </c>
      <c r="L9" s="346">
        <v>481</v>
      </c>
      <c r="M9" s="346">
        <v>1014</v>
      </c>
      <c r="N9" s="345">
        <v>3971</v>
      </c>
      <c r="O9" s="347">
        <v>229</v>
      </c>
      <c r="P9" s="345">
        <v>168</v>
      </c>
      <c r="Q9" s="347">
        <v>1782</v>
      </c>
      <c r="R9" s="346">
        <v>1571</v>
      </c>
      <c r="S9" s="346">
        <v>1055</v>
      </c>
      <c r="T9" s="345">
        <v>226</v>
      </c>
      <c r="U9" s="347">
        <v>2431</v>
      </c>
      <c r="V9" s="346">
        <v>1192</v>
      </c>
      <c r="W9" s="346">
        <v>680</v>
      </c>
      <c r="X9" s="345">
        <v>567</v>
      </c>
      <c r="Y9" s="347">
        <v>238</v>
      </c>
      <c r="Z9" s="346">
        <v>1199</v>
      </c>
      <c r="AA9" s="346">
        <v>893</v>
      </c>
      <c r="AB9" s="345">
        <v>606</v>
      </c>
      <c r="AC9" s="347">
        <v>1022</v>
      </c>
      <c r="AD9" s="346">
        <v>2015</v>
      </c>
      <c r="AE9" s="346">
        <v>749</v>
      </c>
      <c r="AF9" s="345">
        <v>3055</v>
      </c>
      <c r="AG9" s="347">
        <v>24</v>
      </c>
      <c r="AH9" s="346">
        <v>341</v>
      </c>
      <c r="AI9" s="346">
        <v>1803</v>
      </c>
      <c r="AJ9" s="345">
        <v>22</v>
      </c>
      <c r="AK9" s="347">
        <v>22</v>
      </c>
      <c r="AL9" s="346">
        <v>202</v>
      </c>
      <c r="AM9" s="346">
        <v>292</v>
      </c>
      <c r="AN9" s="345">
        <v>223</v>
      </c>
      <c r="AO9" s="347">
        <v>187</v>
      </c>
      <c r="AP9" s="346">
        <v>188</v>
      </c>
      <c r="AQ9" s="346">
        <v>870</v>
      </c>
      <c r="AR9" s="348">
        <v>500</v>
      </c>
    </row>
    <row r="10" spans="1:44" x14ac:dyDescent="0.2">
      <c r="A10" s="342" t="s">
        <v>223</v>
      </c>
      <c r="B10" s="343" t="s">
        <v>28</v>
      </c>
      <c r="C10" s="344">
        <v>13333</v>
      </c>
      <c r="D10" s="345">
        <f t="shared" si="0"/>
        <v>767</v>
      </c>
      <c r="E10" s="346">
        <v>1941</v>
      </c>
      <c r="F10" s="345">
        <v>351</v>
      </c>
      <c r="G10" s="347">
        <v>89</v>
      </c>
      <c r="H10" s="346">
        <v>324</v>
      </c>
      <c r="I10" s="346">
        <v>198</v>
      </c>
      <c r="J10" s="345">
        <v>69</v>
      </c>
      <c r="K10" s="347">
        <v>399</v>
      </c>
      <c r="L10" s="346">
        <v>43</v>
      </c>
      <c r="M10" s="346">
        <v>448</v>
      </c>
      <c r="N10" s="345">
        <v>1408</v>
      </c>
      <c r="O10" s="347">
        <v>325</v>
      </c>
      <c r="P10" s="345">
        <v>1799</v>
      </c>
      <c r="Q10" s="347">
        <v>284</v>
      </c>
      <c r="R10" s="346">
        <v>151</v>
      </c>
      <c r="S10" s="346">
        <v>217</v>
      </c>
      <c r="T10" s="345">
        <v>81</v>
      </c>
      <c r="U10" s="347">
        <v>423</v>
      </c>
      <c r="V10" s="346">
        <v>49</v>
      </c>
      <c r="W10" s="346">
        <v>319</v>
      </c>
      <c r="X10" s="345">
        <v>91</v>
      </c>
      <c r="Y10" s="347">
        <v>157</v>
      </c>
      <c r="Z10" s="346">
        <v>581</v>
      </c>
      <c r="AA10" s="346">
        <v>88</v>
      </c>
      <c r="AB10" s="345">
        <v>368</v>
      </c>
      <c r="AC10" s="347">
        <v>75</v>
      </c>
      <c r="AD10" s="346">
        <v>161</v>
      </c>
      <c r="AE10" s="346">
        <v>270</v>
      </c>
      <c r="AF10" s="345">
        <v>192</v>
      </c>
      <c r="AG10" s="347">
        <v>0</v>
      </c>
      <c r="AH10" s="346">
        <v>974</v>
      </c>
      <c r="AI10" s="346">
        <v>81</v>
      </c>
      <c r="AJ10" s="345">
        <v>144</v>
      </c>
      <c r="AK10" s="347">
        <v>66</v>
      </c>
      <c r="AL10" s="346">
        <v>58</v>
      </c>
      <c r="AM10" s="346">
        <v>43</v>
      </c>
      <c r="AN10" s="345">
        <v>20</v>
      </c>
      <c r="AO10" s="347">
        <v>13</v>
      </c>
      <c r="AP10" s="346">
        <v>73</v>
      </c>
      <c r="AQ10" s="346">
        <v>145</v>
      </c>
      <c r="AR10" s="348">
        <v>48</v>
      </c>
    </row>
    <row r="11" spans="1:44" x14ac:dyDescent="0.2">
      <c r="A11" s="342" t="s">
        <v>224</v>
      </c>
      <c r="B11" s="343" t="s">
        <v>267</v>
      </c>
      <c r="C11" s="344">
        <v>15830</v>
      </c>
      <c r="D11" s="345">
        <f t="shared" si="0"/>
        <v>1747</v>
      </c>
      <c r="E11" s="346">
        <v>1704</v>
      </c>
      <c r="F11" s="345">
        <v>1404</v>
      </c>
      <c r="G11" s="347">
        <v>650</v>
      </c>
      <c r="H11" s="346">
        <v>317</v>
      </c>
      <c r="I11" s="346">
        <v>80</v>
      </c>
      <c r="J11" s="345">
        <v>14</v>
      </c>
      <c r="K11" s="347">
        <v>837</v>
      </c>
      <c r="L11" s="346">
        <v>69</v>
      </c>
      <c r="M11" s="346">
        <v>477</v>
      </c>
      <c r="N11" s="345">
        <v>571</v>
      </c>
      <c r="O11" s="347">
        <v>100</v>
      </c>
      <c r="P11" s="345">
        <v>142</v>
      </c>
      <c r="Q11" s="347">
        <v>49</v>
      </c>
      <c r="R11" s="346">
        <v>518</v>
      </c>
      <c r="S11" s="346">
        <v>621</v>
      </c>
      <c r="T11" s="345">
        <v>86</v>
      </c>
      <c r="U11" s="347">
        <v>540</v>
      </c>
      <c r="V11" s="346">
        <v>375</v>
      </c>
      <c r="W11" s="346">
        <v>762</v>
      </c>
      <c r="X11" s="345">
        <v>262</v>
      </c>
      <c r="Y11" s="347">
        <v>91</v>
      </c>
      <c r="Z11" s="346">
        <v>1234</v>
      </c>
      <c r="AA11" s="346">
        <v>113</v>
      </c>
      <c r="AB11" s="345">
        <v>108</v>
      </c>
      <c r="AC11" s="347">
        <v>27</v>
      </c>
      <c r="AD11" s="346">
        <v>619</v>
      </c>
      <c r="AE11" s="346">
        <v>651</v>
      </c>
      <c r="AF11" s="345">
        <v>610</v>
      </c>
      <c r="AG11" s="347">
        <v>10</v>
      </c>
      <c r="AH11" s="346">
        <v>114</v>
      </c>
      <c r="AI11" s="346">
        <v>242</v>
      </c>
      <c r="AJ11" s="345">
        <v>61</v>
      </c>
      <c r="AK11" s="347">
        <v>60</v>
      </c>
      <c r="AL11" s="346">
        <v>236</v>
      </c>
      <c r="AM11" s="346">
        <v>143</v>
      </c>
      <c r="AN11" s="345">
        <v>73</v>
      </c>
      <c r="AO11" s="347">
        <v>41</v>
      </c>
      <c r="AP11" s="346">
        <v>47</v>
      </c>
      <c r="AQ11" s="346">
        <v>16</v>
      </c>
      <c r="AR11" s="348">
        <v>9</v>
      </c>
    </row>
    <row r="12" spans="1:44" x14ac:dyDescent="0.2">
      <c r="A12" s="342" t="s">
        <v>225</v>
      </c>
      <c r="B12" s="343" t="s">
        <v>29</v>
      </c>
      <c r="C12" s="344">
        <v>27385</v>
      </c>
      <c r="D12" s="345">
        <f t="shared" si="0"/>
        <v>3721</v>
      </c>
      <c r="E12" s="346">
        <v>4289</v>
      </c>
      <c r="F12" s="345">
        <v>4057</v>
      </c>
      <c r="G12" s="347">
        <v>726</v>
      </c>
      <c r="H12" s="346">
        <v>844</v>
      </c>
      <c r="I12" s="346">
        <v>68</v>
      </c>
      <c r="J12" s="345">
        <v>237</v>
      </c>
      <c r="K12" s="347">
        <v>948</v>
      </c>
      <c r="L12" s="346">
        <v>140</v>
      </c>
      <c r="M12" s="346">
        <v>164</v>
      </c>
      <c r="N12" s="345">
        <v>618</v>
      </c>
      <c r="O12" s="347">
        <v>1941</v>
      </c>
      <c r="P12" s="345">
        <v>12</v>
      </c>
      <c r="Q12" s="347">
        <v>76</v>
      </c>
      <c r="R12" s="346">
        <v>369</v>
      </c>
      <c r="S12" s="346">
        <v>1815</v>
      </c>
      <c r="T12" s="345">
        <v>165</v>
      </c>
      <c r="U12" s="347">
        <v>611</v>
      </c>
      <c r="V12" s="346">
        <v>1519</v>
      </c>
      <c r="W12" s="346">
        <v>62</v>
      </c>
      <c r="X12" s="345">
        <v>492</v>
      </c>
      <c r="Y12" s="347">
        <v>101</v>
      </c>
      <c r="Z12" s="346">
        <v>792</v>
      </c>
      <c r="AA12" s="346">
        <v>0</v>
      </c>
      <c r="AB12" s="345">
        <v>125</v>
      </c>
      <c r="AC12" s="347">
        <v>111</v>
      </c>
      <c r="AD12" s="346">
        <v>39</v>
      </c>
      <c r="AE12" s="346">
        <v>596</v>
      </c>
      <c r="AF12" s="345">
        <v>931</v>
      </c>
      <c r="AG12" s="347">
        <v>56</v>
      </c>
      <c r="AH12" s="346">
        <v>3</v>
      </c>
      <c r="AI12" s="346">
        <v>135</v>
      </c>
      <c r="AJ12" s="345">
        <v>816</v>
      </c>
      <c r="AK12" s="347">
        <v>60</v>
      </c>
      <c r="AL12" s="346">
        <v>673</v>
      </c>
      <c r="AM12" s="346">
        <v>21</v>
      </c>
      <c r="AN12" s="345">
        <v>0</v>
      </c>
      <c r="AO12" s="347">
        <v>51</v>
      </c>
      <c r="AP12" s="346">
        <v>1</v>
      </c>
      <c r="AQ12" s="346">
        <v>0</v>
      </c>
      <c r="AR12" s="348">
        <v>0</v>
      </c>
    </row>
    <row r="13" spans="1:44" x14ac:dyDescent="0.2">
      <c r="A13" s="342" t="s">
        <v>226</v>
      </c>
      <c r="B13" s="343" t="s">
        <v>30</v>
      </c>
      <c r="C13" s="344">
        <v>1491</v>
      </c>
      <c r="D13" s="345">
        <f t="shared" si="0"/>
        <v>382</v>
      </c>
      <c r="E13" s="346">
        <v>83</v>
      </c>
      <c r="F13" s="345">
        <v>281</v>
      </c>
      <c r="G13" s="347">
        <v>25</v>
      </c>
      <c r="H13" s="346">
        <v>33</v>
      </c>
      <c r="I13" s="346">
        <v>3</v>
      </c>
      <c r="J13" s="345">
        <v>0</v>
      </c>
      <c r="K13" s="347">
        <v>10</v>
      </c>
      <c r="L13" s="346">
        <v>0</v>
      </c>
      <c r="M13" s="346">
        <v>0</v>
      </c>
      <c r="N13" s="345">
        <v>395</v>
      </c>
      <c r="O13" s="347">
        <v>68</v>
      </c>
      <c r="P13" s="345">
        <v>10</v>
      </c>
      <c r="Q13" s="347">
        <v>10</v>
      </c>
      <c r="R13" s="346">
        <v>20</v>
      </c>
      <c r="S13" s="346">
        <v>0</v>
      </c>
      <c r="T13" s="345">
        <v>0</v>
      </c>
      <c r="U13" s="347">
        <v>28</v>
      </c>
      <c r="V13" s="346">
        <v>43</v>
      </c>
      <c r="W13" s="346">
        <v>0</v>
      </c>
      <c r="X13" s="345">
        <v>0</v>
      </c>
      <c r="Y13" s="347">
        <v>3</v>
      </c>
      <c r="Z13" s="346">
        <v>25</v>
      </c>
      <c r="AA13" s="346">
        <v>0</v>
      </c>
      <c r="AB13" s="345">
        <v>8</v>
      </c>
      <c r="AC13" s="347">
        <v>6</v>
      </c>
      <c r="AD13" s="346">
        <v>22</v>
      </c>
      <c r="AE13" s="346">
        <v>9</v>
      </c>
      <c r="AF13" s="345">
        <v>2</v>
      </c>
      <c r="AG13" s="347">
        <v>0</v>
      </c>
      <c r="AH13" s="346">
        <v>0</v>
      </c>
      <c r="AI13" s="346">
        <v>0</v>
      </c>
      <c r="AJ13" s="345">
        <v>0</v>
      </c>
      <c r="AK13" s="347">
        <v>0</v>
      </c>
      <c r="AL13" s="346">
        <v>0</v>
      </c>
      <c r="AM13" s="346">
        <v>10</v>
      </c>
      <c r="AN13" s="345">
        <v>15</v>
      </c>
      <c r="AO13" s="347">
        <v>0</v>
      </c>
      <c r="AP13" s="346">
        <v>0</v>
      </c>
      <c r="AQ13" s="346">
        <v>0</v>
      </c>
      <c r="AR13" s="348">
        <v>0</v>
      </c>
    </row>
    <row r="14" spans="1:44" x14ac:dyDescent="0.2">
      <c r="A14" s="342" t="s">
        <v>2</v>
      </c>
      <c r="B14" s="343" t="s">
        <v>534</v>
      </c>
      <c r="C14" s="344">
        <v>24915</v>
      </c>
      <c r="D14" s="345">
        <f t="shared" si="0"/>
        <v>6656</v>
      </c>
      <c r="E14" s="346">
        <v>2168</v>
      </c>
      <c r="F14" s="345">
        <v>1733</v>
      </c>
      <c r="G14" s="347">
        <v>961</v>
      </c>
      <c r="H14" s="346">
        <v>293</v>
      </c>
      <c r="I14" s="346">
        <v>25</v>
      </c>
      <c r="J14" s="345">
        <v>29</v>
      </c>
      <c r="K14" s="347">
        <v>950</v>
      </c>
      <c r="L14" s="346">
        <v>62</v>
      </c>
      <c r="M14" s="346">
        <v>918</v>
      </c>
      <c r="N14" s="345">
        <v>1337</v>
      </c>
      <c r="O14" s="347">
        <v>203</v>
      </c>
      <c r="P14" s="345">
        <v>265</v>
      </c>
      <c r="Q14" s="347">
        <v>175</v>
      </c>
      <c r="R14" s="346">
        <v>446</v>
      </c>
      <c r="S14" s="346">
        <v>207</v>
      </c>
      <c r="T14" s="345">
        <v>48</v>
      </c>
      <c r="U14" s="347">
        <v>668</v>
      </c>
      <c r="V14" s="346">
        <v>971</v>
      </c>
      <c r="W14" s="346">
        <v>882</v>
      </c>
      <c r="X14" s="345">
        <v>501</v>
      </c>
      <c r="Y14" s="347">
        <v>36</v>
      </c>
      <c r="Z14" s="346">
        <v>1022</v>
      </c>
      <c r="AA14" s="346">
        <v>90</v>
      </c>
      <c r="AB14" s="345">
        <v>191</v>
      </c>
      <c r="AC14" s="347">
        <v>46</v>
      </c>
      <c r="AD14" s="346">
        <v>238</v>
      </c>
      <c r="AE14" s="346">
        <v>747</v>
      </c>
      <c r="AF14" s="345">
        <v>1321</v>
      </c>
      <c r="AG14" s="347">
        <v>0</v>
      </c>
      <c r="AH14" s="346">
        <v>250</v>
      </c>
      <c r="AI14" s="346">
        <v>512</v>
      </c>
      <c r="AJ14" s="345">
        <v>124</v>
      </c>
      <c r="AK14" s="347">
        <v>173</v>
      </c>
      <c r="AL14" s="346">
        <v>407</v>
      </c>
      <c r="AM14" s="346">
        <v>18</v>
      </c>
      <c r="AN14" s="345">
        <v>35</v>
      </c>
      <c r="AO14" s="347">
        <v>164</v>
      </c>
      <c r="AP14" s="346">
        <v>38</v>
      </c>
      <c r="AQ14" s="346">
        <v>2</v>
      </c>
      <c r="AR14" s="348">
        <v>3</v>
      </c>
    </row>
    <row r="15" spans="1:44" x14ac:dyDescent="0.2">
      <c r="A15" s="342" t="s">
        <v>3</v>
      </c>
      <c r="B15" s="343" t="s">
        <v>31</v>
      </c>
      <c r="C15" s="344">
        <v>10880</v>
      </c>
      <c r="D15" s="345">
        <f t="shared" si="0"/>
        <v>771</v>
      </c>
      <c r="E15" s="346">
        <v>1251</v>
      </c>
      <c r="F15" s="345">
        <v>1443</v>
      </c>
      <c r="G15" s="347">
        <v>296</v>
      </c>
      <c r="H15" s="346">
        <v>203</v>
      </c>
      <c r="I15" s="346">
        <v>17</v>
      </c>
      <c r="J15" s="345">
        <v>12</v>
      </c>
      <c r="K15" s="347">
        <v>196</v>
      </c>
      <c r="L15" s="346">
        <v>32</v>
      </c>
      <c r="M15" s="346">
        <v>216</v>
      </c>
      <c r="N15" s="345">
        <v>146</v>
      </c>
      <c r="O15" s="347">
        <v>830</v>
      </c>
      <c r="P15" s="345">
        <v>167</v>
      </c>
      <c r="Q15" s="347">
        <v>19</v>
      </c>
      <c r="R15" s="346">
        <v>109</v>
      </c>
      <c r="S15" s="346">
        <v>1449</v>
      </c>
      <c r="T15" s="345">
        <v>93</v>
      </c>
      <c r="U15" s="347">
        <v>308</v>
      </c>
      <c r="V15" s="346">
        <v>31</v>
      </c>
      <c r="W15" s="346">
        <v>271</v>
      </c>
      <c r="X15" s="345">
        <v>205</v>
      </c>
      <c r="Y15" s="347">
        <v>103</v>
      </c>
      <c r="Z15" s="346">
        <v>319</v>
      </c>
      <c r="AA15" s="346">
        <v>846</v>
      </c>
      <c r="AB15" s="345">
        <v>56</v>
      </c>
      <c r="AC15" s="347">
        <v>153</v>
      </c>
      <c r="AD15" s="346">
        <v>75</v>
      </c>
      <c r="AE15" s="346">
        <v>318</v>
      </c>
      <c r="AF15" s="345">
        <v>133</v>
      </c>
      <c r="AG15" s="347">
        <v>35</v>
      </c>
      <c r="AH15" s="346">
        <v>42</v>
      </c>
      <c r="AI15" s="346">
        <v>44</v>
      </c>
      <c r="AJ15" s="345">
        <v>317</v>
      </c>
      <c r="AK15" s="347">
        <v>85</v>
      </c>
      <c r="AL15" s="346">
        <v>52</v>
      </c>
      <c r="AM15" s="346">
        <v>47</v>
      </c>
      <c r="AN15" s="345">
        <v>5</v>
      </c>
      <c r="AO15" s="347">
        <v>5</v>
      </c>
      <c r="AP15" s="346">
        <v>109</v>
      </c>
      <c r="AQ15" s="346">
        <v>39</v>
      </c>
      <c r="AR15" s="348">
        <v>32</v>
      </c>
    </row>
    <row r="16" spans="1:44" x14ac:dyDescent="0.2">
      <c r="A16" s="342" t="s">
        <v>4</v>
      </c>
      <c r="B16" s="343" t="s">
        <v>32</v>
      </c>
      <c r="C16" s="344">
        <v>23687</v>
      </c>
      <c r="D16" s="345">
        <f t="shared" si="0"/>
        <v>4316</v>
      </c>
      <c r="E16" s="346">
        <v>6480</v>
      </c>
      <c r="F16" s="345">
        <v>3271</v>
      </c>
      <c r="G16" s="347">
        <v>65</v>
      </c>
      <c r="H16" s="346">
        <v>247</v>
      </c>
      <c r="I16" s="346">
        <v>15</v>
      </c>
      <c r="J16" s="345">
        <v>0</v>
      </c>
      <c r="K16" s="347">
        <v>1254</v>
      </c>
      <c r="L16" s="346">
        <v>85</v>
      </c>
      <c r="M16" s="346">
        <v>34</v>
      </c>
      <c r="N16" s="345">
        <v>5085</v>
      </c>
      <c r="O16" s="347">
        <v>11</v>
      </c>
      <c r="P16" s="345">
        <v>61</v>
      </c>
      <c r="Q16" s="347">
        <v>3</v>
      </c>
      <c r="R16" s="346">
        <v>157</v>
      </c>
      <c r="S16" s="346">
        <v>152</v>
      </c>
      <c r="T16" s="345">
        <v>156</v>
      </c>
      <c r="U16" s="347">
        <v>717</v>
      </c>
      <c r="V16" s="346">
        <v>61</v>
      </c>
      <c r="W16" s="346">
        <v>473</v>
      </c>
      <c r="X16" s="345">
        <v>56</v>
      </c>
      <c r="Y16" s="347">
        <v>17</v>
      </c>
      <c r="Z16" s="346">
        <v>38</v>
      </c>
      <c r="AA16" s="346">
        <v>13</v>
      </c>
      <c r="AB16" s="345">
        <v>105</v>
      </c>
      <c r="AC16" s="347">
        <v>31</v>
      </c>
      <c r="AD16" s="346">
        <v>11</v>
      </c>
      <c r="AE16" s="346">
        <v>53</v>
      </c>
      <c r="AF16" s="345">
        <v>96</v>
      </c>
      <c r="AG16" s="347">
        <v>13</v>
      </c>
      <c r="AH16" s="346">
        <v>82</v>
      </c>
      <c r="AI16" s="346">
        <v>122</v>
      </c>
      <c r="AJ16" s="345">
        <v>165</v>
      </c>
      <c r="AK16" s="347">
        <v>16</v>
      </c>
      <c r="AL16" s="346">
        <v>40</v>
      </c>
      <c r="AM16" s="346">
        <v>0</v>
      </c>
      <c r="AN16" s="345">
        <v>95</v>
      </c>
      <c r="AO16" s="347">
        <v>3</v>
      </c>
      <c r="AP16" s="346">
        <v>88</v>
      </c>
      <c r="AQ16" s="346">
        <v>0</v>
      </c>
      <c r="AR16" s="348">
        <v>0</v>
      </c>
    </row>
    <row r="17" spans="1:44" x14ac:dyDescent="0.2">
      <c r="A17" s="342" t="s">
        <v>5</v>
      </c>
      <c r="B17" s="343" t="s">
        <v>33</v>
      </c>
      <c r="C17" s="344">
        <v>6870</v>
      </c>
      <c r="D17" s="345">
        <f t="shared" si="0"/>
        <v>978</v>
      </c>
      <c r="E17" s="346">
        <v>690</v>
      </c>
      <c r="F17" s="345">
        <v>1893</v>
      </c>
      <c r="G17" s="347">
        <v>406</v>
      </c>
      <c r="H17" s="346">
        <v>50</v>
      </c>
      <c r="I17" s="346">
        <v>4</v>
      </c>
      <c r="J17" s="345">
        <v>9</v>
      </c>
      <c r="K17" s="347">
        <v>114</v>
      </c>
      <c r="L17" s="346">
        <v>65</v>
      </c>
      <c r="M17" s="346">
        <v>353</v>
      </c>
      <c r="N17" s="345">
        <v>292</v>
      </c>
      <c r="O17" s="347">
        <v>89</v>
      </c>
      <c r="P17" s="345">
        <v>0</v>
      </c>
      <c r="Q17" s="347">
        <v>68</v>
      </c>
      <c r="R17" s="346">
        <v>102</v>
      </c>
      <c r="S17" s="346">
        <v>167</v>
      </c>
      <c r="T17" s="345">
        <v>48</v>
      </c>
      <c r="U17" s="347">
        <v>78</v>
      </c>
      <c r="V17" s="346">
        <v>376</v>
      </c>
      <c r="W17" s="346">
        <v>81</v>
      </c>
      <c r="X17" s="345">
        <v>9</v>
      </c>
      <c r="Y17" s="347">
        <v>6</v>
      </c>
      <c r="Z17" s="346">
        <v>241</v>
      </c>
      <c r="AA17" s="346">
        <v>1</v>
      </c>
      <c r="AB17" s="345">
        <v>67</v>
      </c>
      <c r="AC17" s="347">
        <v>7</v>
      </c>
      <c r="AD17" s="346">
        <v>33</v>
      </c>
      <c r="AE17" s="346">
        <v>145</v>
      </c>
      <c r="AF17" s="345">
        <v>45</v>
      </c>
      <c r="AG17" s="347">
        <v>0</v>
      </c>
      <c r="AH17" s="346">
        <v>146</v>
      </c>
      <c r="AI17" s="346">
        <v>33</v>
      </c>
      <c r="AJ17" s="345">
        <v>173</v>
      </c>
      <c r="AK17" s="347">
        <v>4</v>
      </c>
      <c r="AL17" s="346">
        <v>41</v>
      </c>
      <c r="AM17" s="346">
        <v>12</v>
      </c>
      <c r="AN17" s="345">
        <v>0</v>
      </c>
      <c r="AO17" s="347">
        <v>0</v>
      </c>
      <c r="AP17" s="346">
        <v>35</v>
      </c>
      <c r="AQ17" s="346">
        <v>9</v>
      </c>
      <c r="AR17" s="348">
        <v>0</v>
      </c>
    </row>
    <row r="18" spans="1:44" x14ac:dyDescent="0.2">
      <c r="A18" s="342" t="s">
        <v>6</v>
      </c>
      <c r="B18" s="343" t="s">
        <v>34</v>
      </c>
      <c r="C18" s="344">
        <v>39164</v>
      </c>
      <c r="D18" s="345">
        <f t="shared" si="0"/>
        <v>4594</v>
      </c>
      <c r="E18" s="346">
        <v>4229</v>
      </c>
      <c r="F18" s="345">
        <v>5784</v>
      </c>
      <c r="G18" s="347">
        <v>4259</v>
      </c>
      <c r="H18" s="346">
        <v>366</v>
      </c>
      <c r="I18" s="346">
        <v>169</v>
      </c>
      <c r="J18" s="345">
        <v>6</v>
      </c>
      <c r="K18" s="347">
        <v>1663</v>
      </c>
      <c r="L18" s="346">
        <v>292</v>
      </c>
      <c r="M18" s="346">
        <v>663</v>
      </c>
      <c r="N18" s="345">
        <v>1310</v>
      </c>
      <c r="O18" s="347">
        <v>496</v>
      </c>
      <c r="P18" s="345">
        <v>421</v>
      </c>
      <c r="Q18" s="347">
        <v>214</v>
      </c>
      <c r="R18" s="346">
        <v>2556</v>
      </c>
      <c r="S18" s="346">
        <v>844</v>
      </c>
      <c r="T18" s="345">
        <v>442</v>
      </c>
      <c r="U18" s="347">
        <v>1605</v>
      </c>
      <c r="V18" s="346">
        <v>291</v>
      </c>
      <c r="W18" s="346">
        <v>1777</v>
      </c>
      <c r="X18" s="345">
        <v>346</v>
      </c>
      <c r="Y18" s="347">
        <v>162</v>
      </c>
      <c r="Z18" s="346">
        <v>773</v>
      </c>
      <c r="AA18" s="346">
        <v>115</v>
      </c>
      <c r="AB18" s="345">
        <v>1359</v>
      </c>
      <c r="AC18" s="347">
        <v>63</v>
      </c>
      <c r="AD18" s="346">
        <v>212</v>
      </c>
      <c r="AE18" s="346">
        <v>587</v>
      </c>
      <c r="AF18" s="345">
        <v>587</v>
      </c>
      <c r="AG18" s="347">
        <v>108</v>
      </c>
      <c r="AH18" s="346">
        <v>278</v>
      </c>
      <c r="AI18" s="346">
        <v>502</v>
      </c>
      <c r="AJ18" s="345">
        <v>521</v>
      </c>
      <c r="AK18" s="347">
        <v>635</v>
      </c>
      <c r="AL18" s="346">
        <v>545</v>
      </c>
      <c r="AM18" s="346">
        <v>4</v>
      </c>
      <c r="AN18" s="345">
        <v>91</v>
      </c>
      <c r="AO18" s="347">
        <v>83</v>
      </c>
      <c r="AP18" s="346">
        <v>160</v>
      </c>
      <c r="AQ18" s="346">
        <v>28</v>
      </c>
      <c r="AR18" s="348">
        <v>24</v>
      </c>
    </row>
    <row r="19" spans="1:44" x14ac:dyDescent="0.2">
      <c r="A19" s="342" t="s">
        <v>7</v>
      </c>
      <c r="B19" s="343" t="s">
        <v>268</v>
      </c>
      <c r="C19" s="344">
        <v>31734</v>
      </c>
      <c r="D19" s="345">
        <f t="shared" si="0"/>
        <v>9431</v>
      </c>
      <c r="E19" s="346">
        <v>2932</v>
      </c>
      <c r="F19" s="345">
        <v>2245</v>
      </c>
      <c r="G19" s="347">
        <v>538</v>
      </c>
      <c r="H19" s="346">
        <v>190</v>
      </c>
      <c r="I19" s="346">
        <v>177</v>
      </c>
      <c r="J19" s="345">
        <v>21</v>
      </c>
      <c r="K19" s="347">
        <v>670</v>
      </c>
      <c r="L19" s="346">
        <v>749</v>
      </c>
      <c r="M19" s="346">
        <v>157</v>
      </c>
      <c r="N19" s="345">
        <v>1315</v>
      </c>
      <c r="O19" s="347">
        <v>27</v>
      </c>
      <c r="P19" s="345">
        <v>88</v>
      </c>
      <c r="Q19" s="347">
        <v>67</v>
      </c>
      <c r="R19" s="346">
        <v>264</v>
      </c>
      <c r="S19" s="346">
        <v>7743</v>
      </c>
      <c r="T19" s="345">
        <v>153</v>
      </c>
      <c r="U19" s="347">
        <v>319</v>
      </c>
      <c r="V19" s="346">
        <v>52</v>
      </c>
      <c r="W19" s="346">
        <v>1661</v>
      </c>
      <c r="X19" s="345">
        <v>178</v>
      </c>
      <c r="Y19" s="347">
        <v>37</v>
      </c>
      <c r="Z19" s="346">
        <v>40</v>
      </c>
      <c r="AA19" s="346">
        <v>81</v>
      </c>
      <c r="AB19" s="345">
        <v>122</v>
      </c>
      <c r="AC19" s="347">
        <v>21</v>
      </c>
      <c r="AD19" s="346">
        <v>49</v>
      </c>
      <c r="AE19" s="346">
        <v>794</v>
      </c>
      <c r="AF19" s="345">
        <v>606</v>
      </c>
      <c r="AG19" s="347">
        <v>13</v>
      </c>
      <c r="AH19" s="346">
        <v>98</v>
      </c>
      <c r="AI19" s="346">
        <v>135</v>
      </c>
      <c r="AJ19" s="345">
        <v>607</v>
      </c>
      <c r="AK19" s="347">
        <v>12</v>
      </c>
      <c r="AL19" s="346">
        <v>52</v>
      </c>
      <c r="AM19" s="346">
        <v>4</v>
      </c>
      <c r="AN19" s="345">
        <v>46</v>
      </c>
      <c r="AO19" s="347">
        <v>3</v>
      </c>
      <c r="AP19" s="346">
        <v>8</v>
      </c>
      <c r="AQ19" s="346">
        <v>24</v>
      </c>
      <c r="AR19" s="348">
        <v>5</v>
      </c>
    </row>
    <row r="20" spans="1:44" x14ac:dyDescent="0.2">
      <c r="A20" s="342" t="s">
        <v>8</v>
      </c>
      <c r="B20" s="343" t="s">
        <v>269</v>
      </c>
      <c r="C20" s="344">
        <v>30254</v>
      </c>
      <c r="D20" s="345">
        <f t="shared" si="0"/>
        <v>5601</v>
      </c>
      <c r="E20" s="346">
        <v>1875</v>
      </c>
      <c r="F20" s="345">
        <v>5058</v>
      </c>
      <c r="G20" s="347">
        <v>4761</v>
      </c>
      <c r="H20" s="346">
        <v>590</v>
      </c>
      <c r="I20" s="346">
        <v>599</v>
      </c>
      <c r="J20" s="345">
        <v>24</v>
      </c>
      <c r="K20" s="347">
        <v>1375</v>
      </c>
      <c r="L20" s="346">
        <v>40</v>
      </c>
      <c r="M20" s="346">
        <v>187</v>
      </c>
      <c r="N20" s="345">
        <v>1544</v>
      </c>
      <c r="O20" s="347">
        <v>123</v>
      </c>
      <c r="P20" s="345">
        <v>249</v>
      </c>
      <c r="Q20" s="347">
        <v>132</v>
      </c>
      <c r="R20" s="346">
        <v>1052</v>
      </c>
      <c r="S20" s="346">
        <v>235</v>
      </c>
      <c r="T20" s="345">
        <v>693</v>
      </c>
      <c r="U20" s="347">
        <v>264</v>
      </c>
      <c r="V20" s="346">
        <v>211</v>
      </c>
      <c r="W20" s="346">
        <v>950</v>
      </c>
      <c r="X20" s="345">
        <v>158</v>
      </c>
      <c r="Y20" s="347">
        <v>251</v>
      </c>
      <c r="Z20" s="346">
        <v>210</v>
      </c>
      <c r="AA20" s="346">
        <v>250</v>
      </c>
      <c r="AB20" s="345">
        <v>205</v>
      </c>
      <c r="AC20" s="347">
        <v>103</v>
      </c>
      <c r="AD20" s="346">
        <v>55</v>
      </c>
      <c r="AE20" s="346">
        <v>583</v>
      </c>
      <c r="AF20" s="345">
        <v>268</v>
      </c>
      <c r="AG20" s="347">
        <v>0</v>
      </c>
      <c r="AH20" s="346">
        <v>164</v>
      </c>
      <c r="AI20" s="346">
        <v>892</v>
      </c>
      <c r="AJ20" s="345">
        <v>1214</v>
      </c>
      <c r="AK20" s="347">
        <v>52</v>
      </c>
      <c r="AL20" s="346">
        <v>148</v>
      </c>
      <c r="AM20" s="346">
        <v>8</v>
      </c>
      <c r="AN20" s="345">
        <v>18</v>
      </c>
      <c r="AO20" s="347">
        <v>25</v>
      </c>
      <c r="AP20" s="346">
        <v>10</v>
      </c>
      <c r="AQ20" s="346">
        <v>22</v>
      </c>
      <c r="AR20" s="348">
        <v>55</v>
      </c>
    </row>
    <row r="21" spans="1:44" x14ac:dyDescent="0.2">
      <c r="A21" s="342" t="s">
        <v>9</v>
      </c>
      <c r="B21" s="343" t="s">
        <v>270</v>
      </c>
      <c r="C21" s="344">
        <v>10720</v>
      </c>
      <c r="D21" s="345">
        <f t="shared" si="0"/>
        <v>2732</v>
      </c>
      <c r="E21" s="346">
        <v>2506</v>
      </c>
      <c r="F21" s="345">
        <v>617</v>
      </c>
      <c r="G21" s="347">
        <v>725</v>
      </c>
      <c r="H21" s="346">
        <v>663</v>
      </c>
      <c r="I21" s="346">
        <v>0</v>
      </c>
      <c r="J21" s="345">
        <v>66</v>
      </c>
      <c r="K21" s="347">
        <v>232</v>
      </c>
      <c r="L21" s="346">
        <v>31</v>
      </c>
      <c r="M21" s="346">
        <v>184</v>
      </c>
      <c r="N21" s="345">
        <v>278</v>
      </c>
      <c r="O21" s="347">
        <v>1</v>
      </c>
      <c r="P21" s="345">
        <v>15</v>
      </c>
      <c r="Q21" s="347">
        <v>649</v>
      </c>
      <c r="R21" s="346">
        <v>142</v>
      </c>
      <c r="S21" s="346">
        <v>49</v>
      </c>
      <c r="T21" s="345">
        <v>67</v>
      </c>
      <c r="U21" s="347">
        <v>0</v>
      </c>
      <c r="V21" s="346">
        <v>43</v>
      </c>
      <c r="W21" s="346">
        <v>151</v>
      </c>
      <c r="X21" s="345">
        <v>109</v>
      </c>
      <c r="Y21" s="347">
        <v>7</v>
      </c>
      <c r="Z21" s="346">
        <v>10</v>
      </c>
      <c r="AA21" s="346">
        <v>60</v>
      </c>
      <c r="AB21" s="345">
        <v>0</v>
      </c>
      <c r="AC21" s="347">
        <v>9</v>
      </c>
      <c r="AD21" s="346">
        <v>69</v>
      </c>
      <c r="AE21" s="346">
        <v>7</v>
      </c>
      <c r="AF21" s="345">
        <v>112</v>
      </c>
      <c r="AG21" s="347">
        <v>3</v>
      </c>
      <c r="AH21" s="346">
        <v>235</v>
      </c>
      <c r="AI21" s="346">
        <v>9</v>
      </c>
      <c r="AJ21" s="345">
        <v>69</v>
      </c>
      <c r="AK21" s="347">
        <v>202</v>
      </c>
      <c r="AL21" s="346">
        <v>529</v>
      </c>
      <c r="AM21" s="346">
        <v>0</v>
      </c>
      <c r="AN21" s="345">
        <v>0</v>
      </c>
      <c r="AO21" s="347">
        <v>10</v>
      </c>
      <c r="AP21" s="346">
        <v>102</v>
      </c>
      <c r="AQ21" s="346">
        <v>27</v>
      </c>
      <c r="AR21" s="348">
        <v>0</v>
      </c>
    </row>
    <row r="22" spans="1:44" x14ac:dyDescent="0.2">
      <c r="A22" s="342" t="s">
        <v>10</v>
      </c>
      <c r="B22" s="343" t="s">
        <v>280</v>
      </c>
      <c r="C22" s="344">
        <v>11196</v>
      </c>
      <c r="D22" s="345">
        <f t="shared" si="0"/>
        <v>1058</v>
      </c>
      <c r="E22" s="346">
        <v>1505</v>
      </c>
      <c r="F22" s="345">
        <v>1466</v>
      </c>
      <c r="G22" s="347">
        <v>514</v>
      </c>
      <c r="H22" s="346">
        <v>147</v>
      </c>
      <c r="I22" s="346">
        <v>14</v>
      </c>
      <c r="J22" s="345">
        <v>13</v>
      </c>
      <c r="K22" s="347">
        <v>1254</v>
      </c>
      <c r="L22" s="346">
        <v>48</v>
      </c>
      <c r="M22" s="346">
        <v>266</v>
      </c>
      <c r="N22" s="345">
        <v>162</v>
      </c>
      <c r="O22" s="347">
        <v>213</v>
      </c>
      <c r="P22" s="345">
        <v>152</v>
      </c>
      <c r="Q22" s="347">
        <v>104</v>
      </c>
      <c r="R22" s="346">
        <v>51</v>
      </c>
      <c r="S22" s="346">
        <v>8</v>
      </c>
      <c r="T22" s="345">
        <v>72</v>
      </c>
      <c r="U22" s="347">
        <v>142</v>
      </c>
      <c r="V22" s="346">
        <v>137</v>
      </c>
      <c r="W22" s="346">
        <v>93</v>
      </c>
      <c r="X22" s="345">
        <v>165</v>
      </c>
      <c r="Y22" s="347">
        <v>31</v>
      </c>
      <c r="Z22" s="346">
        <v>376</v>
      </c>
      <c r="AA22" s="346">
        <v>35</v>
      </c>
      <c r="AB22" s="345">
        <v>108</v>
      </c>
      <c r="AC22" s="347">
        <v>2</v>
      </c>
      <c r="AD22" s="346">
        <v>13</v>
      </c>
      <c r="AE22" s="346">
        <v>452</v>
      </c>
      <c r="AF22" s="345">
        <v>248</v>
      </c>
      <c r="AG22" s="347">
        <v>319</v>
      </c>
      <c r="AH22" s="346">
        <v>163</v>
      </c>
      <c r="AI22" s="346">
        <v>3</v>
      </c>
      <c r="AJ22" s="345">
        <v>2</v>
      </c>
      <c r="AK22" s="347">
        <v>6</v>
      </c>
      <c r="AL22" s="346">
        <v>2</v>
      </c>
      <c r="AM22" s="346">
        <v>0</v>
      </c>
      <c r="AN22" s="345">
        <v>1567</v>
      </c>
      <c r="AO22" s="347">
        <v>18</v>
      </c>
      <c r="AP22" s="346">
        <v>164</v>
      </c>
      <c r="AQ22" s="346">
        <v>103</v>
      </c>
      <c r="AR22" s="348">
        <v>0</v>
      </c>
    </row>
    <row r="23" spans="1:44" x14ac:dyDescent="0.2">
      <c r="A23" s="342" t="s">
        <v>11</v>
      </c>
      <c r="B23" s="343" t="s">
        <v>35</v>
      </c>
      <c r="C23" s="344">
        <v>38482</v>
      </c>
      <c r="D23" s="345">
        <f t="shared" si="0"/>
        <v>7041</v>
      </c>
      <c r="E23" s="346">
        <v>10403</v>
      </c>
      <c r="F23" s="345">
        <v>3136</v>
      </c>
      <c r="G23" s="347">
        <v>1365</v>
      </c>
      <c r="H23" s="346">
        <v>567</v>
      </c>
      <c r="I23" s="346">
        <v>1357</v>
      </c>
      <c r="J23" s="345">
        <v>39</v>
      </c>
      <c r="K23" s="347">
        <v>1016</v>
      </c>
      <c r="L23" s="346">
        <v>52</v>
      </c>
      <c r="M23" s="346">
        <v>245</v>
      </c>
      <c r="N23" s="345">
        <v>1152</v>
      </c>
      <c r="O23" s="347">
        <v>725</v>
      </c>
      <c r="P23" s="345">
        <v>99</v>
      </c>
      <c r="Q23" s="347">
        <v>314</v>
      </c>
      <c r="R23" s="346">
        <v>135</v>
      </c>
      <c r="S23" s="346">
        <v>556</v>
      </c>
      <c r="T23" s="345">
        <v>309</v>
      </c>
      <c r="U23" s="347">
        <v>94</v>
      </c>
      <c r="V23" s="346">
        <v>1473</v>
      </c>
      <c r="W23" s="346">
        <v>1430</v>
      </c>
      <c r="X23" s="345">
        <v>241</v>
      </c>
      <c r="Y23" s="347">
        <v>306</v>
      </c>
      <c r="Z23" s="346">
        <v>1375</v>
      </c>
      <c r="AA23" s="346">
        <v>794</v>
      </c>
      <c r="AB23" s="345">
        <v>12</v>
      </c>
      <c r="AC23" s="347">
        <v>350</v>
      </c>
      <c r="AD23" s="346">
        <v>568</v>
      </c>
      <c r="AE23" s="346">
        <v>431</v>
      </c>
      <c r="AF23" s="345">
        <v>786</v>
      </c>
      <c r="AG23" s="347">
        <v>3</v>
      </c>
      <c r="AH23" s="346">
        <v>115</v>
      </c>
      <c r="AI23" s="346">
        <v>140</v>
      </c>
      <c r="AJ23" s="345">
        <v>96</v>
      </c>
      <c r="AK23" s="347">
        <v>112</v>
      </c>
      <c r="AL23" s="346">
        <v>916</v>
      </c>
      <c r="AM23" s="346">
        <v>22</v>
      </c>
      <c r="AN23" s="345">
        <v>140</v>
      </c>
      <c r="AO23" s="347">
        <v>365</v>
      </c>
      <c r="AP23" s="346">
        <v>181</v>
      </c>
      <c r="AQ23" s="346">
        <v>0</v>
      </c>
      <c r="AR23" s="348">
        <v>21</v>
      </c>
    </row>
    <row r="24" spans="1:44" x14ac:dyDescent="0.2">
      <c r="A24" s="342" t="s">
        <v>12</v>
      </c>
      <c r="B24" s="343" t="s">
        <v>365</v>
      </c>
      <c r="C24" s="344">
        <v>13315</v>
      </c>
      <c r="D24" s="345">
        <f t="shared" si="0"/>
        <v>3151</v>
      </c>
      <c r="E24" s="346">
        <v>474</v>
      </c>
      <c r="F24" s="345">
        <v>3386</v>
      </c>
      <c r="G24" s="347">
        <v>508</v>
      </c>
      <c r="H24" s="346">
        <v>824</v>
      </c>
      <c r="I24" s="346">
        <v>0</v>
      </c>
      <c r="J24" s="345">
        <v>0</v>
      </c>
      <c r="K24" s="347">
        <v>731</v>
      </c>
      <c r="L24" s="346">
        <v>0</v>
      </c>
      <c r="M24" s="346">
        <v>12</v>
      </c>
      <c r="N24" s="345">
        <v>41</v>
      </c>
      <c r="O24" s="347">
        <v>0</v>
      </c>
      <c r="P24" s="345">
        <v>96</v>
      </c>
      <c r="Q24" s="347">
        <v>144</v>
      </c>
      <c r="R24" s="346">
        <v>423</v>
      </c>
      <c r="S24" s="346">
        <v>0</v>
      </c>
      <c r="T24" s="345">
        <v>31</v>
      </c>
      <c r="U24" s="347">
        <v>10</v>
      </c>
      <c r="V24" s="346">
        <v>2279</v>
      </c>
      <c r="W24" s="346">
        <v>24</v>
      </c>
      <c r="X24" s="345">
        <v>200</v>
      </c>
      <c r="Y24" s="347">
        <v>0</v>
      </c>
      <c r="Z24" s="346">
        <v>12</v>
      </c>
      <c r="AA24" s="346">
        <v>0</v>
      </c>
      <c r="AB24" s="345">
        <v>0</v>
      </c>
      <c r="AC24" s="347">
        <v>89</v>
      </c>
      <c r="AD24" s="346">
        <v>0</v>
      </c>
      <c r="AE24" s="346">
        <v>661</v>
      </c>
      <c r="AF24" s="345">
        <v>8</v>
      </c>
      <c r="AG24" s="347">
        <v>15</v>
      </c>
      <c r="AH24" s="346">
        <v>0</v>
      </c>
      <c r="AI24" s="346">
        <v>79</v>
      </c>
      <c r="AJ24" s="345">
        <v>0</v>
      </c>
      <c r="AK24" s="347">
        <v>2</v>
      </c>
      <c r="AL24" s="346">
        <v>105</v>
      </c>
      <c r="AM24" s="346">
        <v>0</v>
      </c>
      <c r="AN24" s="345">
        <v>0</v>
      </c>
      <c r="AO24" s="347">
        <v>0</v>
      </c>
      <c r="AP24" s="346">
        <v>0</v>
      </c>
      <c r="AQ24" s="346">
        <v>10</v>
      </c>
      <c r="AR24" s="348">
        <v>0</v>
      </c>
    </row>
    <row r="25" spans="1:44" x14ac:dyDescent="0.2">
      <c r="A25" s="342" t="s">
        <v>13</v>
      </c>
      <c r="B25" s="343" t="s">
        <v>191</v>
      </c>
      <c r="C25" s="344">
        <v>32308</v>
      </c>
      <c r="D25" s="345">
        <f t="shared" si="0"/>
        <v>9941</v>
      </c>
      <c r="E25" s="346">
        <v>2887</v>
      </c>
      <c r="F25" s="345">
        <v>1816</v>
      </c>
      <c r="G25" s="347">
        <v>6662</v>
      </c>
      <c r="H25" s="346">
        <v>692</v>
      </c>
      <c r="I25" s="346">
        <v>105</v>
      </c>
      <c r="J25" s="345">
        <v>16</v>
      </c>
      <c r="K25" s="347">
        <v>555</v>
      </c>
      <c r="L25" s="346">
        <v>882</v>
      </c>
      <c r="M25" s="346">
        <v>287</v>
      </c>
      <c r="N25" s="345">
        <v>432</v>
      </c>
      <c r="O25" s="347">
        <v>71</v>
      </c>
      <c r="P25" s="345">
        <v>166</v>
      </c>
      <c r="Q25" s="347">
        <v>197</v>
      </c>
      <c r="R25" s="346">
        <v>544</v>
      </c>
      <c r="S25" s="346">
        <v>439</v>
      </c>
      <c r="T25" s="345">
        <v>379</v>
      </c>
      <c r="U25" s="347">
        <v>715</v>
      </c>
      <c r="V25" s="346">
        <v>671</v>
      </c>
      <c r="W25" s="346">
        <v>606</v>
      </c>
      <c r="X25" s="345">
        <v>248</v>
      </c>
      <c r="Y25" s="347">
        <v>75</v>
      </c>
      <c r="Z25" s="346">
        <v>777</v>
      </c>
      <c r="AA25" s="346">
        <v>117</v>
      </c>
      <c r="AB25" s="345">
        <v>70</v>
      </c>
      <c r="AC25" s="347">
        <v>222</v>
      </c>
      <c r="AD25" s="346">
        <v>174</v>
      </c>
      <c r="AE25" s="346">
        <v>207</v>
      </c>
      <c r="AF25" s="345">
        <v>318</v>
      </c>
      <c r="AG25" s="347">
        <v>3</v>
      </c>
      <c r="AH25" s="346">
        <v>297</v>
      </c>
      <c r="AI25" s="346">
        <v>597</v>
      </c>
      <c r="AJ25" s="345">
        <v>146</v>
      </c>
      <c r="AK25" s="347">
        <v>33</v>
      </c>
      <c r="AL25" s="346">
        <v>651</v>
      </c>
      <c r="AM25" s="346">
        <v>57</v>
      </c>
      <c r="AN25" s="345">
        <v>19</v>
      </c>
      <c r="AO25" s="347">
        <v>0</v>
      </c>
      <c r="AP25" s="346">
        <v>74</v>
      </c>
      <c r="AQ25" s="346">
        <v>132</v>
      </c>
      <c r="AR25" s="348">
        <v>28</v>
      </c>
    </row>
    <row r="26" spans="1:44" x14ac:dyDescent="0.2">
      <c r="A26" s="342" t="s">
        <v>14</v>
      </c>
      <c r="B26" s="343" t="s">
        <v>50</v>
      </c>
      <c r="C26" s="344">
        <v>35106</v>
      </c>
      <c r="D26" s="345">
        <f t="shared" si="0"/>
        <v>8818</v>
      </c>
      <c r="E26" s="346">
        <v>4915</v>
      </c>
      <c r="F26" s="345">
        <v>1451</v>
      </c>
      <c r="G26" s="347">
        <v>650</v>
      </c>
      <c r="H26" s="346">
        <v>797</v>
      </c>
      <c r="I26" s="346">
        <v>290</v>
      </c>
      <c r="J26" s="345">
        <v>165</v>
      </c>
      <c r="K26" s="347">
        <v>596</v>
      </c>
      <c r="L26" s="346">
        <v>29</v>
      </c>
      <c r="M26" s="346">
        <v>2900</v>
      </c>
      <c r="N26" s="345">
        <v>549</v>
      </c>
      <c r="O26" s="347">
        <v>163</v>
      </c>
      <c r="P26" s="345">
        <v>811</v>
      </c>
      <c r="Q26" s="347">
        <v>175</v>
      </c>
      <c r="R26" s="346">
        <v>679</v>
      </c>
      <c r="S26" s="346">
        <v>324</v>
      </c>
      <c r="T26" s="345">
        <v>177</v>
      </c>
      <c r="U26" s="347">
        <v>387</v>
      </c>
      <c r="V26" s="346">
        <v>397</v>
      </c>
      <c r="W26" s="346">
        <v>533</v>
      </c>
      <c r="X26" s="345">
        <v>432</v>
      </c>
      <c r="Y26" s="347">
        <v>338</v>
      </c>
      <c r="Z26" s="346">
        <v>1129</v>
      </c>
      <c r="AA26" s="346">
        <v>178</v>
      </c>
      <c r="AB26" s="345">
        <v>175</v>
      </c>
      <c r="AC26" s="347">
        <v>793</v>
      </c>
      <c r="AD26" s="346">
        <v>379</v>
      </c>
      <c r="AE26" s="346">
        <v>2318</v>
      </c>
      <c r="AF26" s="345">
        <v>2990</v>
      </c>
      <c r="AG26" s="347">
        <v>38</v>
      </c>
      <c r="AH26" s="346">
        <v>91</v>
      </c>
      <c r="AI26" s="346">
        <v>259</v>
      </c>
      <c r="AJ26" s="345">
        <v>28</v>
      </c>
      <c r="AK26" s="347">
        <v>158</v>
      </c>
      <c r="AL26" s="346">
        <v>603</v>
      </c>
      <c r="AM26" s="346">
        <v>55</v>
      </c>
      <c r="AN26" s="345">
        <v>153</v>
      </c>
      <c r="AO26" s="347">
        <v>76</v>
      </c>
      <c r="AP26" s="346">
        <v>46</v>
      </c>
      <c r="AQ26" s="346">
        <v>43</v>
      </c>
      <c r="AR26" s="348">
        <v>18</v>
      </c>
    </row>
    <row r="27" spans="1:44" x14ac:dyDescent="0.2">
      <c r="A27" s="342" t="s">
        <v>15</v>
      </c>
      <c r="B27" s="343" t="s">
        <v>36</v>
      </c>
      <c r="C27" s="344">
        <v>160898</v>
      </c>
      <c r="D27" s="345">
        <f t="shared" si="0"/>
        <v>39946</v>
      </c>
      <c r="E27" s="346">
        <v>24975</v>
      </c>
      <c r="F27" s="345">
        <v>16540</v>
      </c>
      <c r="G27" s="347">
        <v>5351</v>
      </c>
      <c r="H27" s="346">
        <v>8271</v>
      </c>
      <c r="I27" s="346">
        <v>1758</v>
      </c>
      <c r="J27" s="345">
        <v>990</v>
      </c>
      <c r="K27" s="347">
        <v>5172</v>
      </c>
      <c r="L27" s="346">
        <v>1246</v>
      </c>
      <c r="M27" s="346">
        <v>4190</v>
      </c>
      <c r="N27" s="345">
        <v>8789</v>
      </c>
      <c r="O27" s="347">
        <v>1269</v>
      </c>
      <c r="P27" s="345">
        <v>1232</v>
      </c>
      <c r="Q27" s="347">
        <v>3691</v>
      </c>
      <c r="R27" s="346">
        <v>2451</v>
      </c>
      <c r="S27" s="346">
        <v>4236</v>
      </c>
      <c r="T27" s="345">
        <v>2924</v>
      </c>
      <c r="U27" s="347">
        <v>1071</v>
      </c>
      <c r="V27" s="346">
        <v>1706</v>
      </c>
      <c r="W27" s="346">
        <v>1293</v>
      </c>
      <c r="X27" s="345">
        <v>1038</v>
      </c>
      <c r="Y27" s="347">
        <v>1126</v>
      </c>
      <c r="Z27" s="346">
        <v>2505</v>
      </c>
      <c r="AA27" s="346">
        <v>1937</v>
      </c>
      <c r="AB27" s="345">
        <v>1238</v>
      </c>
      <c r="AC27" s="347">
        <v>1488</v>
      </c>
      <c r="AD27" s="346">
        <v>1882</v>
      </c>
      <c r="AE27" s="346">
        <v>1242</v>
      </c>
      <c r="AF27" s="345">
        <v>2462</v>
      </c>
      <c r="AG27" s="347">
        <v>542</v>
      </c>
      <c r="AH27" s="346">
        <v>615</v>
      </c>
      <c r="AI27" s="346">
        <v>1142</v>
      </c>
      <c r="AJ27" s="345">
        <v>831</v>
      </c>
      <c r="AK27" s="347">
        <v>363</v>
      </c>
      <c r="AL27" s="346">
        <v>585</v>
      </c>
      <c r="AM27" s="346">
        <v>404</v>
      </c>
      <c r="AN27" s="345">
        <v>1129</v>
      </c>
      <c r="AO27" s="347">
        <v>404</v>
      </c>
      <c r="AP27" s="346">
        <v>899</v>
      </c>
      <c r="AQ27" s="346">
        <v>942</v>
      </c>
      <c r="AR27" s="348">
        <v>1023</v>
      </c>
    </row>
    <row r="28" spans="1:44" x14ac:dyDescent="0.2">
      <c r="A28" s="342" t="s">
        <v>16</v>
      </c>
      <c r="B28" s="343" t="s">
        <v>192</v>
      </c>
      <c r="C28" s="344">
        <v>7222</v>
      </c>
      <c r="D28" s="345">
        <f t="shared" si="0"/>
        <v>2084</v>
      </c>
      <c r="E28" s="346">
        <v>1982</v>
      </c>
      <c r="F28" s="345">
        <v>765</v>
      </c>
      <c r="G28" s="347">
        <v>179</v>
      </c>
      <c r="H28" s="346">
        <v>26</v>
      </c>
      <c r="I28" s="346">
        <v>199</v>
      </c>
      <c r="J28" s="345">
        <v>10</v>
      </c>
      <c r="K28" s="347">
        <v>0</v>
      </c>
      <c r="L28" s="346">
        <v>419</v>
      </c>
      <c r="M28" s="346">
        <v>196</v>
      </c>
      <c r="N28" s="345">
        <v>188</v>
      </c>
      <c r="O28" s="347">
        <v>250</v>
      </c>
      <c r="P28" s="345">
        <v>2</v>
      </c>
      <c r="Q28" s="347">
        <v>30</v>
      </c>
      <c r="R28" s="346">
        <v>7</v>
      </c>
      <c r="S28" s="346">
        <v>157</v>
      </c>
      <c r="T28" s="345">
        <v>0</v>
      </c>
      <c r="U28" s="347">
        <v>0</v>
      </c>
      <c r="V28" s="346">
        <v>219</v>
      </c>
      <c r="W28" s="346">
        <v>0</v>
      </c>
      <c r="X28" s="345">
        <v>17</v>
      </c>
      <c r="Y28" s="347">
        <v>3</v>
      </c>
      <c r="Z28" s="346">
        <v>23</v>
      </c>
      <c r="AA28" s="346">
        <v>1</v>
      </c>
      <c r="AB28" s="345">
        <v>223</v>
      </c>
      <c r="AC28" s="347">
        <v>9</v>
      </c>
      <c r="AD28" s="346">
        <v>17</v>
      </c>
      <c r="AE28" s="346">
        <v>143</v>
      </c>
      <c r="AF28" s="345">
        <v>3</v>
      </c>
      <c r="AG28" s="347">
        <v>13</v>
      </c>
      <c r="AH28" s="346">
        <v>0</v>
      </c>
      <c r="AI28" s="346">
        <v>0</v>
      </c>
      <c r="AJ28" s="345">
        <v>0</v>
      </c>
      <c r="AK28" s="347">
        <v>0</v>
      </c>
      <c r="AL28" s="346">
        <v>13</v>
      </c>
      <c r="AM28" s="346">
        <v>33</v>
      </c>
      <c r="AN28" s="345">
        <v>0</v>
      </c>
      <c r="AO28" s="347">
        <v>0</v>
      </c>
      <c r="AP28" s="346">
        <v>0</v>
      </c>
      <c r="AQ28" s="346">
        <v>11</v>
      </c>
      <c r="AR28" s="348">
        <v>0</v>
      </c>
    </row>
    <row r="29" spans="1:44" x14ac:dyDescent="0.2">
      <c r="A29" s="342" t="s">
        <v>17</v>
      </c>
      <c r="B29" s="343" t="s">
        <v>272</v>
      </c>
      <c r="C29" s="344">
        <v>3361</v>
      </c>
      <c r="D29" s="345">
        <f t="shared" si="0"/>
        <v>1174</v>
      </c>
      <c r="E29" s="346">
        <v>379</v>
      </c>
      <c r="F29" s="345">
        <v>382</v>
      </c>
      <c r="G29" s="347">
        <v>127</v>
      </c>
      <c r="H29" s="346">
        <v>264</v>
      </c>
      <c r="I29" s="346">
        <v>11</v>
      </c>
      <c r="J29" s="345">
        <v>64</v>
      </c>
      <c r="K29" s="347">
        <v>44</v>
      </c>
      <c r="L29" s="346">
        <v>38</v>
      </c>
      <c r="M29" s="346">
        <v>36</v>
      </c>
      <c r="N29" s="345">
        <v>131</v>
      </c>
      <c r="O29" s="347">
        <v>54</v>
      </c>
      <c r="P29" s="345">
        <v>6</v>
      </c>
      <c r="Q29" s="347">
        <v>72</v>
      </c>
      <c r="R29" s="346">
        <v>11</v>
      </c>
      <c r="S29" s="346">
        <v>119</v>
      </c>
      <c r="T29" s="345">
        <v>58</v>
      </c>
      <c r="U29" s="347">
        <v>46</v>
      </c>
      <c r="V29" s="346">
        <v>47</v>
      </c>
      <c r="W29" s="346">
        <v>7</v>
      </c>
      <c r="X29" s="345">
        <v>27</v>
      </c>
      <c r="Y29" s="347">
        <v>3</v>
      </c>
      <c r="Z29" s="346">
        <v>25</v>
      </c>
      <c r="AA29" s="346">
        <v>33</v>
      </c>
      <c r="AB29" s="345">
        <v>9</v>
      </c>
      <c r="AC29" s="347">
        <v>23</v>
      </c>
      <c r="AD29" s="346">
        <v>36</v>
      </c>
      <c r="AE29" s="346">
        <v>11</v>
      </c>
      <c r="AF29" s="345">
        <v>13</v>
      </c>
      <c r="AG29" s="347">
        <v>5</v>
      </c>
      <c r="AH29" s="346">
        <v>14</v>
      </c>
      <c r="AI29" s="346">
        <v>3</v>
      </c>
      <c r="AJ29" s="345">
        <v>11</v>
      </c>
      <c r="AK29" s="347">
        <v>5</v>
      </c>
      <c r="AL29" s="346">
        <v>7</v>
      </c>
      <c r="AM29" s="346">
        <v>8</v>
      </c>
      <c r="AN29" s="345">
        <v>4</v>
      </c>
      <c r="AO29" s="347">
        <v>39</v>
      </c>
      <c r="AP29" s="346">
        <v>8</v>
      </c>
      <c r="AQ29" s="346">
        <v>7</v>
      </c>
      <c r="AR29" s="348">
        <v>0</v>
      </c>
    </row>
    <row r="30" spans="1:44" x14ac:dyDescent="0.2">
      <c r="A30" s="342" t="s">
        <v>18</v>
      </c>
      <c r="B30" s="343" t="s">
        <v>281</v>
      </c>
      <c r="C30" s="344">
        <v>11375</v>
      </c>
      <c r="D30" s="345">
        <f t="shared" si="0"/>
        <v>3172</v>
      </c>
      <c r="E30" s="346">
        <v>1918</v>
      </c>
      <c r="F30" s="345">
        <v>1231</v>
      </c>
      <c r="G30" s="347">
        <v>410</v>
      </c>
      <c r="H30" s="346">
        <v>663</v>
      </c>
      <c r="I30" s="346">
        <v>143</v>
      </c>
      <c r="J30" s="345">
        <v>97</v>
      </c>
      <c r="K30" s="347">
        <v>199</v>
      </c>
      <c r="L30" s="346">
        <v>270</v>
      </c>
      <c r="M30" s="346">
        <v>221</v>
      </c>
      <c r="N30" s="345">
        <v>362</v>
      </c>
      <c r="O30" s="347">
        <v>248</v>
      </c>
      <c r="P30" s="345">
        <v>68</v>
      </c>
      <c r="Q30" s="347">
        <v>221</v>
      </c>
      <c r="R30" s="346">
        <v>90</v>
      </c>
      <c r="S30" s="346">
        <v>383</v>
      </c>
      <c r="T30" s="345">
        <v>166</v>
      </c>
      <c r="U30" s="347">
        <v>76</v>
      </c>
      <c r="V30" s="346">
        <v>217</v>
      </c>
      <c r="W30" s="346">
        <v>29</v>
      </c>
      <c r="X30" s="345">
        <v>76</v>
      </c>
      <c r="Y30" s="347">
        <v>44</v>
      </c>
      <c r="Z30" s="346">
        <v>106</v>
      </c>
      <c r="AA30" s="346">
        <v>93</v>
      </c>
      <c r="AB30" s="345">
        <v>92</v>
      </c>
      <c r="AC30" s="347">
        <v>74</v>
      </c>
      <c r="AD30" s="346">
        <v>60</v>
      </c>
      <c r="AE30" s="346">
        <v>108</v>
      </c>
      <c r="AF30" s="345">
        <v>121</v>
      </c>
      <c r="AG30" s="347">
        <v>48</v>
      </c>
      <c r="AH30" s="346">
        <v>3</v>
      </c>
      <c r="AI30" s="346">
        <v>30</v>
      </c>
      <c r="AJ30" s="345">
        <v>26</v>
      </c>
      <c r="AK30" s="347">
        <v>29</v>
      </c>
      <c r="AL30" s="346">
        <v>40</v>
      </c>
      <c r="AM30" s="346">
        <v>29</v>
      </c>
      <c r="AN30" s="345">
        <v>34</v>
      </c>
      <c r="AO30" s="347">
        <v>35</v>
      </c>
      <c r="AP30" s="346">
        <v>41</v>
      </c>
      <c r="AQ30" s="346">
        <v>41</v>
      </c>
      <c r="AR30" s="348">
        <v>61</v>
      </c>
    </row>
    <row r="31" spans="1:44" x14ac:dyDescent="0.2">
      <c r="A31" s="342" t="s">
        <v>19</v>
      </c>
      <c r="B31" s="343" t="s">
        <v>384</v>
      </c>
      <c r="C31" s="344">
        <v>462368</v>
      </c>
      <c r="D31" s="345">
        <f t="shared" si="0"/>
        <v>157638</v>
      </c>
      <c r="E31" s="346">
        <v>55660</v>
      </c>
      <c r="F31" s="345">
        <v>33001</v>
      </c>
      <c r="G31" s="347">
        <v>19312</v>
      </c>
      <c r="H31" s="346">
        <v>33440</v>
      </c>
      <c r="I31" s="346">
        <v>4238</v>
      </c>
      <c r="J31" s="345">
        <v>5258</v>
      </c>
      <c r="K31" s="347">
        <v>14704</v>
      </c>
      <c r="L31" s="346">
        <v>1946</v>
      </c>
      <c r="M31" s="346">
        <v>8721</v>
      </c>
      <c r="N31" s="345">
        <v>20083</v>
      </c>
      <c r="O31" s="347">
        <v>3744</v>
      </c>
      <c r="P31" s="345">
        <v>3770</v>
      </c>
      <c r="Q31" s="347">
        <v>11086</v>
      </c>
      <c r="R31" s="346">
        <v>8265</v>
      </c>
      <c r="S31" s="346">
        <v>6042</v>
      </c>
      <c r="T31" s="345">
        <v>9203</v>
      </c>
      <c r="U31" s="347">
        <v>4156</v>
      </c>
      <c r="V31" s="346">
        <v>7717</v>
      </c>
      <c r="W31" s="346">
        <v>3628</v>
      </c>
      <c r="X31" s="345">
        <v>3413</v>
      </c>
      <c r="Y31" s="347">
        <v>1893</v>
      </c>
      <c r="Z31" s="346">
        <v>4899</v>
      </c>
      <c r="AA31" s="346">
        <v>4535</v>
      </c>
      <c r="AB31" s="345">
        <v>3023</v>
      </c>
      <c r="AC31" s="347">
        <v>3609</v>
      </c>
      <c r="AD31" s="346">
        <v>2870</v>
      </c>
      <c r="AE31" s="346">
        <v>3352</v>
      </c>
      <c r="AF31" s="345">
        <v>5793</v>
      </c>
      <c r="AG31" s="347">
        <v>1989</v>
      </c>
      <c r="AH31" s="346">
        <v>1142</v>
      </c>
      <c r="AI31" s="346">
        <v>2459</v>
      </c>
      <c r="AJ31" s="345">
        <v>1432</v>
      </c>
      <c r="AK31" s="347">
        <v>546</v>
      </c>
      <c r="AL31" s="346">
        <v>2098</v>
      </c>
      <c r="AM31" s="346">
        <v>660</v>
      </c>
      <c r="AN31" s="345">
        <v>2596</v>
      </c>
      <c r="AO31" s="347">
        <v>903</v>
      </c>
      <c r="AP31" s="346">
        <v>1223</v>
      </c>
      <c r="AQ31" s="346">
        <v>1184</v>
      </c>
      <c r="AR31" s="348">
        <v>1137</v>
      </c>
    </row>
    <row r="32" spans="1:44" x14ac:dyDescent="0.2">
      <c r="A32" s="342" t="s">
        <v>20</v>
      </c>
      <c r="B32" s="343" t="s">
        <v>37</v>
      </c>
      <c r="C32" s="344">
        <v>52260</v>
      </c>
      <c r="D32" s="345">
        <f t="shared" si="0"/>
        <v>19391</v>
      </c>
      <c r="E32" s="346">
        <v>7668</v>
      </c>
      <c r="F32" s="345">
        <v>3775</v>
      </c>
      <c r="G32" s="347">
        <v>2950</v>
      </c>
      <c r="H32" s="346">
        <v>3128</v>
      </c>
      <c r="I32" s="346">
        <v>738</v>
      </c>
      <c r="J32" s="345">
        <v>800</v>
      </c>
      <c r="K32" s="347">
        <v>1116</v>
      </c>
      <c r="L32" s="346">
        <v>241</v>
      </c>
      <c r="M32" s="346">
        <v>1282</v>
      </c>
      <c r="N32" s="345">
        <v>2079</v>
      </c>
      <c r="O32" s="347">
        <v>353</v>
      </c>
      <c r="P32" s="345">
        <v>439</v>
      </c>
      <c r="Q32" s="347">
        <v>932</v>
      </c>
      <c r="R32" s="346">
        <v>490</v>
      </c>
      <c r="S32" s="346">
        <v>611</v>
      </c>
      <c r="T32" s="345">
        <v>1122</v>
      </c>
      <c r="U32" s="347">
        <v>309</v>
      </c>
      <c r="V32" s="346">
        <v>753</v>
      </c>
      <c r="W32" s="346">
        <v>303</v>
      </c>
      <c r="X32" s="345">
        <v>258</v>
      </c>
      <c r="Y32" s="347">
        <v>165</v>
      </c>
      <c r="Z32" s="346">
        <v>313</v>
      </c>
      <c r="AA32" s="346">
        <v>352</v>
      </c>
      <c r="AB32" s="345">
        <v>269</v>
      </c>
      <c r="AC32" s="347">
        <v>340</v>
      </c>
      <c r="AD32" s="346">
        <v>344</v>
      </c>
      <c r="AE32" s="346">
        <v>197</v>
      </c>
      <c r="AF32" s="345">
        <v>425</v>
      </c>
      <c r="AG32" s="347">
        <v>79</v>
      </c>
      <c r="AH32" s="346">
        <v>79</v>
      </c>
      <c r="AI32" s="346">
        <v>77</v>
      </c>
      <c r="AJ32" s="345">
        <v>87</v>
      </c>
      <c r="AK32" s="347">
        <v>25</v>
      </c>
      <c r="AL32" s="346">
        <v>208</v>
      </c>
      <c r="AM32" s="346">
        <v>48</v>
      </c>
      <c r="AN32" s="345">
        <v>153</v>
      </c>
      <c r="AO32" s="347">
        <v>62</v>
      </c>
      <c r="AP32" s="346">
        <v>84</v>
      </c>
      <c r="AQ32" s="346">
        <v>113</v>
      </c>
      <c r="AR32" s="348">
        <v>102</v>
      </c>
    </row>
    <row r="33" spans="1:45" x14ac:dyDescent="0.2">
      <c r="A33" s="342" t="s">
        <v>21</v>
      </c>
      <c r="B33" s="343" t="s">
        <v>38</v>
      </c>
      <c r="C33" s="344">
        <v>52349</v>
      </c>
      <c r="D33" s="345">
        <f t="shared" si="0"/>
        <v>20397</v>
      </c>
      <c r="E33" s="346">
        <v>4934</v>
      </c>
      <c r="F33" s="345">
        <v>5367</v>
      </c>
      <c r="G33" s="347">
        <v>2199</v>
      </c>
      <c r="H33" s="346">
        <v>5928</v>
      </c>
      <c r="I33" s="346">
        <v>251</v>
      </c>
      <c r="J33" s="345">
        <v>1478</v>
      </c>
      <c r="K33" s="347">
        <v>1727</v>
      </c>
      <c r="L33" s="346">
        <v>141</v>
      </c>
      <c r="M33" s="346">
        <v>422</v>
      </c>
      <c r="N33" s="345">
        <v>1870</v>
      </c>
      <c r="O33" s="347">
        <v>180</v>
      </c>
      <c r="P33" s="345">
        <v>137</v>
      </c>
      <c r="Q33" s="347">
        <v>2097</v>
      </c>
      <c r="R33" s="346">
        <v>390</v>
      </c>
      <c r="S33" s="346">
        <v>490</v>
      </c>
      <c r="T33" s="345">
        <v>1169</v>
      </c>
      <c r="U33" s="347">
        <v>166</v>
      </c>
      <c r="V33" s="346">
        <v>745</v>
      </c>
      <c r="W33" s="346">
        <v>113</v>
      </c>
      <c r="X33" s="345">
        <v>148</v>
      </c>
      <c r="Y33" s="347">
        <v>44</v>
      </c>
      <c r="Z33" s="346">
        <v>216</v>
      </c>
      <c r="AA33" s="346">
        <v>184</v>
      </c>
      <c r="AB33" s="345">
        <v>95</v>
      </c>
      <c r="AC33" s="347">
        <v>179</v>
      </c>
      <c r="AD33" s="346">
        <v>77</v>
      </c>
      <c r="AE33" s="346">
        <v>228</v>
      </c>
      <c r="AF33" s="345">
        <v>233</v>
      </c>
      <c r="AG33" s="347">
        <v>83</v>
      </c>
      <c r="AH33" s="346">
        <v>32</v>
      </c>
      <c r="AI33" s="346">
        <v>102</v>
      </c>
      <c r="AJ33" s="345">
        <v>154</v>
      </c>
      <c r="AK33" s="347">
        <v>9</v>
      </c>
      <c r="AL33" s="346">
        <v>84</v>
      </c>
      <c r="AM33" s="346">
        <v>18</v>
      </c>
      <c r="AN33" s="345">
        <v>143</v>
      </c>
      <c r="AO33" s="347">
        <v>55</v>
      </c>
      <c r="AP33" s="346">
        <v>29</v>
      </c>
      <c r="AQ33" s="346">
        <v>15</v>
      </c>
      <c r="AR33" s="348">
        <v>20</v>
      </c>
    </row>
    <row r="34" spans="1:45" x14ac:dyDescent="0.2">
      <c r="A34" s="342" t="s">
        <v>22</v>
      </c>
      <c r="B34" s="343" t="s">
        <v>535</v>
      </c>
      <c r="C34" s="344">
        <v>146857</v>
      </c>
      <c r="D34" s="345">
        <f t="shared" si="0"/>
        <v>58372</v>
      </c>
      <c r="E34" s="346">
        <v>16419</v>
      </c>
      <c r="F34" s="345">
        <v>13991</v>
      </c>
      <c r="G34" s="347">
        <v>4784</v>
      </c>
      <c r="H34" s="346">
        <v>10779</v>
      </c>
      <c r="I34" s="346">
        <v>684</v>
      </c>
      <c r="J34" s="345">
        <v>738</v>
      </c>
      <c r="K34" s="347">
        <v>4655</v>
      </c>
      <c r="L34" s="346">
        <v>526</v>
      </c>
      <c r="M34" s="346">
        <v>1177</v>
      </c>
      <c r="N34" s="345">
        <v>5450</v>
      </c>
      <c r="O34" s="347">
        <v>866</v>
      </c>
      <c r="P34" s="345">
        <v>999</v>
      </c>
      <c r="Q34" s="347">
        <v>2236</v>
      </c>
      <c r="R34" s="346">
        <v>1997</v>
      </c>
      <c r="S34" s="346">
        <v>1799</v>
      </c>
      <c r="T34" s="345">
        <v>1811</v>
      </c>
      <c r="U34" s="347">
        <v>1361</v>
      </c>
      <c r="V34" s="346">
        <v>1718</v>
      </c>
      <c r="W34" s="346">
        <v>1983</v>
      </c>
      <c r="X34" s="345">
        <v>846</v>
      </c>
      <c r="Y34" s="347">
        <v>580</v>
      </c>
      <c r="Z34" s="346">
        <v>1473</v>
      </c>
      <c r="AA34" s="346">
        <v>927</v>
      </c>
      <c r="AB34" s="345">
        <v>645</v>
      </c>
      <c r="AC34" s="347">
        <v>769</v>
      </c>
      <c r="AD34" s="346">
        <v>542</v>
      </c>
      <c r="AE34" s="346">
        <v>1367</v>
      </c>
      <c r="AF34" s="345">
        <v>1973</v>
      </c>
      <c r="AG34" s="347">
        <v>347</v>
      </c>
      <c r="AH34" s="346">
        <v>291</v>
      </c>
      <c r="AI34" s="346">
        <v>1199</v>
      </c>
      <c r="AJ34" s="345">
        <v>702</v>
      </c>
      <c r="AK34" s="347">
        <v>182</v>
      </c>
      <c r="AL34" s="346">
        <v>957</v>
      </c>
      <c r="AM34" s="346">
        <v>317</v>
      </c>
      <c r="AN34" s="345">
        <v>755</v>
      </c>
      <c r="AO34" s="347">
        <v>180</v>
      </c>
      <c r="AP34" s="346">
        <v>166</v>
      </c>
      <c r="AQ34" s="346">
        <v>155</v>
      </c>
      <c r="AR34" s="348">
        <v>139</v>
      </c>
    </row>
    <row r="35" spans="1:45" x14ac:dyDescent="0.2">
      <c r="A35" s="342" t="s">
        <v>23</v>
      </c>
      <c r="B35" s="343" t="s">
        <v>193</v>
      </c>
      <c r="C35" s="344">
        <v>29908</v>
      </c>
      <c r="D35" s="345">
        <f t="shared" si="0"/>
        <v>14890</v>
      </c>
      <c r="E35" s="346">
        <v>2790</v>
      </c>
      <c r="F35" s="345">
        <v>3249</v>
      </c>
      <c r="G35" s="347">
        <v>1499</v>
      </c>
      <c r="H35" s="346">
        <v>1884</v>
      </c>
      <c r="I35" s="346">
        <v>126</v>
      </c>
      <c r="J35" s="345">
        <v>253</v>
      </c>
      <c r="K35" s="347">
        <v>857</v>
      </c>
      <c r="L35" s="346">
        <v>55</v>
      </c>
      <c r="M35" s="346">
        <v>283</v>
      </c>
      <c r="N35" s="345">
        <v>844</v>
      </c>
      <c r="O35" s="347">
        <v>42</v>
      </c>
      <c r="P35" s="345">
        <v>58</v>
      </c>
      <c r="Q35" s="347">
        <v>576</v>
      </c>
      <c r="R35" s="346">
        <v>61</v>
      </c>
      <c r="S35" s="346">
        <v>588</v>
      </c>
      <c r="T35" s="345">
        <v>233</v>
      </c>
      <c r="U35" s="347">
        <v>49</v>
      </c>
      <c r="V35" s="346">
        <v>841</v>
      </c>
      <c r="W35" s="346">
        <v>41</v>
      </c>
      <c r="X35" s="345">
        <v>50</v>
      </c>
      <c r="Y35" s="347">
        <v>45</v>
      </c>
      <c r="Z35" s="346">
        <v>91</v>
      </c>
      <c r="AA35" s="346">
        <v>42</v>
      </c>
      <c r="AB35" s="345">
        <v>40</v>
      </c>
      <c r="AC35" s="347">
        <v>22</v>
      </c>
      <c r="AD35" s="346">
        <v>22</v>
      </c>
      <c r="AE35" s="346">
        <v>72</v>
      </c>
      <c r="AF35" s="345">
        <v>60</v>
      </c>
      <c r="AG35" s="347">
        <v>36</v>
      </c>
      <c r="AH35" s="346">
        <v>11</v>
      </c>
      <c r="AI35" s="346">
        <v>28</v>
      </c>
      <c r="AJ35" s="345">
        <v>24</v>
      </c>
      <c r="AK35" s="347">
        <v>10</v>
      </c>
      <c r="AL35" s="346">
        <v>14</v>
      </c>
      <c r="AM35" s="346">
        <v>13</v>
      </c>
      <c r="AN35" s="345">
        <v>45</v>
      </c>
      <c r="AO35" s="347">
        <v>13</v>
      </c>
      <c r="AP35" s="346">
        <v>18</v>
      </c>
      <c r="AQ35" s="346">
        <v>15</v>
      </c>
      <c r="AR35" s="348">
        <v>18</v>
      </c>
    </row>
    <row r="36" spans="1:45" x14ac:dyDescent="0.2">
      <c r="A36" s="342" t="s">
        <v>24</v>
      </c>
      <c r="B36" s="343" t="s">
        <v>39</v>
      </c>
      <c r="C36" s="344">
        <v>66571</v>
      </c>
      <c r="D36" s="345">
        <f t="shared" si="0"/>
        <v>21457</v>
      </c>
      <c r="E36" s="346">
        <v>5675</v>
      </c>
      <c r="F36" s="345">
        <v>3806</v>
      </c>
      <c r="G36" s="347">
        <v>3174</v>
      </c>
      <c r="H36" s="346">
        <v>3719</v>
      </c>
      <c r="I36" s="346">
        <v>904</v>
      </c>
      <c r="J36" s="345">
        <v>1158</v>
      </c>
      <c r="K36" s="347">
        <v>5057</v>
      </c>
      <c r="L36" s="346">
        <v>467</v>
      </c>
      <c r="M36" s="346">
        <v>1455</v>
      </c>
      <c r="N36" s="345">
        <v>2835</v>
      </c>
      <c r="O36" s="347">
        <v>532</v>
      </c>
      <c r="P36" s="345">
        <v>521</v>
      </c>
      <c r="Q36" s="347">
        <v>1746</v>
      </c>
      <c r="R36" s="346">
        <v>778</v>
      </c>
      <c r="S36" s="346">
        <v>863</v>
      </c>
      <c r="T36" s="345">
        <v>1203</v>
      </c>
      <c r="U36" s="347">
        <v>857</v>
      </c>
      <c r="V36" s="346">
        <v>976</v>
      </c>
      <c r="W36" s="346">
        <v>507</v>
      </c>
      <c r="X36" s="345">
        <v>589</v>
      </c>
      <c r="Y36" s="347">
        <v>409</v>
      </c>
      <c r="Z36" s="346">
        <v>907</v>
      </c>
      <c r="AA36" s="346">
        <v>508</v>
      </c>
      <c r="AB36" s="345">
        <v>545</v>
      </c>
      <c r="AC36" s="347">
        <v>572</v>
      </c>
      <c r="AD36" s="346">
        <v>599</v>
      </c>
      <c r="AE36" s="346">
        <v>850</v>
      </c>
      <c r="AF36" s="345">
        <v>913</v>
      </c>
      <c r="AG36" s="347">
        <v>261</v>
      </c>
      <c r="AH36" s="346">
        <v>237</v>
      </c>
      <c r="AI36" s="346">
        <v>228</v>
      </c>
      <c r="AJ36" s="345">
        <v>224</v>
      </c>
      <c r="AK36" s="347">
        <v>110</v>
      </c>
      <c r="AL36" s="346">
        <v>281</v>
      </c>
      <c r="AM36" s="346">
        <v>148</v>
      </c>
      <c r="AN36" s="345">
        <v>209</v>
      </c>
      <c r="AO36" s="347">
        <v>350</v>
      </c>
      <c r="AP36" s="346">
        <v>305</v>
      </c>
      <c r="AQ36" s="346">
        <v>344</v>
      </c>
      <c r="AR36" s="348">
        <v>292</v>
      </c>
    </row>
    <row r="37" spans="1:45" x14ac:dyDescent="0.2">
      <c r="A37" s="342" t="s">
        <v>25</v>
      </c>
      <c r="B37" s="343" t="s">
        <v>40</v>
      </c>
      <c r="C37" s="344">
        <v>138126</v>
      </c>
      <c r="D37" s="345">
        <f t="shared" si="0"/>
        <v>43795</v>
      </c>
      <c r="E37" s="346">
        <v>12968</v>
      </c>
      <c r="F37" s="345">
        <v>7577</v>
      </c>
      <c r="G37" s="347">
        <v>5322</v>
      </c>
      <c r="H37" s="346">
        <v>16151</v>
      </c>
      <c r="I37" s="346">
        <v>1121</v>
      </c>
      <c r="J37" s="345">
        <v>2875</v>
      </c>
      <c r="K37" s="347">
        <v>3760</v>
      </c>
      <c r="L37" s="346">
        <v>801</v>
      </c>
      <c r="M37" s="346">
        <v>2473</v>
      </c>
      <c r="N37" s="345">
        <v>4941</v>
      </c>
      <c r="O37" s="347">
        <v>1206</v>
      </c>
      <c r="P37" s="345">
        <v>950</v>
      </c>
      <c r="Q37" s="347">
        <v>4818</v>
      </c>
      <c r="R37" s="346">
        <v>1783</v>
      </c>
      <c r="S37" s="346">
        <v>1571</v>
      </c>
      <c r="T37" s="345">
        <v>2837</v>
      </c>
      <c r="U37" s="347">
        <v>931</v>
      </c>
      <c r="V37" s="346">
        <v>3683</v>
      </c>
      <c r="W37" s="346">
        <v>1038</v>
      </c>
      <c r="X37" s="345">
        <v>1159</v>
      </c>
      <c r="Y37" s="347">
        <v>608</v>
      </c>
      <c r="Z37" s="346">
        <v>1894</v>
      </c>
      <c r="AA37" s="346">
        <v>991</v>
      </c>
      <c r="AB37" s="345">
        <v>918</v>
      </c>
      <c r="AC37" s="347">
        <v>1045</v>
      </c>
      <c r="AD37" s="346">
        <v>957</v>
      </c>
      <c r="AE37" s="346">
        <v>1412</v>
      </c>
      <c r="AF37" s="345">
        <v>1939</v>
      </c>
      <c r="AG37" s="347">
        <v>770</v>
      </c>
      <c r="AH37" s="346">
        <v>637</v>
      </c>
      <c r="AI37" s="346">
        <v>716</v>
      </c>
      <c r="AJ37" s="345">
        <v>766</v>
      </c>
      <c r="AK37" s="347">
        <v>305</v>
      </c>
      <c r="AL37" s="346">
        <v>561</v>
      </c>
      <c r="AM37" s="346">
        <v>250</v>
      </c>
      <c r="AN37" s="345">
        <v>557</v>
      </c>
      <c r="AO37" s="347">
        <v>649</v>
      </c>
      <c r="AP37" s="346">
        <v>398</v>
      </c>
      <c r="AQ37" s="346">
        <v>625</v>
      </c>
      <c r="AR37" s="348">
        <v>368</v>
      </c>
    </row>
    <row r="38" spans="1:45" x14ac:dyDescent="0.2">
      <c r="A38" s="342" t="s">
        <v>26</v>
      </c>
      <c r="B38" s="343" t="s">
        <v>481</v>
      </c>
      <c r="C38" s="344">
        <v>297763</v>
      </c>
      <c r="D38" s="345">
        <f t="shared" si="0"/>
        <v>88946</v>
      </c>
      <c r="E38" s="346">
        <v>29406</v>
      </c>
      <c r="F38" s="345">
        <v>23893</v>
      </c>
      <c r="G38" s="347">
        <v>15856</v>
      </c>
      <c r="H38" s="346">
        <v>23984</v>
      </c>
      <c r="I38" s="346">
        <v>3407</v>
      </c>
      <c r="J38" s="345">
        <v>4333</v>
      </c>
      <c r="K38" s="347">
        <v>9314</v>
      </c>
      <c r="L38" s="346">
        <v>1963</v>
      </c>
      <c r="M38" s="346">
        <v>4830</v>
      </c>
      <c r="N38" s="345">
        <v>13053</v>
      </c>
      <c r="O38" s="347">
        <v>3234</v>
      </c>
      <c r="P38" s="345">
        <v>2394</v>
      </c>
      <c r="Q38" s="347">
        <v>11091</v>
      </c>
      <c r="R38" s="346">
        <v>4394</v>
      </c>
      <c r="S38" s="346">
        <v>3774</v>
      </c>
      <c r="T38" s="345">
        <v>8092</v>
      </c>
      <c r="U38" s="347">
        <v>3462</v>
      </c>
      <c r="V38" s="346">
        <v>5844</v>
      </c>
      <c r="W38" s="346">
        <v>2145</v>
      </c>
      <c r="X38" s="345">
        <v>2225</v>
      </c>
      <c r="Y38" s="347">
        <v>1968</v>
      </c>
      <c r="Z38" s="346">
        <v>3593</v>
      </c>
      <c r="AA38" s="346">
        <v>2285</v>
      </c>
      <c r="AB38" s="345">
        <v>1857</v>
      </c>
      <c r="AC38" s="347">
        <v>2560</v>
      </c>
      <c r="AD38" s="346">
        <v>2029</v>
      </c>
      <c r="AE38" s="346">
        <v>1810</v>
      </c>
      <c r="AF38" s="345">
        <v>4086</v>
      </c>
      <c r="AG38" s="347">
        <v>1453</v>
      </c>
      <c r="AH38" s="346">
        <v>1134</v>
      </c>
      <c r="AI38" s="346">
        <v>1621</v>
      </c>
      <c r="AJ38" s="345">
        <v>1027</v>
      </c>
      <c r="AK38" s="347">
        <v>332</v>
      </c>
      <c r="AL38" s="346">
        <v>1054</v>
      </c>
      <c r="AM38" s="346">
        <v>655</v>
      </c>
      <c r="AN38" s="345">
        <v>1084</v>
      </c>
      <c r="AO38" s="347">
        <v>710</v>
      </c>
      <c r="AP38" s="346">
        <v>1446</v>
      </c>
      <c r="AQ38" s="346">
        <v>767</v>
      </c>
      <c r="AR38" s="348">
        <v>652</v>
      </c>
    </row>
    <row r="39" spans="1:45" x14ac:dyDescent="0.2">
      <c r="A39" s="342" t="s">
        <v>51</v>
      </c>
      <c r="B39" s="343" t="s">
        <v>536</v>
      </c>
      <c r="C39" s="344">
        <v>24412</v>
      </c>
      <c r="D39" s="345">
        <f t="shared" si="0"/>
        <v>7105</v>
      </c>
      <c r="E39" s="346">
        <v>2880</v>
      </c>
      <c r="F39" s="345">
        <v>943</v>
      </c>
      <c r="G39" s="347">
        <v>900</v>
      </c>
      <c r="H39" s="346">
        <v>1300</v>
      </c>
      <c r="I39" s="346">
        <v>340</v>
      </c>
      <c r="J39" s="345">
        <v>185</v>
      </c>
      <c r="K39" s="347">
        <v>528</v>
      </c>
      <c r="L39" s="346">
        <v>183</v>
      </c>
      <c r="M39" s="346">
        <v>721</v>
      </c>
      <c r="N39" s="345">
        <v>924</v>
      </c>
      <c r="O39" s="347">
        <v>301</v>
      </c>
      <c r="P39" s="345">
        <v>345</v>
      </c>
      <c r="Q39" s="347">
        <v>591</v>
      </c>
      <c r="R39" s="346">
        <v>414</v>
      </c>
      <c r="S39" s="346">
        <v>357</v>
      </c>
      <c r="T39" s="345">
        <v>316</v>
      </c>
      <c r="U39" s="347">
        <v>257</v>
      </c>
      <c r="V39" s="346">
        <v>504</v>
      </c>
      <c r="W39" s="346">
        <v>317</v>
      </c>
      <c r="X39" s="345">
        <v>325</v>
      </c>
      <c r="Y39" s="347">
        <v>245</v>
      </c>
      <c r="Z39" s="346">
        <v>629</v>
      </c>
      <c r="AA39" s="346">
        <v>432</v>
      </c>
      <c r="AB39" s="345">
        <v>287</v>
      </c>
      <c r="AC39" s="347">
        <v>432</v>
      </c>
      <c r="AD39" s="346">
        <v>372</v>
      </c>
      <c r="AE39" s="346">
        <v>321</v>
      </c>
      <c r="AF39" s="345">
        <v>555</v>
      </c>
      <c r="AG39" s="347">
        <v>71</v>
      </c>
      <c r="AH39" s="346">
        <v>199</v>
      </c>
      <c r="AI39" s="346">
        <v>97</v>
      </c>
      <c r="AJ39" s="345">
        <v>92</v>
      </c>
      <c r="AK39" s="347">
        <v>69</v>
      </c>
      <c r="AL39" s="346">
        <v>115</v>
      </c>
      <c r="AM39" s="346">
        <v>112</v>
      </c>
      <c r="AN39" s="345">
        <v>81</v>
      </c>
      <c r="AO39" s="347">
        <v>108</v>
      </c>
      <c r="AP39" s="346">
        <v>149</v>
      </c>
      <c r="AQ39" s="346">
        <v>159</v>
      </c>
      <c r="AR39" s="348">
        <v>151</v>
      </c>
    </row>
    <row r="40" spans="1:45" x14ac:dyDescent="0.2">
      <c r="A40" s="342" t="s">
        <v>194</v>
      </c>
      <c r="B40" s="343" t="s">
        <v>41</v>
      </c>
      <c r="C40" s="344">
        <v>223814</v>
      </c>
      <c r="D40" s="345">
        <f t="shared" si="0"/>
        <v>82167</v>
      </c>
      <c r="E40" s="346">
        <v>23856</v>
      </c>
      <c r="F40" s="345">
        <v>20433</v>
      </c>
      <c r="G40" s="347">
        <v>10079</v>
      </c>
      <c r="H40" s="346">
        <v>13233</v>
      </c>
      <c r="I40" s="346">
        <v>1516</v>
      </c>
      <c r="J40" s="345">
        <v>3636</v>
      </c>
      <c r="K40" s="347">
        <v>4949</v>
      </c>
      <c r="L40" s="346">
        <v>933</v>
      </c>
      <c r="M40" s="346">
        <v>3211</v>
      </c>
      <c r="N40" s="345">
        <v>8567</v>
      </c>
      <c r="O40" s="347">
        <v>1103</v>
      </c>
      <c r="P40" s="345">
        <v>1505</v>
      </c>
      <c r="Q40" s="347">
        <v>6040</v>
      </c>
      <c r="R40" s="346">
        <v>1641</v>
      </c>
      <c r="S40" s="346">
        <v>11242</v>
      </c>
      <c r="T40" s="345">
        <v>3538</v>
      </c>
      <c r="U40" s="347">
        <v>1099</v>
      </c>
      <c r="V40" s="346">
        <v>3286</v>
      </c>
      <c r="W40" s="346">
        <v>1778</v>
      </c>
      <c r="X40" s="345">
        <v>1021</v>
      </c>
      <c r="Y40" s="347">
        <v>787</v>
      </c>
      <c r="Z40" s="346">
        <v>1865</v>
      </c>
      <c r="AA40" s="346">
        <v>953</v>
      </c>
      <c r="AB40" s="345">
        <v>1147</v>
      </c>
      <c r="AC40" s="347">
        <v>746</v>
      </c>
      <c r="AD40" s="346">
        <v>1017</v>
      </c>
      <c r="AE40" s="346">
        <v>1255</v>
      </c>
      <c r="AF40" s="345">
        <v>2642</v>
      </c>
      <c r="AG40" s="347">
        <v>617</v>
      </c>
      <c r="AH40" s="346">
        <v>461</v>
      </c>
      <c r="AI40" s="346">
        <v>769</v>
      </c>
      <c r="AJ40" s="345">
        <v>1621</v>
      </c>
      <c r="AK40" s="347">
        <v>227</v>
      </c>
      <c r="AL40" s="346">
        <v>479</v>
      </c>
      <c r="AM40" s="346">
        <v>142</v>
      </c>
      <c r="AN40" s="345">
        <v>566</v>
      </c>
      <c r="AO40" s="347">
        <v>624</v>
      </c>
      <c r="AP40" s="346">
        <v>2089</v>
      </c>
      <c r="AQ40" s="346">
        <v>390</v>
      </c>
      <c r="AR40" s="348">
        <v>584</v>
      </c>
    </row>
    <row r="41" spans="1:45" x14ac:dyDescent="0.2">
      <c r="A41" s="342" t="s">
        <v>200</v>
      </c>
      <c r="B41" s="343" t="s">
        <v>42</v>
      </c>
      <c r="C41" s="344">
        <v>341198</v>
      </c>
      <c r="D41" s="345">
        <f>C41-SUM(E41:AR41)</f>
        <v>114877</v>
      </c>
      <c r="E41" s="346">
        <v>35465</v>
      </c>
      <c r="F41" s="345">
        <v>27676</v>
      </c>
      <c r="G41" s="347">
        <v>15061</v>
      </c>
      <c r="H41" s="346">
        <v>27050</v>
      </c>
      <c r="I41" s="346">
        <v>3759</v>
      </c>
      <c r="J41" s="345">
        <v>4521</v>
      </c>
      <c r="K41" s="347">
        <v>9834</v>
      </c>
      <c r="L41" s="346">
        <v>1549</v>
      </c>
      <c r="M41" s="346">
        <v>7789</v>
      </c>
      <c r="N41" s="345">
        <v>13853</v>
      </c>
      <c r="O41" s="347">
        <v>2911</v>
      </c>
      <c r="P41" s="345">
        <v>2566</v>
      </c>
      <c r="Q41" s="347">
        <v>9760</v>
      </c>
      <c r="R41" s="346">
        <v>5091</v>
      </c>
      <c r="S41" s="346">
        <v>4340</v>
      </c>
      <c r="T41" s="345">
        <v>6066</v>
      </c>
      <c r="U41" s="347">
        <v>2737</v>
      </c>
      <c r="V41" s="346">
        <v>6638</v>
      </c>
      <c r="W41" s="346">
        <v>2283</v>
      </c>
      <c r="X41" s="345">
        <v>2907</v>
      </c>
      <c r="Y41" s="347">
        <v>1372</v>
      </c>
      <c r="Z41" s="346">
        <v>3235</v>
      </c>
      <c r="AA41" s="346">
        <v>3319</v>
      </c>
      <c r="AB41" s="345">
        <v>1890</v>
      </c>
      <c r="AC41" s="347">
        <v>3548</v>
      </c>
      <c r="AD41" s="346">
        <v>1930</v>
      </c>
      <c r="AE41" s="346">
        <v>3326</v>
      </c>
      <c r="AF41" s="345">
        <v>3672</v>
      </c>
      <c r="AG41" s="347">
        <v>1048</v>
      </c>
      <c r="AH41" s="346">
        <v>996</v>
      </c>
      <c r="AI41" s="346">
        <v>1300</v>
      </c>
      <c r="AJ41" s="345">
        <v>1257</v>
      </c>
      <c r="AK41" s="347">
        <v>394</v>
      </c>
      <c r="AL41" s="346">
        <v>1284</v>
      </c>
      <c r="AM41" s="346">
        <v>513</v>
      </c>
      <c r="AN41" s="345">
        <v>1311</v>
      </c>
      <c r="AO41" s="347">
        <v>652</v>
      </c>
      <c r="AP41" s="346">
        <v>973</v>
      </c>
      <c r="AQ41" s="346">
        <v>1192</v>
      </c>
      <c r="AR41" s="348">
        <v>1253</v>
      </c>
    </row>
    <row r="42" spans="1:45" x14ac:dyDescent="0.2">
      <c r="A42" s="342" t="s">
        <v>201</v>
      </c>
      <c r="B42" s="343" t="s">
        <v>282</v>
      </c>
      <c r="C42" s="344">
        <v>0</v>
      </c>
      <c r="D42" s="345">
        <v>0</v>
      </c>
      <c r="E42" s="346">
        <v>0</v>
      </c>
      <c r="F42" s="345">
        <v>0</v>
      </c>
      <c r="G42" s="347">
        <v>0</v>
      </c>
      <c r="H42" s="346">
        <v>0</v>
      </c>
      <c r="I42" s="346">
        <v>0</v>
      </c>
      <c r="J42" s="345">
        <v>0</v>
      </c>
      <c r="K42" s="347">
        <v>0</v>
      </c>
      <c r="L42" s="346">
        <v>0</v>
      </c>
      <c r="M42" s="346">
        <v>0</v>
      </c>
      <c r="N42" s="345">
        <v>0</v>
      </c>
      <c r="O42" s="347">
        <v>0</v>
      </c>
      <c r="P42" s="345">
        <v>0</v>
      </c>
      <c r="Q42" s="347">
        <v>0</v>
      </c>
      <c r="R42" s="346">
        <v>0</v>
      </c>
      <c r="S42" s="346">
        <v>0</v>
      </c>
      <c r="T42" s="345">
        <v>0</v>
      </c>
      <c r="U42" s="347">
        <v>0</v>
      </c>
      <c r="V42" s="346">
        <v>0</v>
      </c>
      <c r="W42" s="346">
        <v>0</v>
      </c>
      <c r="X42" s="345">
        <v>0</v>
      </c>
      <c r="Y42" s="347">
        <v>0</v>
      </c>
      <c r="Z42" s="346">
        <v>0</v>
      </c>
      <c r="AA42" s="346">
        <v>0</v>
      </c>
      <c r="AB42" s="345">
        <v>0</v>
      </c>
      <c r="AC42" s="347">
        <v>0</v>
      </c>
      <c r="AD42" s="346">
        <v>0</v>
      </c>
      <c r="AE42" s="346">
        <v>0</v>
      </c>
      <c r="AF42" s="345">
        <v>0</v>
      </c>
      <c r="AG42" s="347">
        <v>0</v>
      </c>
      <c r="AH42" s="346">
        <v>0</v>
      </c>
      <c r="AI42" s="346">
        <v>0</v>
      </c>
      <c r="AJ42" s="345">
        <v>0</v>
      </c>
      <c r="AK42" s="347">
        <v>0</v>
      </c>
      <c r="AL42" s="346">
        <v>0</v>
      </c>
      <c r="AM42" s="346">
        <v>0</v>
      </c>
      <c r="AN42" s="345">
        <v>0</v>
      </c>
      <c r="AO42" s="347">
        <v>0</v>
      </c>
      <c r="AP42" s="346">
        <v>0</v>
      </c>
      <c r="AQ42" s="346">
        <v>0</v>
      </c>
      <c r="AR42" s="348">
        <v>0</v>
      </c>
      <c r="AS42" s="329" t="s">
        <v>537</v>
      </c>
    </row>
    <row r="43" spans="1:45" x14ac:dyDescent="0.2">
      <c r="A43" s="342" t="s">
        <v>202</v>
      </c>
      <c r="B43" s="343" t="s">
        <v>283</v>
      </c>
      <c r="C43" s="344">
        <v>434</v>
      </c>
      <c r="D43" s="345">
        <f>C43-SUM(E43:AR43)</f>
        <v>110</v>
      </c>
      <c r="E43" s="346">
        <v>42</v>
      </c>
      <c r="F43" s="345">
        <v>18</v>
      </c>
      <c r="G43" s="347">
        <v>21</v>
      </c>
      <c r="H43" s="346">
        <v>53</v>
      </c>
      <c r="I43" s="346">
        <v>2</v>
      </c>
      <c r="J43" s="345">
        <v>14</v>
      </c>
      <c r="K43" s="347">
        <v>13</v>
      </c>
      <c r="L43" s="346">
        <v>2</v>
      </c>
      <c r="M43" s="346">
        <v>9</v>
      </c>
      <c r="N43" s="345">
        <v>23</v>
      </c>
      <c r="O43" s="347">
        <v>2</v>
      </c>
      <c r="P43" s="345">
        <v>3</v>
      </c>
      <c r="Q43" s="347">
        <v>17</v>
      </c>
      <c r="R43" s="346">
        <v>6</v>
      </c>
      <c r="S43" s="346">
        <v>8</v>
      </c>
      <c r="T43" s="345">
        <v>12</v>
      </c>
      <c r="U43" s="347">
        <v>3</v>
      </c>
      <c r="V43" s="346">
        <v>12</v>
      </c>
      <c r="W43" s="346">
        <v>4</v>
      </c>
      <c r="X43" s="345">
        <v>5</v>
      </c>
      <c r="Y43" s="347">
        <v>2</v>
      </c>
      <c r="Z43" s="346">
        <v>6</v>
      </c>
      <c r="AA43" s="346">
        <v>5</v>
      </c>
      <c r="AB43" s="345">
        <v>2</v>
      </c>
      <c r="AC43" s="347">
        <v>4</v>
      </c>
      <c r="AD43" s="346">
        <v>3</v>
      </c>
      <c r="AE43" s="346">
        <v>5</v>
      </c>
      <c r="AF43" s="345">
        <v>7</v>
      </c>
      <c r="AG43" s="347">
        <v>3</v>
      </c>
      <c r="AH43" s="346">
        <v>2</v>
      </c>
      <c r="AI43" s="346">
        <v>2</v>
      </c>
      <c r="AJ43" s="345">
        <v>3</v>
      </c>
      <c r="AK43" s="347">
        <v>0</v>
      </c>
      <c r="AL43" s="346">
        <v>2</v>
      </c>
      <c r="AM43" s="346">
        <v>1</v>
      </c>
      <c r="AN43" s="345">
        <v>2</v>
      </c>
      <c r="AO43" s="347">
        <v>2</v>
      </c>
      <c r="AP43" s="346">
        <v>1</v>
      </c>
      <c r="AQ43" s="346">
        <v>2</v>
      </c>
      <c r="AR43" s="348">
        <v>1</v>
      </c>
    </row>
    <row r="44" spans="1:45" x14ac:dyDescent="0.2">
      <c r="A44" s="349"/>
      <c r="B44" s="350" t="s">
        <v>538</v>
      </c>
      <c r="C44" s="351">
        <f>SUM(C5:C43)</f>
        <v>2516012</v>
      </c>
      <c r="D44" s="352">
        <f>SUM(D5:D43)</f>
        <v>773646</v>
      </c>
      <c r="E44" s="353">
        <f t="shared" ref="E44:AR44" si="1">SUM(E5:E43)</f>
        <v>286690</v>
      </c>
      <c r="F44" s="352">
        <f t="shared" si="1"/>
        <v>205034</v>
      </c>
      <c r="G44" s="354">
        <f t="shared" si="1"/>
        <v>114013</v>
      </c>
      <c r="H44" s="353">
        <f t="shared" si="1"/>
        <v>163870</v>
      </c>
      <c r="I44" s="353">
        <f t="shared" si="1"/>
        <v>25369</v>
      </c>
      <c r="J44" s="352">
        <f t="shared" si="1"/>
        <v>27463</v>
      </c>
      <c r="K44" s="354">
        <f t="shared" si="1"/>
        <v>79497</v>
      </c>
      <c r="L44" s="353">
        <f t="shared" si="1"/>
        <v>14190</v>
      </c>
      <c r="M44" s="353">
        <f t="shared" si="1"/>
        <v>48548</v>
      </c>
      <c r="N44" s="352">
        <f t="shared" si="1"/>
        <v>105721</v>
      </c>
      <c r="O44" s="354">
        <f t="shared" si="1"/>
        <v>22533</v>
      </c>
      <c r="P44" s="352">
        <f t="shared" si="1"/>
        <v>20121</v>
      </c>
      <c r="Q44" s="354">
        <f t="shared" si="1"/>
        <v>60589</v>
      </c>
      <c r="R44" s="353">
        <f t="shared" si="1"/>
        <v>39078</v>
      </c>
      <c r="S44" s="353">
        <f t="shared" si="1"/>
        <v>52735</v>
      </c>
      <c r="T44" s="352">
        <f t="shared" si="1"/>
        <v>42544</v>
      </c>
      <c r="U44" s="354">
        <f t="shared" si="1"/>
        <v>26737</v>
      </c>
      <c r="V44" s="353">
        <f t="shared" si="1"/>
        <v>46572</v>
      </c>
      <c r="W44" s="353">
        <f t="shared" si="1"/>
        <v>27308</v>
      </c>
      <c r="X44" s="352">
        <f t="shared" si="1"/>
        <v>21411</v>
      </c>
      <c r="Y44" s="354">
        <f t="shared" si="1"/>
        <v>12486</v>
      </c>
      <c r="Z44" s="353">
        <f t="shared" si="1"/>
        <v>35143</v>
      </c>
      <c r="AA44" s="353">
        <f t="shared" si="1"/>
        <v>27629</v>
      </c>
      <c r="AB44" s="352">
        <f t="shared" si="1"/>
        <v>17044</v>
      </c>
      <c r="AC44" s="354">
        <f t="shared" si="1"/>
        <v>22213</v>
      </c>
      <c r="AD44" s="353">
        <f t="shared" si="1"/>
        <v>18548</v>
      </c>
      <c r="AE44" s="353">
        <f t="shared" si="1"/>
        <v>26439</v>
      </c>
      <c r="AF44" s="352">
        <f t="shared" si="1"/>
        <v>38477</v>
      </c>
      <c r="AG44" s="354">
        <f t="shared" si="1"/>
        <v>8500</v>
      </c>
      <c r="AH44" s="353">
        <f t="shared" si="1"/>
        <v>9756</v>
      </c>
      <c r="AI44" s="353">
        <f t="shared" si="1"/>
        <v>16207</v>
      </c>
      <c r="AJ44" s="352">
        <f t="shared" si="1"/>
        <v>12848</v>
      </c>
      <c r="AK44" s="354">
        <f t="shared" si="1"/>
        <v>4534</v>
      </c>
      <c r="AL44" s="353">
        <f t="shared" si="1"/>
        <v>13373</v>
      </c>
      <c r="AM44" s="353">
        <f t="shared" si="1"/>
        <v>4407</v>
      </c>
      <c r="AN44" s="352">
        <f t="shared" si="1"/>
        <v>11384</v>
      </c>
      <c r="AO44" s="354">
        <f t="shared" si="1"/>
        <v>6226</v>
      </c>
      <c r="AP44" s="353">
        <f t="shared" si="1"/>
        <v>10035</v>
      </c>
      <c r="AQ44" s="353">
        <f t="shared" si="1"/>
        <v>8805</v>
      </c>
      <c r="AR44" s="355">
        <f t="shared" si="1"/>
        <v>7916</v>
      </c>
      <c r="AS44" s="356"/>
    </row>
    <row r="45" spans="1:45" x14ac:dyDescent="0.2">
      <c r="A45" s="327"/>
      <c r="B45" s="327"/>
      <c r="C45" s="357"/>
      <c r="D45" s="357" t="s">
        <v>539</v>
      </c>
      <c r="E45" s="357"/>
      <c r="F45" s="357"/>
      <c r="G45" s="357"/>
      <c r="H45" s="357"/>
      <c r="I45" s="357"/>
      <c r="J45" s="357"/>
      <c r="K45" s="357"/>
      <c r="L45" s="357"/>
      <c r="M45" s="357"/>
      <c r="N45" s="357"/>
      <c r="O45" s="357"/>
      <c r="P45" s="357"/>
      <c r="Q45" s="357"/>
      <c r="R45" s="357"/>
      <c r="S45" s="357"/>
      <c r="T45" s="357"/>
      <c r="U45" s="357"/>
      <c r="V45" s="357"/>
      <c r="W45" s="357"/>
      <c r="X45" s="357"/>
      <c r="Y45" s="357"/>
      <c r="Z45" s="357"/>
      <c r="AA45" s="357"/>
      <c r="AB45" s="357"/>
      <c r="AC45" s="357"/>
      <c r="AD45" s="357"/>
      <c r="AE45" s="357"/>
      <c r="AF45" s="357"/>
      <c r="AG45" s="357"/>
      <c r="AH45" s="357"/>
      <c r="AI45" s="357"/>
      <c r="AJ45" s="357"/>
      <c r="AK45" s="357"/>
      <c r="AL45" s="357"/>
      <c r="AM45" s="357"/>
      <c r="AN45" s="357"/>
      <c r="AO45" s="357"/>
      <c r="AP45" s="357"/>
      <c r="AQ45" s="357"/>
      <c r="AR45" s="357"/>
    </row>
    <row r="46" spans="1:45" x14ac:dyDescent="0.2">
      <c r="A46" s="327"/>
      <c r="B46" s="327"/>
      <c r="C46" s="357"/>
      <c r="D46" s="327"/>
      <c r="E46" s="327"/>
      <c r="F46" s="327"/>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c r="AH46" s="327"/>
      <c r="AI46" s="327"/>
      <c r="AJ46" s="327"/>
      <c r="AK46" s="327"/>
      <c r="AL46" s="327"/>
      <c r="AM46" s="327"/>
      <c r="AN46" s="327"/>
      <c r="AO46" s="327"/>
      <c r="AP46" s="327"/>
      <c r="AQ46" s="327"/>
      <c r="AR46" s="327"/>
    </row>
    <row r="47" spans="1:45" x14ac:dyDescent="0.2">
      <c r="A47" s="325" t="s">
        <v>540</v>
      </c>
      <c r="B47" s="326"/>
      <c r="C47" s="327"/>
      <c r="D47" s="327"/>
      <c r="E47" s="327"/>
      <c r="F47" s="327"/>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c r="AH47" s="327"/>
      <c r="AI47" s="327"/>
      <c r="AJ47" s="327"/>
      <c r="AK47" s="327"/>
      <c r="AL47" s="327"/>
      <c r="AM47" s="327"/>
      <c r="AN47" s="327"/>
      <c r="AO47" s="327"/>
      <c r="AP47" s="327"/>
      <c r="AQ47" s="327"/>
      <c r="AR47" s="327"/>
    </row>
    <row r="48" spans="1:45" x14ac:dyDescent="0.2">
      <c r="A48" s="326" t="s">
        <v>177</v>
      </c>
      <c r="B48" s="326" t="s">
        <v>541</v>
      </c>
      <c r="C48" s="327"/>
      <c r="D48" s="327"/>
      <c r="E48" s="327" t="s">
        <v>177</v>
      </c>
      <c r="F48" s="327"/>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c r="AH48" s="327"/>
      <c r="AI48" s="327"/>
      <c r="AJ48" s="327"/>
      <c r="AK48" s="327"/>
      <c r="AL48" s="327"/>
      <c r="AM48" s="327"/>
      <c r="AN48" s="327"/>
      <c r="AO48" s="327"/>
      <c r="AP48" s="327"/>
      <c r="AQ48" s="327" t="s">
        <v>489</v>
      </c>
      <c r="AR48" s="327"/>
    </row>
    <row r="49" spans="1:44" ht="13.5" customHeight="1" x14ac:dyDescent="0.2">
      <c r="A49" s="460" t="s">
        <v>490</v>
      </c>
      <c r="B49" s="462"/>
      <c r="C49" s="330" t="s">
        <v>491</v>
      </c>
      <c r="D49" s="332" t="s">
        <v>133</v>
      </c>
      <c r="E49" s="332" t="s">
        <v>492</v>
      </c>
      <c r="F49" s="331" t="s">
        <v>493</v>
      </c>
      <c r="G49" s="333" t="s">
        <v>494</v>
      </c>
      <c r="H49" s="332" t="s">
        <v>495</v>
      </c>
      <c r="I49" s="332" t="s">
        <v>496</v>
      </c>
      <c r="J49" s="331" t="s">
        <v>497</v>
      </c>
      <c r="K49" s="333" t="s">
        <v>498</v>
      </c>
      <c r="L49" s="332" t="s">
        <v>499</v>
      </c>
      <c r="M49" s="332" t="s">
        <v>500</v>
      </c>
      <c r="N49" s="331" t="s">
        <v>501</v>
      </c>
      <c r="O49" s="333" t="s">
        <v>502</v>
      </c>
      <c r="P49" s="332" t="s">
        <v>503</v>
      </c>
      <c r="Q49" s="332" t="s">
        <v>504</v>
      </c>
      <c r="R49" s="331" t="s">
        <v>505</v>
      </c>
      <c r="S49" s="333" t="s">
        <v>506</v>
      </c>
      <c r="T49" s="332" t="s">
        <v>507</v>
      </c>
      <c r="U49" s="332" t="s">
        <v>508</v>
      </c>
      <c r="V49" s="331" t="s">
        <v>509</v>
      </c>
      <c r="W49" s="333" t="s">
        <v>510</v>
      </c>
      <c r="X49" s="332" t="s">
        <v>511</v>
      </c>
      <c r="Y49" s="332" t="s">
        <v>512</v>
      </c>
      <c r="Z49" s="331" t="s">
        <v>513</v>
      </c>
      <c r="AA49" s="333" t="s">
        <v>514</v>
      </c>
      <c r="AB49" s="332" t="s">
        <v>515</v>
      </c>
      <c r="AC49" s="332" t="s">
        <v>516</v>
      </c>
      <c r="AD49" s="331" t="s">
        <v>517</v>
      </c>
      <c r="AE49" s="333" t="s">
        <v>518</v>
      </c>
      <c r="AF49" s="332" t="s">
        <v>519</v>
      </c>
      <c r="AG49" s="332" t="s">
        <v>520</v>
      </c>
      <c r="AH49" s="331" t="s">
        <v>521</v>
      </c>
      <c r="AI49" s="333" t="s">
        <v>522</v>
      </c>
      <c r="AJ49" s="332" t="s">
        <v>523</v>
      </c>
      <c r="AK49" s="332" t="s">
        <v>524</v>
      </c>
      <c r="AL49" s="331" t="s">
        <v>525</v>
      </c>
      <c r="AM49" s="333" t="s">
        <v>526</v>
      </c>
      <c r="AN49" s="332" t="s">
        <v>527</v>
      </c>
      <c r="AO49" s="332" t="s">
        <v>528</v>
      </c>
      <c r="AP49" s="331" t="s">
        <v>529</v>
      </c>
      <c r="AQ49" s="333" t="s">
        <v>530</v>
      </c>
      <c r="AR49" s="334" t="s">
        <v>531</v>
      </c>
    </row>
    <row r="50" spans="1:44" ht="24" x14ac:dyDescent="0.2">
      <c r="A50" s="335"/>
      <c r="B50" s="358"/>
      <c r="C50" s="359" t="s">
        <v>542</v>
      </c>
      <c r="D50" s="360" t="s">
        <v>542</v>
      </c>
      <c r="E50" s="360" t="s">
        <v>542</v>
      </c>
      <c r="F50" s="361" t="s">
        <v>542</v>
      </c>
      <c r="G50" s="362" t="s">
        <v>542</v>
      </c>
      <c r="H50" s="360" t="s">
        <v>542</v>
      </c>
      <c r="I50" s="360" t="s">
        <v>542</v>
      </c>
      <c r="J50" s="361" t="s">
        <v>542</v>
      </c>
      <c r="K50" s="362" t="s">
        <v>542</v>
      </c>
      <c r="L50" s="360" t="s">
        <v>542</v>
      </c>
      <c r="M50" s="360" t="s">
        <v>542</v>
      </c>
      <c r="N50" s="361" t="s">
        <v>542</v>
      </c>
      <c r="O50" s="362" t="s">
        <v>542</v>
      </c>
      <c r="P50" s="360" t="s">
        <v>542</v>
      </c>
      <c r="Q50" s="360" t="s">
        <v>542</v>
      </c>
      <c r="R50" s="361" t="s">
        <v>542</v>
      </c>
      <c r="S50" s="362" t="s">
        <v>542</v>
      </c>
      <c r="T50" s="360" t="s">
        <v>542</v>
      </c>
      <c r="U50" s="360" t="s">
        <v>542</v>
      </c>
      <c r="V50" s="361" t="s">
        <v>542</v>
      </c>
      <c r="W50" s="362" t="s">
        <v>542</v>
      </c>
      <c r="X50" s="360" t="s">
        <v>542</v>
      </c>
      <c r="Y50" s="360" t="s">
        <v>542</v>
      </c>
      <c r="Z50" s="361" t="s">
        <v>542</v>
      </c>
      <c r="AA50" s="362" t="s">
        <v>542</v>
      </c>
      <c r="AB50" s="360" t="s">
        <v>542</v>
      </c>
      <c r="AC50" s="360" t="s">
        <v>542</v>
      </c>
      <c r="AD50" s="361" t="s">
        <v>542</v>
      </c>
      <c r="AE50" s="362" t="s">
        <v>542</v>
      </c>
      <c r="AF50" s="360" t="s">
        <v>542</v>
      </c>
      <c r="AG50" s="360" t="s">
        <v>542</v>
      </c>
      <c r="AH50" s="361" t="s">
        <v>542</v>
      </c>
      <c r="AI50" s="362" t="s">
        <v>542</v>
      </c>
      <c r="AJ50" s="360" t="s">
        <v>542</v>
      </c>
      <c r="AK50" s="360" t="s">
        <v>542</v>
      </c>
      <c r="AL50" s="361" t="s">
        <v>542</v>
      </c>
      <c r="AM50" s="362" t="s">
        <v>542</v>
      </c>
      <c r="AN50" s="360" t="s">
        <v>542</v>
      </c>
      <c r="AO50" s="360" t="s">
        <v>542</v>
      </c>
      <c r="AP50" s="361" t="s">
        <v>542</v>
      </c>
      <c r="AQ50" s="362" t="s">
        <v>542</v>
      </c>
      <c r="AR50" s="363" t="s">
        <v>542</v>
      </c>
    </row>
    <row r="51" spans="1:44" x14ac:dyDescent="0.2">
      <c r="A51" s="342" t="s">
        <v>263</v>
      </c>
      <c r="B51" s="326" t="s">
        <v>533</v>
      </c>
      <c r="C51" s="344">
        <v>32013</v>
      </c>
      <c r="D51" s="346">
        <v>5496</v>
      </c>
      <c r="E51" s="346">
        <v>920</v>
      </c>
      <c r="F51" s="345">
        <v>619</v>
      </c>
      <c r="G51" s="347">
        <v>541</v>
      </c>
      <c r="H51" s="346">
        <v>642</v>
      </c>
      <c r="I51" s="346">
        <v>875</v>
      </c>
      <c r="J51" s="345">
        <v>85</v>
      </c>
      <c r="K51" s="347">
        <v>567</v>
      </c>
      <c r="L51" s="346">
        <v>153</v>
      </c>
      <c r="M51" s="346">
        <v>1627</v>
      </c>
      <c r="N51" s="345">
        <v>689</v>
      </c>
      <c r="O51" s="347">
        <v>452</v>
      </c>
      <c r="P51" s="346">
        <v>119</v>
      </c>
      <c r="Q51" s="346">
        <v>716</v>
      </c>
      <c r="R51" s="345">
        <v>1569</v>
      </c>
      <c r="S51" s="347">
        <v>148</v>
      </c>
      <c r="T51" s="346">
        <v>368</v>
      </c>
      <c r="U51" s="346">
        <v>642</v>
      </c>
      <c r="V51" s="345">
        <v>806</v>
      </c>
      <c r="W51" s="347">
        <v>325</v>
      </c>
      <c r="X51" s="346">
        <v>1985</v>
      </c>
      <c r="Y51" s="346">
        <v>722</v>
      </c>
      <c r="Z51" s="345">
        <v>1460</v>
      </c>
      <c r="AA51" s="347">
        <v>4404</v>
      </c>
      <c r="AB51" s="346">
        <v>714</v>
      </c>
      <c r="AC51" s="346">
        <v>1642</v>
      </c>
      <c r="AD51" s="345">
        <v>459</v>
      </c>
      <c r="AE51" s="347">
        <v>569</v>
      </c>
      <c r="AF51" s="346">
        <v>705</v>
      </c>
      <c r="AG51" s="346">
        <v>251</v>
      </c>
      <c r="AH51" s="345">
        <v>328</v>
      </c>
      <c r="AI51" s="347">
        <v>473</v>
      </c>
      <c r="AJ51" s="346">
        <v>0</v>
      </c>
      <c r="AK51" s="346">
        <v>130</v>
      </c>
      <c r="AL51" s="345">
        <v>126</v>
      </c>
      <c r="AM51" s="347">
        <v>71</v>
      </c>
      <c r="AN51" s="346">
        <v>0</v>
      </c>
      <c r="AO51" s="346">
        <v>320</v>
      </c>
      <c r="AP51" s="345">
        <v>671</v>
      </c>
      <c r="AQ51" s="347">
        <v>635</v>
      </c>
      <c r="AR51" s="348">
        <v>664</v>
      </c>
    </row>
    <row r="52" spans="1:44" x14ac:dyDescent="0.2">
      <c r="A52" s="342" t="s">
        <v>219</v>
      </c>
      <c r="B52" s="326" t="s">
        <v>445</v>
      </c>
      <c r="C52" s="344">
        <v>924</v>
      </c>
      <c r="D52" s="346">
        <f t="shared" ref="D52:D86" si="2">C52-SUM(E52:AR52)</f>
        <v>52</v>
      </c>
      <c r="E52" s="346">
        <v>56</v>
      </c>
      <c r="F52" s="345">
        <v>0</v>
      </c>
      <c r="G52" s="347">
        <v>0</v>
      </c>
      <c r="H52" s="346">
        <v>7</v>
      </c>
      <c r="I52" s="346">
        <v>0</v>
      </c>
      <c r="J52" s="345">
        <v>0</v>
      </c>
      <c r="K52" s="347">
        <v>0</v>
      </c>
      <c r="L52" s="346">
        <v>0</v>
      </c>
      <c r="M52" s="346">
        <v>86</v>
      </c>
      <c r="N52" s="345">
        <v>0</v>
      </c>
      <c r="O52" s="347">
        <v>0</v>
      </c>
      <c r="P52" s="346">
        <v>6</v>
      </c>
      <c r="Q52" s="346">
        <v>0</v>
      </c>
      <c r="R52" s="345">
        <v>0</v>
      </c>
      <c r="S52" s="347">
        <v>0</v>
      </c>
      <c r="T52" s="346">
        <v>0</v>
      </c>
      <c r="U52" s="346">
        <v>0</v>
      </c>
      <c r="V52" s="345">
        <v>6</v>
      </c>
      <c r="W52" s="347">
        <v>0</v>
      </c>
      <c r="X52" s="346">
        <v>5</v>
      </c>
      <c r="Y52" s="346">
        <v>106</v>
      </c>
      <c r="Z52" s="345">
        <v>85</v>
      </c>
      <c r="AA52" s="347">
        <v>0</v>
      </c>
      <c r="AB52" s="346">
        <v>78</v>
      </c>
      <c r="AC52" s="346">
        <v>0</v>
      </c>
      <c r="AD52" s="345">
        <v>246</v>
      </c>
      <c r="AE52" s="347">
        <v>0</v>
      </c>
      <c r="AF52" s="346">
        <v>4</v>
      </c>
      <c r="AG52" s="346">
        <v>0</v>
      </c>
      <c r="AH52" s="345">
        <v>59</v>
      </c>
      <c r="AI52" s="347">
        <v>0</v>
      </c>
      <c r="AJ52" s="346">
        <v>0</v>
      </c>
      <c r="AK52" s="346">
        <v>0</v>
      </c>
      <c r="AL52" s="345">
        <v>14</v>
      </c>
      <c r="AM52" s="347">
        <v>47</v>
      </c>
      <c r="AN52" s="346">
        <v>0</v>
      </c>
      <c r="AO52" s="346">
        <v>2</v>
      </c>
      <c r="AP52" s="345">
        <v>7</v>
      </c>
      <c r="AQ52" s="347">
        <v>46</v>
      </c>
      <c r="AR52" s="348">
        <v>12</v>
      </c>
    </row>
    <row r="53" spans="1:44" x14ac:dyDescent="0.2">
      <c r="A53" s="342" t="s">
        <v>220</v>
      </c>
      <c r="B53" s="326" t="s">
        <v>249</v>
      </c>
      <c r="C53" s="344">
        <v>3104</v>
      </c>
      <c r="D53" s="346">
        <f t="shared" si="2"/>
        <v>252</v>
      </c>
      <c r="E53" s="346">
        <v>41</v>
      </c>
      <c r="F53" s="345">
        <v>0</v>
      </c>
      <c r="G53" s="347">
        <v>431</v>
      </c>
      <c r="H53" s="346">
        <v>0</v>
      </c>
      <c r="I53" s="346">
        <v>0</v>
      </c>
      <c r="J53" s="345">
        <v>0</v>
      </c>
      <c r="K53" s="347">
        <v>0</v>
      </c>
      <c r="L53" s="346">
        <v>52</v>
      </c>
      <c r="M53" s="346">
        <v>101</v>
      </c>
      <c r="N53" s="345">
        <v>0</v>
      </c>
      <c r="O53" s="347">
        <v>32</v>
      </c>
      <c r="P53" s="346">
        <v>0</v>
      </c>
      <c r="Q53" s="346">
        <v>0</v>
      </c>
      <c r="R53" s="345">
        <v>0</v>
      </c>
      <c r="S53" s="347">
        <v>18</v>
      </c>
      <c r="T53" s="346">
        <v>0</v>
      </c>
      <c r="U53" s="346">
        <v>0</v>
      </c>
      <c r="V53" s="345">
        <v>0</v>
      </c>
      <c r="W53" s="347">
        <v>0</v>
      </c>
      <c r="X53" s="346">
        <v>0</v>
      </c>
      <c r="Y53" s="346">
        <v>0</v>
      </c>
      <c r="Z53" s="345">
        <v>0</v>
      </c>
      <c r="AA53" s="347">
        <v>312</v>
      </c>
      <c r="AB53" s="346">
        <v>5</v>
      </c>
      <c r="AC53" s="346">
        <v>1208</v>
      </c>
      <c r="AD53" s="345">
        <v>11</v>
      </c>
      <c r="AE53" s="347">
        <v>0</v>
      </c>
      <c r="AF53" s="346">
        <v>155</v>
      </c>
      <c r="AG53" s="346">
        <v>0</v>
      </c>
      <c r="AH53" s="345">
        <v>0</v>
      </c>
      <c r="AI53" s="347">
        <v>0</v>
      </c>
      <c r="AJ53" s="346">
        <v>0</v>
      </c>
      <c r="AK53" s="346">
        <v>0</v>
      </c>
      <c r="AL53" s="345">
        <v>0</v>
      </c>
      <c r="AM53" s="347">
        <v>0</v>
      </c>
      <c r="AN53" s="346">
        <v>0</v>
      </c>
      <c r="AO53" s="346">
        <v>0</v>
      </c>
      <c r="AP53" s="345">
        <v>0</v>
      </c>
      <c r="AQ53" s="347">
        <v>347</v>
      </c>
      <c r="AR53" s="348">
        <v>139</v>
      </c>
    </row>
    <row r="54" spans="1:44" x14ac:dyDescent="0.2">
      <c r="A54" s="342" t="s">
        <v>221</v>
      </c>
      <c r="B54" s="326" t="s">
        <v>27</v>
      </c>
      <c r="C54" s="344">
        <v>240</v>
      </c>
      <c r="D54" s="346">
        <f t="shared" si="2"/>
        <v>17</v>
      </c>
      <c r="E54" s="346">
        <v>77</v>
      </c>
      <c r="F54" s="345">
        <v>15</v>
      </c>
      <c r="G54" s="347">
        <v>0</v>
      </c>
      <c r="H54" s="346">
        <v>4</v>
      </c>
      <c r="I54" s="346">
        <v>2</v>
      </c>
      <c r="J54" s="345">
        <v>0</v>
      </c>
      <c r="K54" s="347">
        <v>0</v>
      </c>
      <c r="L54" s="346">
        <v>3</v>
      </c>
      <c r="M54" s="346">
        <v>0</v>
      </c>
      <c r="N54" s="345">
        <v>0</v>
      </c>
      <c r="O54" s="347">
        <v>19</v>
      </c>
      <c r="P54" s="346">
        <v>1</v>
      </c>
      <c r="Q54" s="346">
        <v>0</v>
      </c>
      <c r="R54" s="345">
        <v>0</v>
      </c>
      <c r="S54" s="347">
        <v>3</v>
      </c>
      <c r="T54" s="346">
        <v>0</v>
      </c>
      <c r="U54" s="346">
        <v>0</v>
      </c>
      <c r="V54" s="345">
        <v>0</v>
      </c>
      <c r="W54" s="347">
        <v>4</v>
      </c>
      <c r="X54" s="346">
        <v>0</v>
      </c>
      <c r="Y54" s="346">
        <v>24</v>
      </c>
      <c r="Z54" s="345">
        <v>9</v>
      </c>
      <c r="AA54" s="347">
        <v>3</v>
      </c>
      <c r="AB54" s="346">
        <v>7</v>
      </c>
      <c r="AC54" s="346">
        <v>0</v>
      </c>
      <c r="AD54" s="345">
        <v>0</v>
      </c>
      <c r="AE54" s="347">
        <v>36</v>
      </c>
      <c r="AF54" s="346">
        <v>3</v>
      </c>
      <c r="AG54" s="346">
        <v>0</v>
      </c>
      <c r="AH54" s="345">
        <v>0</v>
      </c>
      <c r="AI54" s="347">
        <v>0</v>
      </c>
      <c r="AJ54" s="346">
        <v>0</v>
      </c>
      <c r="AK54" s="346">
        <v>0</v>
      </c>
      <c r="AL54" s="345">
        <v>0</v>
      </c>
      <c r="AM54" s="347">
        <v>7</v>
      </c>
      <c r="AN54" s="346">
        <v>0</v>
      </c>
      <c r="AO54" s="346">
        <v>0</v>
      </c>
      <c r="AP54" s="345">
        <v>0</v>
      </c>
      <c r="AQ54" s="347">
        <v>6</v>
      </c>
      <c r="AR54" s="348">
        <v>0</v>
      </c>
    </row>
    <row r="55" spans="1:44" x14ac:dyDescent="0.2">
      <c r="A55" s="342" t="s">
        <v>222</v>
      </c>
      <c r="B55" s="326" t="s">
        <v>190</v>
      </c>
      <c r="C55" s="344">
        <v>73039</v>
      </c>
      <c r="D55" s="346">
        <f t="shared" si="2"/>
        <v>21268</v>
      </c>
      <c r="E55" s="346">
        <v>6547</v>
      </c>
      <c r="F55" s="345">
        <v>2250</v>
      </c>
      <c r="G55" s="347">
        <v>2300</v>
      </c>
      <c r="H55" s="346">
        <v>6230</v>
      </c>
      <c r="I55" s="346">
        <v>139</v>
      </c>
      <c r="J55" s="345">
        <v>189</v>
      </c>
      <c r="K55" s="347">
        <v>4443</v>
      </c>
      <c r="L55" s="346">
        <v>517</v>
      </c>
      <c r="M55" s="346">
        <v>992</v>
      </c>
      <c r="N55" s="345">
        <v>4385</v>
      </c>
      <c r="O55" s="347">
        <v>220</v>
      </c>
      <c r="P55" s="346">
        <v>148</v>
      </c>
      <c r="Q55" s="346">
        <v>1953</v>
      </c>
      <c r="R55" s="345">
        <v>1548</v>
      </c>
      <c r="S55" s="347">
        <v>1051</v>
      </c>
      <c r="T55" s="346">
        <v>229</v>
      </c>
      <c r="U55" s="346">
        <v>2183</v>
      </c>
      <c r="V55" s="345">
        <v>1264</v>
      </c>
      <c r="W55" s="347">
        <v>743</v>
      </c>
      <c r="X55" s="346">
        <v>568</v>
      </c>
      <c r="Y55" s="346">
        <v>235</v>
      </c>
      <c r="Z55" s="345">
        <v>1012</v>
      </c>
      <c r="AA55" s="347">
        <v>787</v>
      </c>
      <c r="AB55" s="346">
        <v>638</v>
      </c>
      <c r="AC55" s="346">
        <v>833</v>
      </c>
      <c r="AD55" s="345">
        <v>1671</v>
      </c>
      <c r="AE55" s="347">
        <v>825</v>
      </c>
      <c r="AF55" s="346">
        <v>3111</v>
      </c>
      <c r="AG55" s="346">
        <v>18</v>
      </c>
      <c r="AH55" s="345">
        <v>345</v>
      </c>
      <c r="AI55" s="347">
        <v>1977</v>
      </c>
      <c r="AJ55" s="346">
        <v>19</v>
      </c>
      <c r="AK55" s="346">
        <v>15</v>
      </c>
      <c r="AL55" s="345">
        <v>204</v>
      </c>
      <c r="AM55" s="347">
        <v>329</v>
      </c>
      <c r="AN55" s="346">
        <v>210</v>
      </c>
      <c r="AO55" s="346">
        <v>178</v>
      </c>
      <c r="AP55" s="345">
        <v>169</v>
      </c>
      <c r="AQ55" s="347">
        <v>785</v>
      </c>
      <c r="AR55" s="348">
        <v>511</v>
      </c>
    </row>
    <row r="56" spans="1:44" x14ac:dyDescent="0.2">
      <c r="A56" s="342" t="s">
        <v>223</v>
      </c>
      <c r="B56" s="326" t="s">
        <v>28</v>
      </c>
      <c r="C56" s="344">
        <v>11242</v>
      </c>
      <c r="D56" s="346">
        <f t="shared" si="2"/>
        <v>536</v>
      </c>
      <c r="E56" s="346">
        <v>1898</v>
      </c>
      <c r="F56" s="345">
        <v>273</v>
      </c>
      <c r="G56" s="347">
        <v>63</v>
      </c>
      <c r="H56" s="346">
        <v>261</v>
      </c>
      <c r="I56" s="346">
        <v>189</v>
      </c>
      <c r="J56" s="345">
        <v>65</v>
      </c>
      <c r="K56" s="347">
        <v>385</v>
      </c>
      <c r="L56" s="346">
        <v>38</v>
      </c>
      <c r="M56" s="346">
        <v>324</v>
      </c>
      <c r="N56" s="345">
        <v>1291</v>
      </c>
      <c r="O56" s="347">
        <v>314</v>
      </c>
      <c r="P56" s="346">
        <v>1376</v>
      </c>
      <c r="Q56" s="346">
        <v>256</v>
      </c>
      <c r="R56" s="345">
        <v>109</v>
      </c>
      <c r="S56" s="347">
        <v>199</v>
      </c>
      <c r="T56" s="346">
        <v>61</v>
      </c>
      <c r="U56" s="346">
        <v>412</v>
      </c>
      <c r="V56" s="345">
        <v>37</v>
      </c>
      <c r="W56" s="347">
        <v>227</v>
      </c>
      <c r="X56" s="346">
        <v>40</v>
      </c>
      <c r="Y56" s="346">
        <v>131</v>
      </c>
      <c r="Z56" s="345">
        <v>470</v>
      </c>
      <c r="AA56" s="347">
        <v>76</v>
      </c>
      <c r="AB56" s="346">
        <v>369</v>
      </c>
      <c r="AC56" s="346">
        <v>66</v>
      </c>
      <c r="AD56" s="345">
        <v>132</v>
      </c>
      <c r="AE56" s="347">
        <v>235</v>
      </c>
      <c r="AF56" s="346">
        <v>165</v>
      </c>
      <c r="AG56" s="346">
        <v>0</v>
      </c>
      <c r="AH56" s="345">
        <v>608</v>
      </c>
      <c r="AI56" s="347">
        <v>77</v>
      </c>
      <c r="AJ56" s="346">
        <v>150</v>
      </c>
      <c r="AK56" s="346">
        <v>58</v>
      </c>
      <c r="AL56" s="345">
        <v>48</v>
      </c>
      <c r="AM56" s="347">
        <v>39</v>
      </c>
      <c r="AN56" s="346">
        <v>14</v>
      </c>
      <c r="AO56" s="346">
        <v>10</v>
      </c>
      <c r="AP56" s="345">
        <v>65</v>
      </c>
      <c r="AQ56" s="347">
        <v>132</v>
      </c>
      <c r="AR56" s="348">
        <v>43</v>
      </c>
    </row>
    <row r="57" spans="1:44" x14ac:dyDescent="0.2">
      <c r="A57" s="342" t="s">
        <v>224</v>
      </c>
      <c r="B57" s="326" t="s">
        <v>267</v>
      </c>
      <c r="C57" s="344">
        <v>14078</v>
      </c>
      <c r="D57" s="346">
        <f t="shared" si="2"/>
        <v>1405</v>
      </c>
      <c r="E57" s="346">
        <v>1471</v>
      </c>
      <c r="F57" s="345">
        <v>1325</v>
      </c>
      <c r="G57" s="347">
        <v>635</v>
      </c>
      <c r="H57" s="346">
        <v>290</v>
      </c>
      <c r="I57" s="346">
        <v>62</v>
      </c>
      <c r="J57" s="345">
        <v>6</v>
      </c>
      <c r="K57" s="347">
        <v>810</v>
      </c>
      <c r="L57" s="346">
        <v>63</v>
      </c>
      <c r="M57" s="346">
        <v>367</v>
      </c>
      <c r="N57" s="345">
        <v>499</v>
      </c>
      <c r="O57" s="347">
        <v>86</v>
      </c>
      <c r="P57" s="346">
        <v>99</v>
      </c>
      <c r="Q57" s="346">
        <v>21</v>
      </c>
      <c r="R57" s="345">
        <v>438</v>
      </c>
      <c r="S57" s="347">
        <v>639</v>
      </c>
      <c r="T57" s="346">
        <v>71</v>
      </c>
      <c r="U57" s="346">
        <v>419</v>
      </c>
      <c r="V57" s="345">
        <v>369</v>
      </c>
      <c r="W57" s="347">
        <v>728</v>
      </c>
      <c r="X57" s="346">
        <v>245</v>
      </c>
      <c r="Y57" s="346">
        <v>68</v>
      </c>
      <c r="Z57" s="345">
        <v>1123</v>
      </c>
      <c r="AA57" s="347">
        <v>67</v>
      </c>
      <c r="AB57" s="346">
        <v>80</v>
      </c>
      <c r="AC57" s="346">
        <v>13</v>
      </c>
      <c r="AD57" s="345">
        <v>548</v>
      </c>
      <c r="AE57" s="347">
        <v>612</v>
      </c>
      <c r="AF57" s="346">
        <v>570</v>
      </c>
      <c r="AG57" s="346">
        <v>7</v>
      </c>
      <c r="AH57" s="345">
        <v>91</v>
      </c>
      <c r="AI57" s="347">
        <v>233</v>
      </c>
      <c r="AJ57" s="346">
        <v>62</v>
      </c>
      <c r="AK57" s="346">
        <v>41</v>
      </c>
      <c r="AL57" s="345">
        <v>244</v>
      </c>
      <c r="AM57" s="347">
        <v>125</v>
      </c>
      <c r="AN57" s="346">
        <v>73</v>
      </c>
      <c r="AO57" s="346">
        <v>24</v>
      </c>
      <c r="AP57" s="345">
        <v>36</v>
      </c>
      <c r="AQ57" s="347">
        <v>11</v>
      </c>
      <c r="AR57" s="348">
        <v>2</v>
      </c>
    </row>
    <row r="58" spans="1:44" x14ac:dyDescent="0.2">
      <c r="A58" s="342" t="s">
        <v>225</v>
      </c>
      <c r="B58" s="326" t="s">
        <v>29</v>
      </c>
      <c r="C58" s="344">
        <v>24748</v>
      </c>
      <c r="D58" s="346">
        <f t="shared" si="2"/>
        <v>3256</v>
      </c>
      <c r="E58" s="346">
        <v>3897</v>
      </c>
      <c r="F58" s="345">
        <v>3715</v>
      </c>
      <c r="G58" s="347">
        <v>652</v>
      </c>
      <c r="H58" s="346">
        <v>744</v>
      </c>
      <c r="I58" s="346">
        <v>55</v>
      </c>
      <c r="J58" s="345">
        <v>205</v>
      </c>
      <c r="K58" s="347">
        <v>855</v>
      </c>
      <c r="L58" s="346">
        <v>128</v>
      </c>
      <c r="M58" s="346">
        <v>154</v>
      </c>
      <c r="N58" s="345">
        <v>526</v>
      </c>
      <c r="O58" s="347">
        <v>1762</v>
      </c>
      <c r="P58" s="346">
        <v>10</v>
      </c>
      <c r="Q58" s="346">
        <v>71</v>
      </c>
      <c r="R58" s="345">
        <v>341</v>
      </c>
      <c r="S58" s="347">
        <v>1689</v>
      </c>
      <c r="T58" s="346">
        <v>140</v>
      </c>
      <c r="U58" s="346">
        <v>554</v>
      </c>
      <c r="V58" s="345">
        <v>1404</v>
      </c>
      <c r="W58" s="347">
        <v>53</v>
      </c>
      <c r="X58" s="346">
        <v>455</v>
      </c>
      <c r="Y58" s="346">
        <v>92</v>
      </c>
      <c r="Z58" s="345">
        <v>733</v>
      </c>
      <c r="AA58" s="347">
        <v>0</v>
      </c>
      <c r="AB58" s="346">
        <v>116</v>
      </c>
      <c r="AC58" s="346">
        <v>99</v>
      </c>
      <c r="AD58" s="345">
        <v>31</v>
      </c>
      <c r="AE58" s="347">
        <v>547</v>
      </c>
      <c r="AF58" s="346">
        <v>802</v>
      </c>
      <c r="AG58" s="346">
        <v>42</v>
      </c>
      <c r="AH58" s="345">
        <v>3</v>
      </c>
      <c r="AI58" s="347">
        <v>120</v>
      </c>
      <c r="AJ58" s="346">
        <v>754</v>
      </c>
      <c r="AK58" s="346">
        <v>56</v>
      </c>
      <c r="AL58" s="345">
        <v>624</v>
      </c>
      <c r="AM58" s="347">
        <v>15</v>
      </c>
      <c r="AN58" s="346">
        <v>0</v>
      </c>
      <c r="AO58" s="346">
        <v>48</v>
      </c>
      <c r="AP58" s="345">
        <v>0</v>
      </c>
      <c r="AQ58" s="347">
        <v>0</v>
      </c>
      <c r="AR58" s="348">
        <v>0</v>
      </c>
    </row>
    <row r="59" spans="1:44" x14ac:dyDescent="0.2">
      <c r="A59" s="342" t="s">
        <v>226</v>
      </c>
      <c r="B59" s="326" t="s">
        <v>30</v>
      </c>
      <c r="C59" s="344">
        <v>1425</v>
      </c>
      <c r="D59" s="346">
        <f t="shared" si="2"/>
        <v>363</v>
      </c>
      <c r="E59" s="346">
        <v>71</v>
      </c>
      <c r="F59" s="345">
        <v>274</v>
      </c>
      <c r="G59" s="347">
        <v>23</v>
      </c>
      <c r="H59" s="346">
        <v>25</v>
      </c>
      <c r="I59" s="346">
        <v>2</v>
      </c>
      <c r="J59" s="345">
        <v>0</v>
      </c>
      <c r="K59" s="347">
        <v>10</v>
      </c>
      <c r="L59" s="346">
        <v>0</v>
      </c>
      <c r="M59" s="346">
        <v>0</v>
      </c>
      <c r="N59" s="345">
        <v>398</v>
      </c>
      <c r="O59" s="347">
        <v>69</v>
      </c>
      <c r="P59" s="346">
        <v>6</v>
      </c>
      <c r="Q59" s="346">
        <v>10</v>
      </c>
      <c r="R59" s="345">
        <v>19</v>
      </c>
      <c r="S59" s="347">
        <v>0</v>
      </c>
      <c r="T59" s="346">
        <v>0</v>
      </c>
      <c r="U59" s="346">
        <v>28</v>
      </c>
      <c r="V59" s="345">
        <v>41</v>
      </c>
      <c r="W59" s="347">
        <v>0</v>
      </c>
      <c r="X59" s="346">
        <v>0</v>
      </c>
      <c r="Y59" s="346">
        <v>3</v>
      </c>
      <c r="Z59" s="345">
        <v>20</v>
      </c>
      <c r="AA59" s="347">
        <v>0</v>
      </c>
      <c r="AB59" s="346">
        <v>8</v>
      </c>
      <c r="AC59" s="346">
        <v>4</v>
      </c>
      <c r="AD59" s="345">
        <v>16</v>
      </c>
      <c r="AE59" s="347">
        <v>9</v>
      </c>
      <c r="AF59" s="346">
        <v>1</v>
      </c>
      <c r="AG59" s="346">
        <v>0</v>
      </c>
      <c r="AH59" s="345">
        <v>0</v>
      </c>
      <c r="AI59" s="347">
        <v>0</v>
      </c>
      <c r="AJ59" s="346">
        <v>0</v>
      </c>
      <c r="AK59" s="346">
        <v>0</v>
      </c>
      <c r="AL59" s="345">
        <v>0</v>
      </c>
      <c r="AM59" s="347">
        <v>10</v>
      </c>
      <c r="AN59" s="346">
        <v>15</v>
      </c>
      <c r="AO59" s="346">
        <v>0</v>
      </c>
      <c r="AP59" s="345">
        <v>0</v>
      </c>
      <c r="AQ59" s="347">
        <v>0</v>
      </c>
      <c r="AR59" s="348">
        <v>0</v>
      </c>
    </row>
    <row r="60" spans="1:44" x14ac:dyDescent="0.2">
      <c r="A60" s="342" t="s">
        <v>2</v>
      </c>
      <c r="B60" s="326" t="s">
        <v>534</v>
      </c>
      <c r="C60" s="344">
        <v>23900</v>
      </c>
      <c r="D60" s="346">
        <f t="shared" si="2"/>
        <v>6083</v>
      </c>
      <c r="E60" s="346">
        <v>2050</v>
      </c>
      <c r="F60" s="345">
        <v>1659</v>
      </c>
      <c r="G60" s="347">
        <v>965</v>
      </c>
      <c r="H60" s="346">
        <v>280</v>
      </c>
      <c r="I60" s="346">
        <v>24</v>
      </c>
      <c r="J60" s="345">
        <v>23</v>
      </c>
      <c r="K60" s="347">
        <v>935</v>
      </c>
      <c r="L60" s="346">
        <v>55</v>
      </c>
      <c r="M60" s="346">
        <v>884</v>
      </c>
      <c r="N60" s="345">
        <v>1371</v>
      </c>
      <c r="O60" s="347">
        <v>186</v>
      </c>
      <c r="P60" s="346">
        <v>247</v>
      </c>
      <c r="Q60" s="346">
        <v>174</v>
      </c>
      <c r="R60" s="345">
        <v>407</v>
      </c>
      <c r="S60" s="347">
        <v>210</v>
      </c>
      <c r="T60" s="346">
        <v>33</v>
      </c>
      <c r="U60" s="346">
        <v>690</v>
      </c>
      <c r="V60" s="345">
        <v>1016</v>
      </c>
      <c r="W60" s="347">
        <v>817</v>
      </c>
      <c r="X60" s="346">
        <v>513</v>
      </c>
      <c r="Y60" s="346">
        <v>30</v>
      </c>
      <c r="Z60" s="345">
        <v>981</v>
      </c>
      <c r="AA60" s="347">
        <v>83</v>
      </c>
      <c r="AB60" s="346">
        <v>192</v>
      </c>
      <c r="AC60" s="346">
        <v>35</v>
      </c>
      <c r="AD60" s="345">
        <v>232</v>
      </c>
      <c r="AE60" s="347">
        <v>730</v>
      </c>
      <c r="AF60" s="346">
        <v>1365</v>
      </c>
      <c r="AG60" s="346">
        <v>0</v>
      </c>
      <c r="AH60" s="345">
        <v>195</v>
      </c>
      <c r="AI60" s="347">
        <v>495</v>
      </c>
      <c r="AJ60" s="346">
        <v>114</v>
      </c>
      <c r="AK60" s="346">
        <v>174</v>
      </c>
      <c r="AL60" s="345">
        <v>409</v>
      </c>
      <c r="AM60" s="347">
        <v>12</v>
      </c>
      <c r="AN60" s="346">
        <v>29</v>
      </c>
      <c r="AO60" s="346">
        <v>164</v>
      </c>
      <c r="AP60" s="345">
        <v>36</v>
      </c>
      <c r="AQ60" s="347">
        <v>1</v>
      </c>
      <c r="AR60" s="348">
        <v>1</v>
      </c>
    </row>
    <row r="61" spans="1:44" x14ac:dyDescent="0.2">
      <c r="A61" s="342" t="s">
        <v>3</v>
      </c>
      <c r="B61" s="326" t="s">
        <v>31</v>
      </c>
      <c r="C61" s="344">
        <v>10398</v>
      </c>
      <c r="D61" s="346">
        <f t="shared" si="2"/>
        <v>701</v>
      </c>
      <c r="E61" s="346">
        <v>1236</v>
      </c>
      <c r="F61" s="345">
        <v>1421</v>
      </c>
      <c r="G61" s="347">
        <v>296</v>
      </c>
      <c r="H61" s="346">
        <v>186</v>
      </c>
      <c r="I61" s="346">
        <v>6</v>
      </c>
      <c r="J61" s="345">
        <v>9</v>
      </c>
      <c r="K61" s="347">
        <v>183</v>
      </c>
      <c r="L61" s="346">
        <v>32</v>
      </c>
      <c r="M61" s="346">
        <v>207</v>
      </c>
      <c r="N61" s="345">
        <v>125</v>
      </c>
      <c r="O61" s="347">
        <v>891</v>
      </c>
      <c r="P61" s="346">
        <v>156</v>
      </c>
      <c r="Q61" s="346">
        <v>8</v>
      </c>
      <c r="R61" s="345">
        <v>95</v>
      </c>
      <c r="S61" s="347">
        <v>1560</v>
      </c>
      <c r="T61" s="346">
        <v>50</v>
      </c>
      <c r="U61" s="346">
        <v>287</v>
      </c>
      <c r="V61" s="345">
        <v>23</v>
      </c>
      <c r="W61" s="347">
        <v>250</v>
      </c>
      <c r="X61" s="346">
        <v>99</v>
      </c>
      <c r="Y61" s="346">
        <v>98</v>
      </c>
      <c r="Z61" s="345">
        <v>313</v>
      </c>
      <c r="AA61" s="347">
        <v>683</v>
      </c>
      <c r="AB61" s="346">
        <v>46</v>
      </c>
      <c r="AC61" s="346">
        <v>136</v>
      </c>
      <c r="AD61" s="345">
        <v>51</v>
      </c>
      <c r="AE61" s="347">
        <v>321</v>
      </c>
      <c r="AF61" s="346">
        <v>111</v>
      </c>
      <c r="AG61" s="346">
        <v>32</v>
      </c>
      <c r="AH61" s="345">
        <v>46</v>
      </c>
      <c r="AI61" s="347">
        <v>31</v>
      </c>
      <c r="AJ61" s="346">
        <v>345</v>
      </c>
      <c r="AK61" s="346">
        <v>90</v>
      </c>
      <c r="AL61" s="345">
        <v>53</v>
      </c>
      <c r="AM61" s="347">
        <v>44</v>
      </c>
      <c r="AN61" s="346">
        <v>4</v>
      </c>
      <c r="AO61" s="346">
        <v>5</v>
      </c>
      <c r="AP61" s="345">
        <v>105</v>
      </c>
      <c r="AQ61" s="347">
        <v>34</v>
      </c>
      <c r="AR61" s="348">
        <v>29</v>
      </c>
    </row>
    <row r="62" spans="1:44" x14ac:dyDescent="0.2">
      <c r="A62" s="342" t="s">
        <v>4</v>
      </c>
      <c r="B62" s="326" t="s">
        <v>32</v>
      </c>
      <c r="C62" s="344">
        <v>26698</v>
      </c>
      <c r="D62" s="346">
        <f t="shared" si="2"/>
        <v>4907</v>
      </c>
      <c r="E62" s="346">
        <v>7310</v>
      </c>
      <c r="F62" s="345">
        <v>3667</v>
      </c>
      <c r="G62" s="347">
        <v>57</v>
      </c>
      <c r="H62" s="346">
        <v>280</v>
      </c>
      <c r="I62" s="346">
        <v>13</v>
      </c>
      <c r="J62" s="345">
        <v>0</v>
      </c>
      <c r="K62" s="347">
        <v>1442</v>
      </c>
      <c r="L62" s="346">
        <v>88</v>
      </c>
      <c r="M62" s="346">
        <v>26</v>
      </c>
      <c r="N62" s="345">
        <v>5882</v>
      </c>
      <c r="O62" s="347">
        <v>12</v>
      </c>
      <c r="P62" s="346">
        <v>67</v>
      </c>
      <c r="Q62" s="346">
        <v>3</v>
      </c>
      <c r="R62" s="345">
        <v>155</v>
      </c>
      <c r="S62" s="347">
        <v>149</v>
      </c>
      <c r="T62" s="346">
        <v>163</v>
      </c>
      <c r="U62" s="346">
        <v>811</v>
      </c>
      <c r="V62" s="345">
        <v>69</v>
      </c>
      <c r="W62" s="347">
        <v>515</v>
      </c>
      <c r="X62" s="346">
        <v>61</v>
      </c>
      <c r="Y62" s="346">
        <v>18</v>
      </c>
      <c r="Z62" s="345">
        <v>42</v>
      </c>
      <c r="AA62" s="347">
        <v>7</v>
      </c>
      <c r="AB62" s="346">
        <v>121</v>
      </c>
      <c r="AC62" s="346">
        <v>21</v>
      </c>
      <c r="AD62" s="345">
        <v>2</v>
      </c>
      <c r="AE62" s="347">
        <v>55</v>
      </c>
      <c r="AF62" s="346">
        <v>100</v>
      </c>
      <c r="AG62" s="346">
        <v>11</v>
      </c>
      <c r="AH62" s="345">
        <v>90</v>
      </c>
      <c r="AI62" s="347">
        <v>119</v>
      </c>
      <c r="AJ62" s="346">
        <v>186</v>
      </c>
      <c r="AK62" s="346">
        <v>17</v>
      </c>
      <c r="AL62" s="345">
        <v>43</v>
      </c>
      <c r="AM62" s="347">
        <v>0</v>
      </c>
      <c r="AN62" s="346">
        <v>100</v>
      </c>
      <c r="AO62" s="346">
        <v>0</v>
      </c>
      <c r="AP62" s="345">
        <v>89</v>
      </c>
      <c r="AQ62" s="347">
        <v>0</v>
      </c>
      <c r="AR62" s="348">
        <v>0</v>
      </c>
    </row>
    <row r="63" spans="1:44" x14ac:dyDescent="0.2">
      <c r="A63" s="342" t="s">
        <v>5</v>
      </c>
      <c r="B63" s="326" t="s">
        <v>33</v>
      </c>
      <c r="C63" s="344">
        <v>7261</v>
      </c>
      <c r="D63" s="346">
        <f t="shared" si="2"/>
        <v>970</v>
      </c>
      <c r="E63" s="346">
        <v>736</v>
      </c>
      <c r="F63" s="345">
        <v>2042</v>
      </c>
      <c r="G63" s="347">
        <v>441</v>
      </c>
      <c r="H63" s="346">
        <v>53</v>
      </c>
      <c r="I63" s="346">
        <v>3</v>
      </c>
      <c r="J63" s="345">
        <v>4</v>
      </c>
      <c r="K63" s="347">
        <v>116</v>
      </c>
      <c r="L63" s="346">
        <v>72</v>
      </c>
      <c r="M63" s="346">
        <v>382</v>
      </c>
      <c r="N63" s="345">
        <v>309</v>
      </c>
      <c r="O63" s="347">
        <v>98</v>
      </c>
      <c r="P63" s="346">
        <v>0</v>
      </c>
      <c r="Q63" s="346">
        <v>64</v>
      </c>
      <c r="R63" s="345">
        <v>109</v>
      </c>
      <c r="S63" s="347">
        <v>184</v>
      </c>
      <c r="T63" s="346">
        <v>43</v>
      </c>
      <c r="U63" s="346">
        <v>78</v>
      </c>
      <c r="V63" s="345">
        <v>424</v>
      </c>
      <c r="W63" s="347">
        <v>62</v>
      </c>
      <c r="X63" s="346">
        <v>8</v>
      </c>
      <c r="Y63" s="346">
        <v>4</v>
      </c>
      <c r="Z63" s="345">
        <v>261</v>
      </c>
      <c r="AA63" s="347">
        <v>0</v>
      </c>
      <c r="AB63" s="346">
        <v>71</v>
      </c>
      <c r="AC63" s="346">
        <v>5</v>
      </c>
      <c r="AD63" s="345">
        <v>32</v>
      </c>
      <c r="AE63" s="347">
        <v>156</v>
      </c>
      <c r="AF63" s="346">
        <v>49</v>
      </c>
      <c r="AG63" s="346">
        <v>0</v>
      </c>
      <c r="AH63" s="345">
        <v>154</v>
      </c>
      <c r="AI63" s="347">
        <v>30</v>
      </c>
      <c r="AJ63" s="346">
        <v>195</v>
      </c>
      <c r="AK63" s="346">
        <v>4</v>
      </c>
      <c r="AL63" s="345">
        <v>44</v>
      </c>
      <c r="AM63" s="347">
        <v>13</v>
      </c>
      <c r="AN63" s="346">
        <v>0</v>
      </c>
      <c r="AO63" s="346">
        <v>0</v>
      </c>
      <c r="AP63" s="345">
        <v>38</v>
      </c>
      <c r="AQ63" s="347">
        <v>7</v>
      </c>
      <c r="AR63" s="348">
        <v>0</v>
      </c>
    </row>
    <row r="64" spans="1:44" x14ac:dyDescent="0.2">
      <c r="A64" s="342" t="s">
        <v>6</v>
      </c>
      <c r="B64" s="326" t="s">
        <v>34</v>
      </c>
      <c r="C64" s="344">
        <v>33535</v>
      </c>
      <c r="D64" s="346">
        <f t="shared" si="2"/>
        <v>3722</v>
      </c>
      <c r="E64" s="346">
        <v>3519</v>
      </c>
      <c r="F64" s="345">
        <v>5011</v>
      </c>
      <c r="G64" s="347">
        <v>4119</v>
      </c>
      <c r="H64" s="346">
        <v>282</v>
      </c>
      <c r="I64" s="346">
        <v>147</v>
      </c>
      <c r="J64" s="345">
        <v>4</v>
      </c>
      <c r="K64" s="347">
        <v>1420</v>
      </c>
      <c r="L64" s="346">
        <v>237</v>
      </c>
      <c r="M64" s="346">
        <v>589</v>
      </c>
      <c r="N64" s="345">
        <v>1091</v>
      </c>
      <c r="O64" s="347">
        <v>416</v>
      </c>
      <c r="P64" s="346">
        <v>344</v>
      </c>
      <c r="Q64" s="346">
        <v>182</v>
      </c>
      <c r="R64" s="345">
        <v>2042</v>
      </c>
      <c r="S64" s="347">
        <v>733</v>
      </c>
      <c r="T64" s="346">
        <v>344</v>
      </c>
      <c r="U64" s="346">
        <v>1259</v>
      </c>
      <c r="V64" s="345">
        <v>260</v>
      </c>
      <c r="W64" s="347">
        <v>1539</v>
      </c>
      <c r="X64" s="346">
        <v>314</v>
      </c>
      <c r="Y64" s="346">
        <v>135</v>
      </c>
      <c r="Z64" s="345">
        <v>683</v>
      </c>
      <c r="AA64" s="347">
        <v>68</v>
      </c>
      <c r="AB64" s="346">
        <v>1284</v>
      </c>
      <c r="AC64" s="346">
        <v>37</v>
      </c>
      <c r="AD64" s="345">
        <v>183</v>
      </c>
      <c r="AE64" s="347">
        <v>519</v>
      </c>
      <c r="AF64" s="346">
        <v>476</v>
      </c>
      <c r="AG64" s="346">
        <v>91</v>
      </c>
      <c r="AH64" s="345">
        <v>239</v>
      </c>
      <c r="AI64" s="347">
        <v>391</v>
      </c>
      <c r="AJ64" s="346">
        <v>486</v>
      </c>
      <c r="AK64" s="346">
        <v>549</v>
      </c>
      <c r="AL64" s="345">
        <v>488</v>
      </c>
      <c r="AM64" s="347">
        <v>1</v>
      </c>
      <c r="AN64" s="346">
        <v>72</v>
      </c>
      <c r="AO64" s="346">
        <v>69</v>
      </c>
      <c r="AP64" s="345">
        <v>150</v>
      </c>
      <c r="AQ64" s="347">
        <v>20</v>
      </c>
      <c r="AR64" s="348">
        <v>20</v>
      </c>
    </row>
    <row r="65" spans="1:44" x14ac:dyDescent="0.2">
      <c r="A65" s="342" t="s">
        <v>7</v>
      </c>
      <c r="B65" s="326" t="s">
        <v>268</v>
      </c>
      <c r="C65" s="344">
        <v>32705</v>
      </c>
      <c r="D65" s="346">
        <f t="shared" si="2"/>
        <v>9957</v>
      </c>
      <c r="E65" s="346">
        <v>2904</v>
      </c>
      <c r="F65" s="345">
        <v>2197</v>
      </c>
      <c r="G65" s="347">
        <v>496</v>
      </c>
      <c r="H65" s="346">
        <v>171</v>
      </c>
      <c r="I65" s="346">
        <v>173</v>
      </c>
      <c r="J65" s="345">
        <v>17</v>
      </c>
      <c r="K65" s="347">
        <v>635</v>
      </c>
      <c r="L65" s="346">
        <v>780</v>
      </c>
      <c r="M65" s="346">
        <v>169</v>
      </c>
      <c r="N65" s="345">
        <v>1287</v>
      </c>
      <c r="O65" s="347">
        <v>20</v>
      </c>
      <c r="P65" s="346">
        <v>91</v>
      </c>
      <c r="Q65" s="346">
        <v>66</v>
      </c>
      <c r="R65" s="345">
        <v>259</v>
      </c>
      <c r="S65" s="347">
        <v>8441</v>
      </c>
      <c r="T65" s="346">
        <v>118</v>
      </c>
      <c r="U65" s="346">
        <v>256</v>
      </c>
      <c r="V65" s="345">
        <v>51</v>
      </c>
      <c r="W65" s="347">
        <v>1686</v>
      </c>
      <c r="X65" s="346">
        <v>190</v>
      </c>
      <c r="Y65" s="346">
        <v>34</v>
      </c>
      <c r="Z65" s="345">
        <v>28</v>
      </c>
      <c r="AA65" s="347">
        <v>76</v>
      </c>
      <c r="AB65" s="346">
        <v>132</v>
      </c>
      <c r="AC65" s="346">
        <v>13</v>
      </c>
      <c r="AD65" s="345">
        <v>42</v>
      </c>
      <c r="AE65" s="347">
        <v>835</v>
      </c>
      <c r="AF65" s="346">
        <v>597</v>
      </c>
      <c r="AG65" s="346">
        <v>8</v>
      </c>
      <c r="AH65" s="345">
        <v>104</v>
      </c>
      <c r="AI65" s="347">
        <v>116</v>
      </c>
      <c r="AJ65" s="346">
        <v>624</v>
      </c>
      <c r="AK65" s="346">
        <v>10</v>
      </c>
      <c r="AL65" s="345">
        <v>44</v>
      </c>
      <c r="AM65" s="347">
        <v>4</v>
      </c>
      <c r="AN65" s="346">
        <v>45</v>
      </c>
      <c r="AO65" s="346">
        <v>0</v>
      </c>
      <c r="AP65" s="345">
        <v>7</v>
      </c>
      <c r="AQ65" s="347">
        <v>19</v>
      </c>
      <c r="AR65" s="348">
        <v>3</v>
      </c>
    </row>
    <row r="66" spans="1:44" x14ac:dyDescent="0.2">
      <c r="A66" s="342" t="s">
        <v>8</v>
      </c>
      <c r="B66" s="326" t="s">
        <v>269</v>
      </c>
      <c r="C66" s="344">
        <v>30021</v>
      </c>
      <c r="D66" s="346">
        <f t="shared" si="2"/>
        <v>5521</v>
      </c>
      <c r="E66" s="346">
        <v>1688</v>
      </c>
      <c r="F66" s="345">
        <v>5051</v>
      </c>
      <c r="G66" s="347">
        <v>4993</v>
      </c>
      <c r="H66" s="346">
        <v>574</v>
      </c>
      <c r="I66" s="346">
        <v>626</v>
      </c>
      <c r="J66" s="345">
        <v>12</v>
      </c>
      <c r="K66" s="347">
        <v>1314</v>
      </c>
      <c r="L66" s="346">
        <v>38</v>
      </c>
      <c r="M66" s="346">
        <v>187</v>
      </c>
      <c r="N66" s="345">
        <v>1544</v>
      </c>
      <c r="O66" s="347">
        <v>111</v>
      </c>
      <c r="P66" s="346">
        <v>243</v>
      </c>
      <c r="Q66" s="346">
        <v>114</v>
      </c>
      <c r="R66" s="345">
        <v>1045</v>
      </c>
      <c r="S66" s="347">
        <v>215</v>
      </c>
      <c r="T66" s="346">
        <v>690</v>
      </c>
      <c r="U66" s="346">
        <v>245</v>
      </c>
      <c r="V66" s="345">
        <v>220</v>
      </c>
      <c r="W66" s="347">
        <v>890</v>
      </c>
      <c r="X66" s="346">
        <v>155</v>
      </c>
      <c r="Y66" s="346">
        <v>249</v>
      </c>
      <c r="Z66" s="345">
        <v>208</v>
      </c>
      <c r="AA66" s="347">
        <v>222</v>
      </c>
      <c r="AB66" s="346">
        <v>221</v>
      </c>
      <c r="AC66" s="346">
        <v>91</v>
      </c>
      <c r="AD66" s="345">
        <v>55</v>
      </c>
      <c r="AE66" s="347">
        <v>620</v>
      </c>
      <c r="AF66" s="346">
        <v>212</v>
      </c>
      <c r="AG66" s="346">
        <v>0</v>
      </c>
      <c r="AH66" s="345">
        <v>157</v>
      </c>
      <c r="AI66" s="347">
        <v>905</v>
      </c>
      <c r="AJ66" s="346">
        <v>1298</v>
      </c>
      <c r="AK66" s="346">
        <v>46</v>
      </c>
      <c r="AL66" s="345">
        <v>133</v>
      </c>
      <c r="AM66" s="347">
        <v>5</v>
      </c>
      <c r="AN66" s="346">
        <v>15</v>
      </c>
      <c r="AO66" s="346">
        <v>23</v>
      </c>
      <c r="AP66" s="345">
        <v>7</v>
      </c>
      <c r="AQ66" s="347">
        <v>21</v>
      </c>
      <c r="AR66" s="348">
        <v>57</v>
      </c>
    </row>
    <row r="67" spans="1:44" x14ac:dyDescent="0.2">
      <c r="A67" s="342" t="s">
        <v>9</v>
      </c>
      <c r="B67" s="326" t="s">
        <v>270</v>
      </c>
      <c r="C67" s="344">
        <v>10683</v>
      </c>
      <c r="D67" s="346">
        <f t="shared" si="2"/>
        <v>2738</v>
      </c>
      <c r="E67" s="346">
        <v>2533</v>
      </c>
      <c r="F67" s="345">
        <v>569</v>
      </c>
      <c r="G67" s="347">
        <v>736</v>
      </c>
      <c r="H67" s="346">
        <v>666</v>
      </c>
      <c r="I67" s="346">
        <v>0</v>
      </c>
      <c r="J67" s="345">
        <v>52</v>
      </c>
      <c r="K67" s="347">
        <v>216</v>
      </c>
      <c r="L67" s="346">
        <v>25</v>
      </c>
      <c r="M67" s="346">
        <v>190</v>
      </c>
      <c r="N67" s="345">
        <v>270</v>
      </c>
      <c r="O67" s="347">
        <v>0</v>
      </c>
      <c r="P67" s="346">
        <v>11</v>
      </c>
      <c r="Q67" s="346">
        <v>636</v>
      </c>
      <c r="R67" s="345">
        <v>132</v>
      </c>
      <c r="S67" s="347">
        <v>47</v>
      </c>
      <c r="T67" s="346">
        <v>68</v>
      </c>
      <c r="U67" s="346">
        <v>0</v>
      </c>
      <c r="V67" s="345">
        <v>45</v>
      </c>
      <c r="W67" s="347">
        <v>152</v>
      </c>
      <c r="X67" s="346">
        <v>112</v>
      </c>
      <c r="Y67" s="346">
        <v>7</v>
      </c>
      <c r="Z67" s="345">
        <v>8</v>
      </c>
      <c r="AA67" s="347">
        <v>63</v>
      </c>
      <c r="AB67" s="346">
        <v>0</v>
      </c>
      <c r="AC67" s="346">
        <v>7</v>
      </c>
      <c r="AD67" s="345">
        <v>68</v>
      </c>
      <c r="AE67" s="347">
        <v>4</v>
      </c>
      <c r="AF67" s="346">
        <v>115</v>
      </c>
      <c r="AG67" s="346">
        <v>2</v>
      </c>
      <c r="AH67" s="345">
        <v>235</v>
      </c>
      <c r="AI67" s="347">
        <v>8</v>
      </c>
      <c r="AJ67" s="346">
        <v>73</v>
      </c>
      <c r="AK67" s="346">
        <v>207</v>
      </c>
      <c r="AL67" s="345">
        <v>548</v>
      </c>
      <c r="AM67" s="347">
        <v>0</v>
      </c>
      <c r="AN67" s="346">
        <v>0</v>
      </c>
      <c r="AO67" s="346">
        <v>9</v>
      </c>
      <c r="AP67" s="345">
        <v>104</v>
      </c>
      <c r="AQ67" s="347">
        <v>27</v>
      </c>
      <c r="AR67" s="348">
        <v>0</v>
      </c>
    </row>
    <row r="68" spans="1:44" x14ac:dyDescent="0.2">
      <c r="A68" s="342" t="s">
        <v>10</v>
      </c>
      <c r="B68" s="326" t="s">
        <v>280</v>
      </c>
      <c r="C68" s="344">
        <v>10590</v>
      </c>
      <c r="D68" s="346">
        <f t="shared" si="2"/>
        <v>960</v>
      </c>
      <c r="E68" s="346">
        <v>1440</v>
      </c>
      <c r="F68" s="345">
        <v>1410</v>
      </c>
      <c r="G68" s="347">
        <v>489</v>
      </c>
      <c r="H68" s="346">
        <v>139</v>
      </c>
      <c r="I68" s="346">
        <v>12</v>
      </c>
      <c r="J68" s="345">
        <v>7</v>
      </c>
      <c r="K68" s="347">
        <v>1220</v>
      </c>
      <c r="L68" s="346">
        <v>46</v>
      </c>
      <c r="M68" s="346">
        <v>260</v>
      </c>
      <c r="N68" s="345">
        <v>137</v>
      </c>
      <c r="O68" s="347">
        <v>193</v>
      </c>
      <c r="P68" s="346">
        <v>80</v>
      </c>
      <c r="Q68" s="346">
        <v>100</v>
      </c>
      <c r="R68" s="345">
        <v>51</v>
      </c>
      <c r="S68" s="347">
        <v>7</v>
      </c>
      <c r="T68" s="346">
        <v>60</v>
      </c>
      <c r="U68" s="346">
        <v>138</v>
      </c>
      <c r="V68" s="345">
        <v>131</v>
      </c>
      <c r="W68" s="347">
        <v>80</v>
      </c>
      <c r="X68" s="346">
        <v>155</v>
      </c>
      <c r="Y68" s="346">
        <v>24</v>
      </c>
      <c r="Z68" s="345">
        <v>359</v>
      </c>
      <c r="AA68" s="347">
        <v>7</v>
      </c>
      <c r="AB68" s="346">
        <v>100</v>
      </c>
      <c r="AC68" s="346">
        <v>0</v>
      </c>
      <c r="AD68" s="345">
        <v>8</v>
      </c>
      <c r="AE68" s="347">
        <v>424</v>
      </c>
      <c r="AF68" s="346">
        <v>244</v>
      </c>
      <c r="AG68" s="346">
        <v>311</v>
      </c>
      <c r="AH68" s="345">
        <v>160</v>
      </c>
      <c r="AI68" s="347">
        <v>0</v>
      </c>
      <c r="AJ68" s="346">
        <v>1</v>
      </c>
      <c r="AK68" s="346">
        <v>6</v>
      </c>
      <c r="AL68" s="345">
        <v>1</v>
      </c>
      <c r="AM68" s="347">
        <v>0</v>
      </c>
      <c r="AN68" s="346">
        <v>1561</v>
      </c>
      <c r="AO68" s="346">
        <v>17</v>
      </c>
      <c r="AP68" s="345">
        <v>156</v>
      </c>
      <c r="AQ68" s="347">
        <v>96</v>
      </c>
      <c r="AR68" s="348">
        <v>0</v>
      </c>
    </row>
    <row r="69" spans="1:44" x14ac:dyDescent="0.2">
      <c r="A69" s="342" t="s">
        <v>11</v>
      </c>
      <c r="B69" s="326" t="s">
        <v>35</v>
      </c>
      <c r="C69" s="344">
        <v>41425</v>
      </c>
      <c r="D69" s="346">
        <f t="shared" si="2"/>
        <v>7463</v>
      </c>
      <c r="E69" s="346">
        <v>11420</v>
      </c>
      <c r="F69" s="345">
        <v>3323</v>
      </c>
      <c r="G69" s="347">
        <v>1442</v>
      </c>
      <c r="H69" s="346">
        <v>580</v>
      </c>
      <c r="I69" s="346">
        <v>1443</v>
      </c>
      <c r="J69" s="345">
        <v>31</v>
      </c>
      <c r="K69" s="347">
        <v>1061</v>
      </c>
      <c r="L69" s="346">
        <v>51</v>
      </c>
      <c r="M69" s="346">
        <v>256</v>
      </c>
      <c r="N69" s="345">
        <v>1236</v>
      </c>
      <c r="O69" s="347">
        <v>792</v>
      </c>
      <c r="P69" s="346">
        <v>100</v>
      </c>
      <c r="Q69" s="346">
        <v>323</v>
      </c>
      <c r="R69" s="345">
        <v>135</v>
      </c>
      <c r="S69" s="347">
        <v>607</v>
      </c>
      <c r="T69" s="346">
        <v>308</v>
      </c>
      <c r="U69" s="346">
        <v>93</v>
      </c>
      <c r="V69" s="345">
        <v>1625</v>
      </c>
      <c r="W69" s="347">
        <v>1572</v>
      </c>
      <c r="X69" s="346">
        <v>260</v>
      </c>
      <c r="Y69" s="346">
        <v>339</v>
      </c>
      <c r="Z69" s="345">
        <v>1491</v>
      </c>
      <c r="AA69" s="347">
        <v>876</v>
      </c>
      <c r="AB69" s="346">
        <v>12</v>
      </c>
      <c r="AC69" s="346">
        <v>380</v>
      </c>
      <c r="AD69" s="345">
        <v>605</v>
      </c>
      <c r="AE69" s="347">
        <v>470</v>
      </c>
      <c r="AF69" s="346">
        <v>858</v>
      </c>
      <c r="AG69" s="346">
        <v>2</v>
      </c>
      <c r="AH69" s="345">
        <v>121</v>
      </c>
      <c r="AI69" s="347">
        <v>138</v>
      </c>
      <c r="AJ69" s="346">
        <v>101</v>
      </c>
      <c r="AK69" s="346">
        <v>119</v>
      </c>
      <c r="AL69" s="345">
        <v>1010</v>
      </c>
      <c r="AM69" s="347">
        <v>22</v>
      </c>
      <c r="AN69" s="346">
        <v>146</v>
      </c>
      <c r="AO69" s="346">
        <v>398</v>
      </c>
      <c r="AP69" s="345">
        <v>192</v>
      </c>
      <c r="AQ69" s="347">
        <v>0</v>
      </c>
      <c r="AR69" s="348">
        <v>24</v>
      </c>
    </row>
    <row r="70" spans="1:44" x14ac:dyDescent="0.2">
      <c r="A70" s="342" t="s">
        <v>12</v>
      </c>
      <c r="B70" s="326" t="s">
        <v>365</v>
      </c>
      <c r="C70" s="344">
        <v>15837</v>
      </c>
      <c r="D70" s="346">
        <f t="shared" si="2"/>
        <v>3725</v>
      </c>
      <c r="E70" s="346">
        <v>547</v>
      </c>
      <c r="F70" s="345">
        <v>4055</v>
      </c>
      <c r="G70" s="347">
        <v>602</v>
      </c>
      <c r="H70" s="346">
        <v>994</v>
      </c>
      <c r="I70" s="346">
        <v>0</v>
      </c>
      <c r="J70" s="345">
        <v>0</v>
      </c>
      <c r="K70" s="347">
        <v>862</v>
      </c>
      <c r="L70" s="346">
        <v>0</v>
      </c>
      <c r="M70" s="346">
        <v>9</v>
      </c>
      <c r="N70" s="345">
        <v>49</v>
      </c>
      <c r="O70" s="347">
        <v>0</v>
      </c>
      <c r="P70" s="346">
        <v>112</v>
      </c>
      <c r="Q70" s="346">
        <v>173</v>
      </c>
      <c r="R70" s="345">
        <v>511</v>
      </c>
      <c r="S70" s="347">
        <v>0</v>
      </c>
      <c r="T70" s="346">
        <v>34</v>
      </c>
      <c r="U70" s="346">
        <v>5</v>
      </c>
      <c r="V70" s="345">
        <v>2749</v>
      </c>
      <c r="W70" s="347">
        <v>24</v>
      </c>
      <c r="X70" s="346">
        <v>237</v>
      </c>
      <c r="Y70" s="346">
        <v>0</v>
      </c>
      <c r="Z70" s="345">
        <v>13</v>
      </c>
      <c r="AA70" s="347">
        <v>0</v>
      </c>
      <c r="AB70" s="346">
        <v>0</v>
      </c>
      <c r="AC70" s="346">
        <v>101</v>
      </c>
      <c r="AD70" s="345">
        <v>0</v>
      </c>
      <c r="AE70" s="347">
        <v>778</v>
      </c>
      <c r="AF70" s="346">
        <v>7</v>
      </c>
      <c r="AG70" s="346">
        <v>18</v>
      </c>
      <c r="AH70" s="345">
        <v>0</v>
      </c>
      <c r="AI70" s="347">
        <v>95</v>
      </c>
      <c r="AJ70" s="346">
        <v>0</v>
      </c>
      <c r="AK70" s="346">
        <v>3</v>
      </c>
      <c r="AL70" s="345">
        <v>125</v>
      </c>
      <c r="AM70" s="347">
        <v>0</v>
      </c>
      <c r="AN70" s="346">
        <v>0</v>
      </c>
      <c r="AO70" s="346">
        <v>0</v>
      </c>
      <c r="AP70" s="345">
        <v>0</v>
      </c>
      <c r="AQ70" s="347">
        <v>9</v>
      </c>
      <c r="AR70" s="348">
        <v>0</v>
      </c>
    </row>
    <row r="71" spans="1:44" x14ac:dyDescent="0.2">
      <c r="A71" s="342" t="s">
        <v>13</v>
      </c>
      <c r="B71" s="326" t="s">
        <v>191</v>
      </c>
      <c r="C71" s="344">
        <v>32143</v>
      </c>
      <c r="D71" s="346">
        <f t="shared" si="2"/>
        <v>10049</v>
      </c>
      <c r="E71" s="346">
        <v>2853</v>
      </c>
      <c r="F71" s="345">
        <v>1803</v>
      </c>
      <c r="G71" s="347">
        <v>6937</v>
      </c>
      <c r="H71" s="346">
        <v>689</v>
      </c>
      <c r="I71" s="346">
        <v>92</v>
      </c>
      <c r="J71" s="345">
        <v>13</v>
      </c>
      <c r="K71" s="347">
        <v>338</v>
      </c>
      <c r="L71" s="346">
        <v>907</v>
      </c>
      <c r="M71" s="346">
        <v>274</v>
      </c>
      <c r="N71" s="345">
        <v>416</v>
      </c>
      <c r="O71" s="347">
        <v>64</v>
      </c>
      <c r="P71" s="346">
        <v>161</v>
      </c>
      <c r="Q71" s="346">
        <v>185</v>
      </c>
      <c r="R71" s="345">
        <v>541</v>
      </c>
      <c r="S71" s="347">
        <v>448</v>
      </c>
      <c r="T71" s="346">
        <v>376</v>
      </c>
      <c r="U71" s="346">
        <v>729</v>
      </c>
      <c r="V71" s="345">
        <v>703</v>
      </c>
      <c r="W71" s="347">
        <v>538</v>
      </c>
      <c r="X71" s="346">
        <v>244</v>
      </c>
      <c r="Y71" s="346">
        <v>80</v>
      </c>
      <c r="Z71" s="345">
        <v>684</v>
      </c>
      <c r="AA71" s="347">
        <v>107</v>
      </c>
      <c r="AB71" s="346">
        <v>68</v>
      </c>
      <c r="AC71" s="346">
        <v>185</v>
      </c>
      <c r="AD71" s="345">
        <v>175</v>
      </c>
      <c r="AE71" s="347">
        <v>207</v>
      </c>
      <c r="AF71" s="346">
        <v>317</v>
      </c>
      <c r="AG71" s="346">
        <v>0</v>
      </c>
      <c r="AH71" s="345">
        <v>286</v>
      </c>
      <c r="AI71" s="347">
        <v>515</v>
      </c>
      <c r="AJ71" s="346">
        <v>147</v>
      </c>
      <c r="AK71" s="346">
        <v>21</v>
      </c>
      <c r="AL71" s="345">
        <v>682</v>
      </c>
      <c r="AM71" s="347">
        <v>59</v>
      </c>
      <c r="AN71" s="346">
        <v>18</v>
      </c>
      <c r="AO71" s="346">
        <v>0</v>
      </c>
      <c r="AP71" s="345">
        <v>74</v>
      </c>
      <c r="AQ71" s="347">
        <v>130</v>
      </c>
      <c r="AR71" s="348">
        <v>28</v>
      </c>
    </row>
    <row r="72" spans="1:44" x14ac:dyDescent="0.2">
      <c r="A72" s="342" t="s">
        <v>14</v>
      </c>
      <c r="B72" s="326" t="s">
        <v>50</v>
      </c>
      <c r="C72" s="344">
        <v>25566</v>
      </c>
      <c r="D72" s="346">
        <f t="shared" si="2"/>
        <v>6274</v>
      </c>
      <c r="E72" s="346">
        <v>3478</v>
      </c>
      <c r="F72" s="345">
        <v>1048</v>
      </c>
      <c r="G72" s="347">
        <v>482</v>
      </c>
      <c r="H72" s="346">
        <v>582</v>
      </c>
      <c r="I72" s="346">
        <v>152</v>
      </c>
      <c r="J72" s="345">
        <v>114</v>
      </c>
      <c r="K72" s="347">
        <v>440</v>
      </c>
      <c r="L72" s="346">
        <v>12</v>
      </c>
      <c r="M72" s="346">
        <v>2094</v>
      </c>
      <c r="N72" s="345">
        <v>377</v>
      </c>
      <c r="O72" s="347">
        <v>120</v>
      </c>
      <c r="P72" s="346">
        <v>597</v>
      </c>
      <c r="Q72" s="346">
        <v>88</v>
      </c>
      <c r="R72" s="345">
        <v>457</v>
      </c>
      <c r="S72" s="347">
        <v>244</v>
      </c>
      <c r="T72" s="346">
        <v>102</v>
      </c>
      <c r="U72" s="346">
        <v>245</v>
      </c>
      <c r="V72" s="345">
        <v>283</v>
      </c>
      <c r="W72" s="347">
        <v>366</v>
      </c>
      <c r="X72" s="346">
        <v>336</v>
      </c>
      <c r="Y72" s="346">
        <v>277</v>
      </c>
      <c r="Z72" s="345">
        <v>876</v>
      </c>
      <c r="AA72" s="347">
        <v>106</v>
      </c>
      <c r="AB72" s="346">
        <v>135</v>
      </c>
      <c r="AC72" s="346">
        <v>585</v>
      </c>
      <c r="AD72" s="345">
        <v>265</v>
      </c>
      <c r="AE72" s="347">
        <v>1956</v>
      </c>
      <c r="AF72" s="346">
        <v>2323</v>
      </c>
      <c r="AG72" s="346">
        <v>16</v>
      </c>
      <c r="AH72" s="345">
        <v>48</v>
      </c>
      <c r="AI72" s="347">
        <v>215</v>
      </c>
      <c r="AJ72" s="346">
        <v>13</v>
      </c>
      <c r="AK72" s="346">
        <v>88</v>
      </c>
      <c r="AL72" s="345">
        <v>517</v>
      </c>
      <c r="AM72" s="347">
        <v>43</v>
      </c>
      <c r="AN72" s="346">
        <v>106</v>
      </c>
      <c r="AO72" s="346">
        <v>58</v>
      </c>
      <c r="AP72" s="345">
        <v>19</v>
      </c>
      <c r="AQ72" s="347">
        <v>17</v>
      </c>
      <c r="AR72" s="348">
        <v>12</v>
      </c>
    </row>
    <row r="73" spans="1:44" x14ac:dyDescent="0.2">
      <c r="A73" s="342" t="s">
        <v>15</v>
      </c>
      <c r="B73" s="326" t="s">
        <v>36</v>
      </c>
      <c r="C73" s="344">
        <v>116652</v>
      </c>
      <c r="D73" s="346">
        <f t="shared" si="2"/>
        <v>30572</v>
      </c>
      <c r="E73" s="346">
        <v>19186</v>
      </c>
      <c r="F73" s="345">
        <v>12619</v>
      </c>
      <c r="G73" s="347">
        <v>3885</v>
      </c>
      <c r="H73" s="346">
        <v>6121</v>
      </c>
      <c r="I73" s="346">
        <v>1183</v>
      </c>
      <c r="J73" s="345">
        <v>674</v>
      </c>
      <c r="K73" s="347">
        <v>3561</v>
      </c>
      <c r="L73" s="346">
        <v>935</v>
      </c>
      <c r="M73" s="346">
        <v>2961</v>
      </c>
      <c r="N73" s="345">
        <v>6712</v>
      </c>
      <c r="O73" s="347">
        <v>859</v>
      </c>
      <c r="P73" s="346">
        <v>737</v>
      </c>
      <c r="Q73" s="346">
        <v>2498</v>
      </c>
      <c r="R73" s="345">
        <v>1594</v>
      </c>
      <c r="S73" s="347">
        <v>3227</v>
      </c>
      <c r="T73" s="346">
        <v>1863</v>
      </c>
      <c r="U73" s="346">
        <v>688</v>
      </c>
      <c r="V73" s="345">
        <v>1113</v>
      </c>
      <c r="W73" s="347">
        <v>781</v>
      </c>
      <c r="X73" s="346">
        <v>578</v>
      </c>
      <c r="Y73" s="346">
        <v>735</v>
      </c>
      <c r="Z73" s="345">
        <v>1438</v>
      </c>
      <c r="AA73" s="347">
        <v>1356</v>
      </c>
      <c r="AB73" s="346">
        <v>880</v>
      </c>
      <c r="AC73" s="346">
        <v>981</v>
      </c>
      <c r="AD73" s="345">
        <v>1027</v>
      </c>
      <c r="AE73" s="347">
        <v>827</v>
      </c>
      <c r="AF73" s="346">
        <v>1521</v>
      </c>
      <c r="AG73" s="346">
        <v>321</v>
      </c>
      <c r="AH73" s="345">
        <v>288</v>
      </c>
      <c r="AI73" s="347">
        <v>687</v>
      </c>
      <c r="AJ73" s="346">
        <v>558</v>
      </c>
      <c r="AK73" s="346">
        <v>185</v>
      </c>
      <c r="AL73" s="345">
        <v>337</v>
      </c>
      <c r="AM73" s="347">
        <v>220</v>
      </c>
      <c r="AN73" s="346">
        <v>749</v>
      </c>
      <c r="AO73" s="346">
        <v>207</v>
      </c>
      <c r="AP73" s="345">
        <v>616</v>
      </c>
      <c r="AQ73" s="347">
        <v>619</v>
      </c>
      <c r="AR73" s="348">
        <v>753</v>
      </c>
    </row>
    <row r="74" spans="1:44" x14ac:dyDescent="0.2">
      <c r="A74" s="342" t="s">
        <v>16</v>
      </c>
      <c r="B74" s="326" t="s">
        <v>192</v>
      </c>
      <c r="C74" s="344">
        <v>6284</v>
      </c>
      <c r="D74" s="346">
        <f t="shared" si="2"/>
        <v>1812</v>
      </c>
      <c r="E74" s="346">
        <v>1730</v>
      </c>
      <c r="F74" s="345">
        <v>668</v>
      </c>
      <c r="G74" s="347">
        <v>155</v>
      </c>
      <c r="H74" s="346">
        <v>23</v>
      </c>
      <c r="I74" s="346">
        <v>171</v>
      </c>
      <c r="J74" s="345">
        <v>7</v>
      </c>
      <c r="K74" s="347">
        <v>0</v>
      </c>
      <c r="L74" s="346">
        <v>366</v>
      </c>
      <c r="M74" s="346">
        <v>167</v>
      </c>
      <c r="N74" s="345">
        <v>164</v>
      </c>
      <c r="O74" s="347">
        <v>218</v>
      </c>
      <c r="P74" s="346">
        <v>2</v>
      </c>
      <c r="Q74" s="346">
        <v>26</v>
      </c>
      <c r="R74" s="345">
        <v>6</v>
      </c>
      <c r="S74" s="347">
        <v>137</v>
      </c>
      <c r="T74" s="346">
        <v>0</v>
      </c>
      <c r="U74" s="346">
        <v>0</v>
      </c>
      <c r="V74" s="345">
        <v>191</v>
      </c>
      <c r="W74" s="347">
        <v>0</v>
      </c>
      <c r="X74" s="346">
        <v>14</v>
      </c>
      <c r="Y74" s="346">
        <v>3</v>
      </c>
      <c r="Z74" s="345">
        <v>20</v>
      </c>
      <c r="AA74" s="347">
        <v>1</v>
      </c>
      <c r="AB74" s="346">
        <v>195</v>
      </c>
      <c r="AC74" s="346">
        <v>4</v>
      </c>
      <c r="AD74" s="345">
        <v>15</v>
      </c>
      <c r="AE74" s="347">
        <v>125</v>
      </c>
      <c r="AF74" s="346">
        <v>3</v>
      </c>
      <c r="AG74" s="346">
        <v>11</v>
      </c>
      <c r="AH74" s="345">
        <v>0</v>
      </c>
      <c r="AI74" s="347">
        <v>0</v>
      </c>
      <c r="AJ74" s="346">
        <v>0</v>
      </c>
      <c r="AK74" s="346">
        <v>0</v>
      </c>
      <c r="AL74" s="345">
        <v>11</v>
      </c>
      <c r="AM74" s="347">
        <v>29</v>
      </c>
      <c r="AN74" s="346">
        <v>0</v>
      </c>
      <c r="AO74" s="346">
        <v>0</v>
      </c>
      <c r="AP74" s="345">
        <v>0</v>
      </c>
      <c r="AQ74" s="347">
        <v>10</v>
      </c>
      <c r="AR74" s="348">
        <v>0</v>
      </c>
    </row>
    <row r="75" spans="1:44" x14ac:dyDescent="0.2">
      <c r="A75" s="342" t="s">
        <v>17</v>
      </c>
      <c r="B75" s="326" t="s">
        <v>272</v>
      </c>
      <c r="C75" s="344">
        <v>5038</v>
      </c>
      <c r="D75" s="346">
        <f t="shared" si="2"/>
        <v>1764</v>
      </c>
      <c r="E75" s="346">
        <v>566</v>
      </c>
      <c r="F75" s="345">
        <v>576</v>
      </c>
      <c r="G75" s="347">
        <v>191</v>
      </c>
      <c r="H75" s="346">
        <v>396</v>
      </c>
      <c r="I75" s="346">
        <v>17</v>
      </c>
      <c r="J75" s="345">
        <v>97</v>
      </c>
      <c r="K75" s="347">
        <v>66</v>
      </c>
      <c r="L75" s="346">
        <v>57</v>
      </c>
      <c r="M75" s="346">
        <v>54</v>
      </c>
      <c r="N75" s="345">
        <v>197</v>
      </c>
      <c r="O75" s="347">
        <v>82</v>
      </c>
      <c r="P75" s="346">
        <v>9</v>
      </c>
      <c r="Q75" s="346">
        <v>108</v>
      </c>
      <c r="R75" s="345">
        <v>17</v>
      </c>
      <c r="S75" s="347">
        <v>179</v>
      </c>
      <c r="T75" s="346">
        <v>87</v>
      </c>
      <c r="U75" s="346">
        <v>69</v>
      </c>
      <c r="V75" s="345">
        <v>68</v>
      </c>
      <c r="W75" s="347">
        <v>11</v>
      </c>
      <c r="X75" s="346">
        <v>40</v>
      </c>
      <c r="Y75" s="346">
        <v>4</v>
      </c>
      <c r="Z75" s="345">
        <v>32</v>
      </c>
      <c r="AA75" s="347">
        <v>50</v>
      </c>
      <c r="AB75" s="346">
        <v>13</v>
      </c>
      <c r="AC75" s="346">
        <v>35</v>
      </c>
      <c r="AD75" s="345">
        <v>50</v>
      </c>
      <c r="AE75" s="347">
        <v>16</v>
      </c>
      <c r="AF75" s="346">
        <v>20</v>
      </c>
      <c r="AG75" s="346">
        <v>8</v>
      </c>
      <c r="AH75" s="345">
        <v>21</v>
      </c>
      <c r="AI75" s="347">
        <v>5</v>
      </c>
      <c r="AJ75" s="346">
        <v>17</v>
      </c>
      <c r="AK75" s="346">
        <v>7</v>
      </c>
      <c r="AL75" s="345">
        <v>9</v>
      </c>
      <c r="AM75" s="347">
        <v>12</v>
      </c>
      <c r="AN75" s="346">
        <v>6</v>
      </c>
      <c r="AO75" s="346">
        <v>59</v>
      </c>
      <c r="AP75" s="345">
        <v>12</v>
      </c>
      <c r="AQ75" s="347">
        <v>11</v>
      </c>
      <c r="AR75" s="348">
        <v>0</v>
      </c>
    </row>
    <row r="76" spans="1:44" x14ac:dyDescent="0.2">
      <c r="A76" s="342" t="s">
        <v>18</v>
      </c>
      <c r="B76" s="326" t="s">
        <v>281</v>
      </c>
      <c r="C76" s="344">
        <v>11062</v>
      </c>
      <c r="D76" s="346">
        <f t="shared" si="2"/>
        <v>3158</v>
      </c>
      <c r="E76" s="346">
        <v>1899</v>
      </c>
      <c r="F76" s="345">
        <v>1210</v>
      </c>
      <c r="G76" s="347">
        <v>413</v>
      </c>
      <c r="H76" s="346">
        <v>644</v>
      </c>
      <c r="I76" s="346">
        <v>141</v>
      </c>
      <c r="J76" s="345">
        <v>100</v>
      </c>
      <c r="K76" s="347">
        <v>192</v>
      </c>
      <c r="L76" s="346">
        <v>286</v>
      </c>
      <c r="M76" s="346">
        <v>185</v>
      </c>
      <c r="N76" s="345">
        <v>345</v>
      </c>
      <c r="O76" s="347">
        <v>238</v>
      </c>
      <c r="P76" s="346">
        <v>60</v>
      </c>
      <c r="Q76" s="346">
        <v>217</v>
      </c>
      <c r="R76" s="345">
        <v>95</v>
      </c>
      <c r="S76" s="347">
        <v>347</v>
      </c>
      <c r="T76" s="346">
        <v>157</v>
      </c>
      <c r="U76" s="346">
        <v>70</v>
      </c>
      <c r="V76" s="345">
        <v>203</v>
      </c>
      <c r="W76" s="347">
        <v>27</v>
      </c>
      <c r="X76" s="346">
        <v>69</v>
      </c>
      <c r="Y76" s="346">
        <v>41</v>
      </c>
      <c r="Z76" s="345">
        <v>93</v>
      </c>
      <c r="AA76" s="347">
        <v>88</v>
      </c>
      <c r="AB76" s="346">
        <v>78</v>
      </c>
      <c r="AC76" s="346">
        <v>59</v>
      </c>
      <c r="AD76" s="345">
        <v>45</v>
      </c>
      <c r="AE76" s="347">
        <v>97</v>
      </c>
      <c r="AF76" s="346">
        <v>122</v>
      </c>
      <c r="AG76" s="346">
        <v>40</v>
      </c>
      <c r="AH76" s="345">
        <v>0</v>
      </c>
      <c r="AI76" s="347">
        <v>27</v>
      </c>
      <c r="AJ76" s="346">
        <v>25</v>
      </c>
      <c r="AK76" s="346">
        <v>25</v>
      </c>
      <c r="AL76" s="345">
        <v>32</v>
      </c>
      <c r="AM76" s="347">
        <v>31</v>
      </c>
      <c r="AN76" s="346">
        <v>32</v>
      </c>
      <c r="AO76" s="346">
        <v>36</v>
      </c>
      <c r="AP76" s="345">
        <v>37</v>
      </c>
      <c r="AQ76" s="347">
        <v>38</v>
      </c>
      <c r="AR76" s="348">
        <v>60</v>
      </c>
    </row>
    <row r="77" spans="1:44" x14ac:dyDescent="0.2">
      <c r="A77" s="342" t="s">
        <v>19</v>
      </c>
      <c r="B77" s="326" t="s">
        <v>384</v>
      </c>
      <c r="C77" s="344">
        <v>340314</v>
      </c>
      <c r="D77" s="346">
        <f t="shared" si="2"/>
        <v>118742</v>
      </c>
      <c r="E77" s="346">
        <v>40756</v>
      </c>
      <c r="F77" s="345">
        <v>24654</v>
      </c>
      <c r="G77" s="347">
        <v>14407</v>
      </c>
      <c r="H77" s="346">
        <v>25405</v>
      </c>
      <c r="I77" s="346">
        <v>2780</v>
      </c>
      <c r="J77" s="345">
        <v>3880</v>
      </c>
      <c r="K77" s="347">
        <v>10580</v>
      </c>
      <c r="L77" s="346">
        <v>1383</v>
      </c>
      <c r="M77" s="346">
        <v>5924</v>
      </c>
      <c r="N77" s="345">
        <v>15110</v>
      </c>
      <c r="O77" s="347">
        <v>2627</v>
      </c>
      <c r="P77" s="346">
        <v>2599</v>
      </c>
      <c r="Q77" s="346">
        <v>8190</v>
      </c>
      <c r="R77" s="345">
        <v>5986</v>
      </c>
      <c r="S77" s="347">
        <v>4379</v>
      </c>
      <c r="T77" s="346">
        <v>6890</v>
      </c>
      <c r="U77" s="346">
        <v>3017</v>
      </c>
      <c r="V77" s="345">
        <v>5926</v>
      </c>
      <c r="W77" s="347">
        <v>2486</v>
      </c>
      <c r="X77" s="346">
        <v>2337</v>
      </c>
      <c r="Y77" s="346">
        <v>1231</v>
      </c>
      <c r="Z77" s="345">
        <v>3279</v>
      </c>
      <c r="AA77" s="347">
        <v>2862</v>
      </c>
      <c r="AB77" s="346">
        <v>2096</v>
      </c>
      <c r="AC77" s="346">
        <v>2179</v>
      </c>
      <c r="AD77" s="345">
        <v>1874</v>
      </c>
      <c r="AE77" s="347">
        <v>2370</v>
      </c>
      <c r="AF77" s="346">
        <v>4130</v>
      </c>
      <c r="AG77" s="346">
        <v>1603</v>
      </c>
      <c r="AH77" s="345">
        <v>717</v>
      </c>
      <c r="AI77" s="347">
        <v>1855</v>
      </c>
      <c r="AJ77" s="346">
        <v>997</v>
      </c>
      <c r="AK77" s="346">
        <v>350</v>
      </c>
      <c r="AL77" s="345">
        <v>1586</v>
      </c>
      <c r="AM77" s="347">
        <v>434</v>
      </c>
      <c r="AN77" s="346">
        <v>1988</v>
      </c>
      <c r="AO77" s="346">
        <v>626</v>
      </c>
      <c r="AP77" s="345">
        <v>740</v>
      </c>
      <c r="AQ77" s="347">
        <v>674</v>
      </c>
      <c r="AR77" s="348">
        <v>665</v>
      </c>
    </row>
    <row r="78" spans="1:44" x14ac:dyDescent="0.2">
      <c r="A78" s="342" t="s">
        <v>20</v>
      </c>
      <c r="B78" s="326" t="s">
        <v>37</v>
      </c>
      <c r="C78" s="344">
        <v>46842</v>
      </c>
      <c r="D78" s="346">
        <f t="shared" si="2"/>
        <v>17383</v>
      </c>
      <c r="E78" s="346">
        <v>6892</v>
      </c>
      <c r="F78" s="345">
        <v>3398</v>
      </c>
      <c r="G78" s="347">
        <v>2645</v>
      </c>
      <c r="H78" s="346">
        <v>2819</v>
      </c>
      <c r="I78" s="346">
        <v>661</v>
      </c>
      <c r="J78" s="345">
        <v>712</v>
      </c>
      <c r="K78" s="347">
        <v>997</v>
      </c>
      <c r="L78" s="346">
        <v>208</v>
      </c>
      <c r="M78" s="346">
        <v>1131</v>
      </c>
      <c r="N78" s="345">
        <v>1870</v>
      </c>
      <c r="O78" s="347">
        <v>310</v>
      </c>
      <c r="P78" s="346">
        <v>391</v>
      </c>
      <c r="Q78" s="346">
        <v>813</v>
      </c>
      <c r="R78" s="345">
        <v>448</v>
      </c>
      <c r="S78" s="347">
        <v>554</v>
      </c>
      <c r="T78" s="346">
        <v>1001</v>
      </c>
      <c r="U78" s="346">
        <v>284</v>
      </c>
      <c r="V78" s="345">
        <v>689</v>
      </c>
      <c r="W78" s="347">
        <v>271</v>
      </c>
      <c r="X78" s="346">
        <v>232</v>
      </c>
      <c r="Y78" s="346">
        <v>151</v>
      </c>
      <c r="Z78" s="345">
        <v>287</v>
      </c>
      <c r="AA78" s="347">
        <v>326</v>
      </c>
      <c r="AB78" s="346">
        <v>244</v>
      </c>
      <c r="AC78" s="346">
        <v>314</v>
      </c>
      <c r="AD78" s="345">
        <v>295</v>
      </c>
      <c r="AE78" s="347">
        <v>178</v>
      </c>
      <c r="AF78" s="346">
        <v>369</v>
      </c>
      <c r="AG78" s="346">
        <v>69</v>
      </c>
      <c r="AH78" s="345">
        <v>63</v>
      </c>
      <c r="AI78" s="347">
        <v>72</v>
      </c>
      <c r="AJ78" s="346">
        <v>68</v>
      </c>
      <c r="AK78" s="346">
        <v>23</v>
      </c>
      <c r="AL78" s="345">
        <v>186</v>
      </c>
      <c r="AM78" s="347">
        <v>46</v>
      </c>
      <c r="AN78" s="346">
        <v>135</v>
      </c>
      <c r="AO78" s="346">
        <v>48</v>
      </c>
      <c r="AP78" s="345">
        <v>66</v>
      </c>
      <c r="AQ78" s="347">
        <v>98</v>
      </c>
      <c r="AR78" s="348">
        <v>95</v>
      </c>
    </row>
    <row r="79" spans="1:44" x14ac:dyDescent="0.2">
      <c r="A79" s="342" t="s">
        <v>21</v>
      </c>
      <c r="B79" s="326" t="s">
        <v>38</v>
      </c>
      <c r="C79" s="344">
        <v>26548</v>
      </c>
      <c r="D79" s="346">
        <f t="shared" si="2"/>
        <v>11246</v>
      </c>
      <c r="E79" s="346">
        <v>2409</v>
      </c>
      <c r="F79" s="345">
        <v>2829</v>
      </c>
      <c r="G79" s="347">
        <v>1077</v>
      </c>
      <c r="H79" s="346">
        <v>3066</v>
      </c>
      <c r="I79" s="346">
        <v>73</v>
      </c>
      <c r="J79" s="345">
        <v>927</v>
      </c>
      <c r="K79" s="347">
        <v>786</v>
      </c>
      <c r="L79" s="346">
        <v>34</v>
      </c>
      <c r="M79" s="346">
        <v>125</v>
      </c>
      <c r="N79" s="345">
        <v>834</v>
      </c>
      <c r="O79" s="347">
        <v>71</v>
      </c>
      <c r="P79" s="346">
        <v>28</v>
      </c>
      <c r="Q79" s="346">
        <v>1102</v>
      </c>
      <c r="R79" s="345">
        <v>150</v>
      </c>
      <c r="S79" s="347">
        <v>209</v>
      </c>
      <c r="T79" s="346">
        <v>470</v>
      </c>
      <c r="U79" s="346">
        <v>67</v>
      </c>
      <c r="V79" s="345">
        <v>359</v>
      </c>
      <c r="W79" s="347">
        <v>44</v>
      </c>
      <c r="X79" s="346">
        <v>37</v>
      </c>
      <c r="Y79" s="346">
        <v>10</v>
      </c>
      <c r="Z79" s="345">
        <v>60</v>
      </c>
      <c r="AA79" s="347">
        <v>48</v>
      </c>
      <c r="AB79" s="346">
        <v>18</v>
      </c>
      <c r="AC79" s="346">
        <v>44</v>
      </c>
      <c r="AD79" s="345">
        <v>17</v>
      </c>
      <c r="AE79" s="347">
        <v>95</v>
      </c>
      <c r="AF79" s="346">
        <v>63</v>
      </c>
      <c r="AG79" s="346">
        <v>64</v>
      </c>
      <c r="AH79" s="345">
        <v>12</v>
      </c>
      <c r="AI79" s="347">
        <v>33</v>
      </c>
      <c r="AJ79" s="346">
        <v>46</v>
      </c>
      <c r="AK79" s="346">
        <v>1</v>
      </c>
      <c r="AL79" s="345">
        <v>18</v>
      </c>
      <c r="AM79" s="347">
        <v>0</v>
      </c>
      <c r="AN79" s="346">
        <v>52</v>
      </c>
      <c r="AO79" s="346">
        <v>18</v>
      </c>
      <c r="AP79" s="345">
        <v>2</v>
      </c>
      <c r="AQ79" s="347">
        <v>3</v>
      </c>
      <c r="AR79" s="348">
        <v>1</v>
      </c>
    </row>
    <row r="80" spans="1:44" x14ac:dyDescent="0.2">
      <c r="A80" s="342" t="s">
        <v>22</v>
      </c>
      <c r="B80" s="326" t="s">
        <v>535</v>
      </c>
      <c r="C80" s="344">
        <v>136212</v>
      </c>
      <c r="D80" s="346">
        <f t="shared" si="2"/>
        <v>54185</v>
      </c>
      <c r="E80" s="346">
        <v>14874</v>
      </c>
      <c r="F80" s="345">
        <v>13132</v>
      </c>
      <c r="G80" s="347">
        <v>4586</v>
      </c>
      <c r="H80" s="346">
        <v>10185</v>
      </c>
      <c r="I80" s="346">
        <v>632</v>
      </c>
      <c r="J80" s="345">
        <v>707</v>
      </c>
      <c r="K80" s="347">
        <v>4350</v>
      </c>
      <c r="L80" s="346">
        <v>468</v>
      </c>
      <c r="M80" s="346">
        <v>1062</v>
      </c>
      <c r="N80" s="345">
        <v>5172</v>
      </c>
      <c r="O80" s="347">
        <v>805</v>
      </c>
      <c r="P80" s="346">
        <v>909</v>
      </c>
      <c r="Q80" s="346">
        <v>2132</v>
      </c>
      <c r="R80" s="345">
        <v>1840</v>
      </c>
      <c r="S80" s="347">
        <v>1649</v>
      </c>
      <c r="T80" s="346">
        <v>1720</v>
      </c>
      <c r="U80" s="346">
        <v>1276</v>
      </c>
      <c r="V80" s="345">
        <v>1541</v>
      </c>
      <c r="W80" s="347">
        <v>1828</v>
      </c>
      <c r="X80" s="346">
        <v>771</v>
      </c>
      <c r="Y80" s="346">
        <v>529</v>
      </c>
      <c r="Z80" s="345">
        <v>1318</v>
      </c>
      <c r="AA80" s="347">
        <v>774</v>
      </c>
      <c r="AB80" s="346">
        <v>598</v>
      </c>
      <c r="AC80" s="346">
        <v>692</v>
      </c>
      <c r="AD80" s="345">
        <v>484</v>
      </c>
      <c r="AE80" s="347">
        <v>1315</v>
      </c>
      <c r="AF80" s="346">
        <v>1832</v>
      </c>
      <c r="AG80" s="346">
        <v>332</v>
      </c>
      <c r="AH80" s="345">
        <v>254</v>
      </c>
      <c r="AI80" s="347">
        <v>1077</v>
      </c>
      <c r="AJ80" s="346">
        <v>625</v>
      </c>
      <c r="AK80" s="346">
        <v>153</v>
      </c>
      <c r="AL80" s="345">
        <v>905</v>
      </c>
      <c r="AM80" s="347">
        <v>284</v>
      </c>
      <c r="AN80" s="346">
        <v>715</v>
      </c>
      <c r="AO80" s="346">
        <v>141</v>
      </c>
      <c r="AP80" s="345">
        <v>136</v>
      </c>
      <c r="AQ80" s="347">
        <v>109</v>
      </c>
      <c r="AR80" s="348">
        <v>115</v>
      </c>
    </row>
    <row r="81" spans="1:45" x14ac:dyDescent="0.2">
      <c r="A81" s="342" t="s">
        <v>23</v>
      </c>
      <c r="B81" s="326" t="s">
        <v>193</v>
      </c>
      <c r="C81" s="344">
        <v>33345</v>
      </c>
      <c r="D81" s="346">
        <f t="shared" si="2"/>
        <v>17011</v>
      </c>
      <c r="E81" s="346">
        <v>3055</v>
      </c>
      <c r="F81" s="345">
        <v>3823</v>
      </c>
      <c r="G81" s="347">
        <v>1660</v>
      </c>
      <c r="H81" s="346">
        <v>2095</v>
      </c>
      <c r="I81" s="346">
        <v>122</v>
      </c>
      <c r="J81" s="345">
        <v>233</v>
      </c>
      <c r="K81" s="347">
        <v>933</v>
      </c>
      <c r="L81" s="346">
        <v>63</v>
      </c>
      <c r="M81" s="346">
        <v>290</v>
      </c>
      <c r="N81" s="345">
        <v>926</v>
      </c>
      <c r="O81" s="347">
        <v>35</v>
      </c>
      <c r="P81" s="346">
        <v>57</v>
      </c>
      <c r="Q81" s="346">
        <v>491</v>
      </c>
      <c r="R81" s="345">
        <v>59</v>
      </c>
      <c r="S81" s="347">
        <v>695</v>
      </c>
      <c r="T81" s="346">
        <v>160</v>
      </c>
      <c r="U81" s="346">
        <v>38</v>
      </c>
      <c r="V81" s="345">
        <v>929</v>
      </c>
      <c r="W81" s="347">
        <v>26</v>
      </c>
      <c r="X81" s="346">
        <v>57</v>
      </c>
      <c r="Y81" s="346">
        <v>51</v>
      </c>
      <c r="Z81" s="345">
        <v>75</v>
      </c>
      <c r="AA81" s="347">
        <v>40</v>
      </c>
      <c r="AB81" s="346">
        <v>36</v>
      </c>
      <c r="AC81" s="346">
        <v>21</v>
      </c>
      <c r="AD81" s="345">
        <v>15</v>
      </c>
      <c r="AE81" s="347">
        <v>59</v>
      </c>
      <c r="AF81" s="346">
        <v>51</v>
      </c>
      <c r="AG81" s="346">
        <v>28</v>
      </c>
      <c r="AH81" s="345">
        <v>10</v>
      </c>
      <c r="AI81" s="347">
        <v>35</v>
      </c>
      <c r="AJ81" s="346">
        <v>29</v>
      </c>
      <c r="AK81" s="346">
        <v>0</v>
      </c>
      <c r="AL81" s="345">
        <v>17</v>
      </c>
      <c r="AM81" s="347">
        <v>16</v>
      </c>
      <c r="AN81" s="346">
        <v>48</v>
      </c>
      <c r="AO81" s="346">
        <v>0</v>
      </c>
      <c r="AP81" s="345">
        <v>22</v>
      </c>
      <c r="AQ81" s="347">
        <v>12</v>
      </c>
      <c r="AR81" s="348">
        <v>22</v>
      </c>
    </row>
    <row r="82" spans="1:45" x14ac:dyDescent="0.2">
      <c r="A82" s="342" t="s">
        <v>24</v>
      </c>
      <c r="B82" s="326" t="s">
        <v>39</v>
      </c>
      <c r="C82" s="344">
        <v>83827</v>
      </c>
      <c r="D82" s="346">
        <f t="shared" si="2"/>
        <v>27092</v>
      </c>
      <c r="E82" s="346">
        <v>7174</v>
      </c>
      <c r="F82" s="345">
        <v>4731</v>
      </c>
      <c r="G82" s="347">
        <v>4020</v>
      </c>
      <c r="H82" s="346">
        <v>4702</v>
      </c>
      <c r="I82" s="346">
        <v>1144</v>
      </c>
      <c r="J82" s="345">
        <v>1467</v>
      </c>
      <c r="K82" s="347">
        <v>6407</v>
      </c>
      <c r="L82" s="346">
        <v>592</v>
      </c>
      <c r="M82" s="346">
        <v>1844</v>
      </c>
      <c r="N82" s="345">
        <v>3590</v>
      </c>
      <c r="O82" s="347">
        <v>674</v>
      </c>
      <c r="P82" s="346">
        <v>658</v>
      </c>
      <c r="Q82" s="346">
        <v>2209</v>
      </c>
      <c r="R82" s="345">
        <v>966</v>
      </c>
      <c r="S82" s="347">
        <v>1027</v>
      </c>
      <c r="T82" s="346">
        <v>1520</v>
      </c>
      <c r="U82" s="346">
        <v>1086</v>
      </c>
      <c r="V82" s="345">
        <v>1237</v>
      </c>
      <c r="W82" s="347">
        <v>643</v>
      </c>
      <c r="X82" s="346">
        <v>746</v>
      </c>
      <c r="Y82" s="346">
        <v>518</v>
      </c>
      <c r="Z82" s="345">
        <v>1141</v>
      </c>
      <c r="AA82" s="347">
        <v>643</v>
      </c>
      <c r="AB82" s="346">
        <v>656</v>
      </c>
      <c r="AC82" s="346">
        <v>698</v>
      </c>
      <c r="AD82" s="345">
        <v>712</v>
      </c>
      <c r="AE82" s="347">
        <v>1075</v>
      </c>
      <c r="AF82" s="346">
        <v>1151</v>
      </c>
      <c r="AG82" s="346">
        <v>331</v>
      </c>
      <c r="AH82" s="345">
        <v>298</v>
      </c>
      <c r="AI82" s="347">
        <v>289</v>
      </c>
      <c r="AJ82" s="346">
        <v>236</v>
      </c>
      <c r="AK82" s="346">
        <v>131</v>
      </c>
      <c r="AL82" s="345">
        <v>330</v>
      </c>
      <c r="AM82" s="347">
        <v>188</v>
      </c>
      <c r="AN82" s="346">
        <v>265</v>
      </c>
      <c r="AO82" s="346">
        <v>444</v>
      </c>
      <c r="AP82" s="345">
        <v>386</v>
      </c>
      <c r="AQ82" s="347">
        <v>436</v>
      </c>
      <c r="AR82" s="348">
        <v>370</v>
      </c>
    </row>
    <row r="83" spans="1:45" x14ac:dyDescent="0.2">
      <c r="A83" s="342" t="s">
        <v>25</v>
      </c>
      <c r="B83" s="326" t="s">
        <v>40</v>
      </c>
      <c r="C83" s="344">
        <v>84687</v>
      </c>
      <c r="D83" s="346">
        <f t="shared" si="2"/>
        <v>26984</v>
      </c>
      <c r="E83" s="346">
        <v>7939</v>
      </c>
      <c r="F83" s="345">
        <v>4721</v>
      </c>
      <c r="G83" s="347">
        <v>3322</v>
      </c>
      <c r="H83" s="346">
        <v>9802</v>
      </c>
      <c r="I83" s="346">
        <v>683</v>
      </c>
      <c r="J83" s="345">
        <v>1713</v>
      </c>
      <c r="K83" s="347">
        <v>2416</v>
      </c>
      <c r="L83" s="346">
        <v>506</v>
      </c>
      <c r="M83" s="346">
        <v>1391</v>
      </c>
      <c r="N83" s="345">
        <v>3096</v>
      </c>
      <c r="O83" s="347">
        <v>764</v>
      </c>
      <c r="P83" s="346">
        <v>602</v>
      </c>
      <c r="Q83" s="346">
        <v>2810</v>
      </c>
      <c r="R83" s="345">
        <v>1006</v>
      </c>
      <c r="S83" s="347">
        <v>984</v>
      </c>
      <c r="T83" s="346">
        <v>1562</v>
      </c>
      <c r="U83" s="346">
        <v>592</v>
      </c>
      <c r="V83" s="345">
        <v>2234</v>
      </c>
      <c r="W83" s="347">
        <v>682</v>
      </c>
      <c r="X83" s="346">
        <v>744</v>
      </c>
      <c r="Y83" s="346">
        <v>370</v>
      </c>
      <c r="Z83" s="345">
        <v>1172</v>
      </c>
      <c r="AA83" s="347">
        <v>609</v>
      </c>
      <c r="AB83" s="346">
        <v>528</v>
      </c>
      <c r="AC83" s="346">
        <v>626</v>
      </c>
      <c r="AD83" s="345">
        <v>599</v>
      </c>
      <c r="AE83" s="347">
        <v>890</v>
      </c>
      <c r="AF83" s="346">
        <v>1234</v>
      </c>
      <c r="AG83" s="346">
        <v>487</v>
      </c>
      <c r="AH83" s="345">
        <v>395</v>
      </c>
      <c r="AI83" s="347">
        <v>467</v>
      </c>
      <c r="AJ83" s="346">
        <v>490</v>
      </c>
      <c r="AK83" s="346">
        <v>170</v>
      </c>
      <c r="AL83" s="345">
        <v>353</v>
      </c>
      <c r="AM83" s="347">
        <v>152</v>
      </c>
      <c r="AN83" s="346">
        <v>321</v>
      </c>
      <c r="AO83" s="346">
        <v>390</v>
      </c>
      <c r="AP83" s="345">
        <v>258</v>
      </c>
      <c r="AQ83" s="347">
        <v>383</v>
      </c>
      <c r="AR83" s="348">
        <v>240</v>
      </c>
    </row>
    <row r="84" spans="1:45" x14ac:dyDescent="0.2">
      <c r="A84" s="342" t="s">
        <v>26</v>
      </c>
      <c r="B84" s="326" t="s">
        <v>481</v>
      </c>
      <c r="C84" s="344">
        <v>281131</v>
      </c>
      <c r="D84" s="346">
        <f t="shared" si="2"/>
        <v>83885</v>
      </c>
      <c r="E84" s="346">
        <v>28334</v>
      </c>
      <c r="F84" s="345">
        <v>22023</v>
      </c>
      <c r="G84" s="347">
        <v>14967</v>
      </c>
      <c r="H84" s="346">
        <v>22311</v>
      </c>
      <c r="I84" s="346">
        <v>3211</v>
      </c>
      <c r="J84" s="345">
        <v>3924</v>
      </c>
      <c r="K84" s="347">
        <v>8559</v>
      </c>
      <c r="L84" s="346">
        <v>1862</v>
      </c>
      <c r="M84" s="346">
        <v>4567</v>
      </c>
      <c r="N84" s="345">
        <v>12271</v>
      </c>
      <c r="O84" s="347">
        <v>3173</v>
      </c>
      <c r="P84" s="346">
        <v>2320</v>
      </c>
      <c r="Q84" s="346">
        <v>10390</v>
      </c>
      <c r="R84" s="345">
        <v>4137</v>
      </c>
      <c r="S84" s="347">
        <v>3586</v>
      </c>
      <c r="T84" s="346">
        <v>7564</v>
      </c>
      <c r="U84" s="346">
        <v>3269</v>
      </c>
      <c r="V84" s="345">
        <v>5696</v>
      </c>
      <c r="W84" s="347">
        <v>2147</v>
      </c>
      <c r="X84" s="346">
        <v>2164</v>
      </c>
      <c r="Y84" s="346">
        <v>1899</v>
      </c>
      <c r="Z84" s="345">
        <v>3337</v>
      </c>
      <c r="AA84" s="347">
        <v>2215</v>
      </c>
      <c r="AB84" s="346">
        <v>1791</v>
      </c>
      <c r="AC84" s="346">
        <v>2394</v>
      </c>
      <c r="AD84" s="345">
        <v>1881</v>
      </c>
      <c r="AE84" s="347">
        <v>1766</v>
      </c>
      <c r="AF84" s="346">
        <v>4065</v>
      </c>
      <c r="AG84" s="346">
        <v>1386</v>
      </c>
      <c r="AH84" s="345">
        <v>1095</v>
      </c>
      <c r="AI84" s="347">
        <v>1561</v>
      </c>
      <c r="AJ84" s="346">
        <v>972</v>
      </c>
      <c r="AK84" s="346">
        <v>315</v>
      </c>
      <c r="AL84" s="345">
        <v>992</v>
      </c>
      <c r="AM84" s="347">
        <v>643</v>
      </c>
      <c r="AN84" s="346">
        <v>995</v>
      </c>
      <c r="AO84" s="346">
        <v>706</v>
      </c>
      <c r="AP84" s="345">
        <v>1465</v>
      </c>
      <c r="AQ84" s="347">
        <v>694</v>
      </c>
      <c r="AR84" s="348">
        <v>599</v>
      </c>
    </row>
    <row r="85" spans="1:45" x14ac:dyDescent="0.2">
      <c r="A85" s="342" t="s">
        <v>51</v>
      </c>
      <c r="B85" s="326" t="s">
        <v>536</v>
      </c>
      <c r="C85" s="344">
        <v>20319</v>
      </c>
      <c r="D85" s="346">
        <f t="shared" si="2"/>
        <v>6081</v>
      </c>
      <c r="E85" s="346">
        <v>2395</v>
      </c>
      <c r="F85" s="345">
        <v>689</v>
      </c>
      <c r="G85" s="347">
        <v>799</v>
      </c>
      <c r="H85" s="346">
        <v>1199</v>
      </c>
      <c r="I85" s="346">
        <v>286</v>
      </c>
      <c r="J85" s="345">
        <v>163</v>
      </c>
      <c r="K85" s="347">
        <v>454</v>
      </c>
      <c r="L85" s="346">
        <v>167</v>
      </c>
      <c r="M85" s="346">
        <v>558</v>
      </c>
      <c r="N85" s="345">
        <v>792</v>
      </c>
      <c r="O85" s="347">
        <v>257</v>
      </c>
      <c r="P85" s="346">
        <v>310</v>
      </c>
      <c r="Q85" s="346">
        <v>507</v>
      </c>
      <c r="R85" s="345">
        <v>312</v>
      </c>
      <c r="S85" s="347">
        <v>246</v>
      </c>
      <c r="T85" s="346">
        <v>244</v>
      </c>
      <c r="U85" s="346">
        <v>227</v>
      </c>
      <c r="V85" s="345">
        <v>369</v>
      </c>
      <c r="W85" s="347">
        <v>242</v>
      </c>
      <c r="X85" s="346">
        <v>208</v>
      </c>
      <c r="Y85" s="346">
        <v>185</v>
      </c>
      <c r="Z85" s="345">
        <v>481</v>
      </c>
      <c r="AA85" s="347">
        <v>413</v>
      </c>
      <c r="AB85" s="346">
        <v>180</v>
      </c>
      <c r="AC85" s="346">
        <v>349</v>
      </c>
      <c r="AD85" s="345">
        <v>318</v>
      </c>
      <c r="AE85" s="347">
        <v>297</v>
      </c>
      <c r="AF85" s="346">
        <v>458</v>
      </c>
      <c r="AG85" s="346">
        <v>53</v>
      </c>
      <c r="AH85" s="345">
        <v>150</v>
      </c>
      <c r="AI85" s="347">
        <v>88</v>
      </c>
      <c r="AJ85" s="346">
        <v>82</v>
      </c>
      <c r="AK85" s="346">
        <v>50</v>
      </c>
      <c r="AL85" s="345">
        <v>95</v>
      </c>
      <c r="AM85" s="347">
        <v>85</v>
      </c>
      <c r="AN85" s="346">
        <v>58</v>
      </c>
      <c r="AO85" s="346">
        <v>91</v>
      </c>
      <c r="AP85" s="345">
        <v>104</v>
      </c>
      <c r="AQ85" s="347">
        <v>156</v>
      </c>
      <c r="AR85" s="348">
        <v>121</v>
      </c>
    </row>
    <row r="86" spans="1:45" x14ac:dyDescent="0.2">
      <c r="A86" s="342" t="s">
        <v>194</v>
      </c>
      <c r="B86" s="326" t="s">
        <v>41</v>
      </c>
      <c r="C86" s="344">
        <v>178642</v>
      </c>
      <c r="D86" s="346">
        <f t="shared" si="2"/>
        <v>67088</v>
      </c>
      <c r="E86" s="346">
        <v>19699</v>
      </c>
      <c r="F86" s="345">
        <v>16420</v>
      </c>
      <c r="G86" s="347">
        <v>8274</v>
      </c>
      <c r="H86" s="346">
        <v>10064</v>
      </c>
      <c r="I86" s="346">
        <v>1149</v>
      </c>
      <c r="J86" s="345">
        <v>2817</v>
      </c>
      <c r="K86" s="347">
        <v>3790</v>
      </c>
      <c r="L86" s="346">
        <v>755</v>
      </c>
      <c r="M86" s="346">
        <v>2644</v>
      </c>
      <c r="N86" s="345">
        <v>6778</v>
      </c>
      <c r="O86" s="347">
        <v>873</v>
      </c>
      <c r="P86" s="346">
        <v>1213</v>
      </c>
      <c r="Q86" s="346">
        <v>3960</v>
      </c>
      <c r="R86" s="345">
        <v>1378</v>
      </c>
      <c r="S86" s="347">
        <v>9166</v>
      </c>
      <c r="T86" s="346">
        <v>2622</v>
      </c>
      <c r="U86" s="346">
        <v>891</v>
      </c>
      <c r="V86" s="345">
        <v>2608</v>
      </c>
      <c r="W86" s="347">
        <v>1332</v>
      </c>
      <c r="X86" s="346">
        <v>754</v>
      </c>
      <c r="Y86" s="346">
        <v>555</v>
      </c>
      <c r="Z86" s="345">
        <v>1498</v>
      </c>
      <c r="AA86" s="347">
        <v>634</v>
      </c>
      <c r="AB86" s="346">
        <v>953</v>
      </c>
      <c r="AC86" s="346">
        <v>592</v>
      </c>
      <c r="AD86" s="345">
        <v>785</v>
      </c>
      <c r="AE86" s="347">
        <v>922</v>
      </c>
      <c r="AF86" s="346">
        <v>2165</v>
      </c>
      <c r="AG86" s="346">
        <v>395</v>
      </c>
      <c r="AH86" s="345">
        <v>314</v>
      </c>
      <c r="AI86" s="347">
        <v>587</v>
      </c>
      <c r="AJ86" s="346">
        <v>1253</v>
      </c>
      <c r="AK86" s="346">
        <v>141</v>
      </c>
      <c r="AL86" s="345">
        <v>369</v>
      </c>
      <c r="AM86" s="347">
        <v>79</v>
      </c>
      <c r="AN86" s="346">
        <v>449</v>
      </c>
      <c r="AO86" s="346">
        <v>513</v>
      </c>
      <c r="AP86" s="345">
        <v>1480</v>
      </c>
      <c r="AQ86" s="347">
        <v>233</v>
      </c>
      <c r="AR86" s="348">
        <v>450</v>
      </c>
    </row>
    <row r="87" spans="1:45" x14ac:dyDescent="0.2">
      <c r="A87" s="342" t="s">
        <v>200</v>
      </c>
      <c r="B87" s="326" t="s">
        <v>42</v>
      </c>
      <c r="C87" s="344">
        <v>248513</v>
      </c>
      <c r="D87" s="346">
        <f>C87-SUM(E87:AR87)</f>
        <v>85307</v>
      </c>
      <c r="E87" s="346">
        <v>25729</v>
      </c>
      <c r="F87" s="345">
        <v>19860</v>
      </c>
      <c r="G87" s="347">
        <v>11336</v>
      </c>
      <c r="H87" s="346">
        <v>20092</v>
      </c>
      <c r="I87" s="346">
        <v>2625</v>
      </c>
      <c r="J87" s="345">
        <v>3461</v>
      </c>
      <c r="K87" s="347">
        <v>7279</v>
      </c>
      <c r="L87" s="346">
        <v>1072</v>
      </c>
      <c r="M87" s="346">
        <v>5170</v>
      </c>
      <c r="N87" s="345">
        <v>10373</v>
      </c>
      <c r="O87" s="347">
        <v>2026</v>
      </c>
      <c r="P87" s="346">
        <v>1817</v>
      </c>
      <c r="Q87" s="346">
        <v>6944</v>
      </c>
      <c r="R87" s="345">
        <v>3891</v>
      </c>
      <c r="S87" s="347">
        <v>2902</v>
      </c>
      <c r="T87" s="346">
        <v>4658</v>
      </c>
      <c r="U87" s="346">
        <v>2095</v>
      </c>
      <c r="V87" s="345">
        <v>5198</v>
      </c>
      <c r="W87" s="347">
        <v>1616</v>
      </c>
      <c r="X87" s="346">
        <v>2162</v>
      </c>
      <c r="Y87" s="346">
        <v>780</v>
      </c>
      <c r="Z87" s="345">
        <v>2113</v>
      </c>
      <c r="AA87" s="347">
        <v>1968</v>
      </c>
      <c r="AB87" s="346">
        <v>1192</v>
      </c>
      <c r="AC87" s="346">
        <v>2512</v>
      </c>
      <c r="AD87" s="345">
        <v>1140</v>
      </c>
      <c r="AE87" s="347">
        <v>2603</v>
      </c>
      <c r="AF87" s="346">
        <v>2520</v>
      </c>
      <c r="AG87" s="346">
        <v>743</v>
      </c>
      <c r="AH87" s="345">
        <v>586</v>
      </c>
      <c r="AI87" s="347">
        <v>996</v>
      </c>
      <c r="AJ87" s="346">
        <v>847</v>
      </c>
      <c r="AK87" s="346">
        <v>282</v>
      </c>
      <c r="AL87" s="345">
        <v>868</v>
      </c>
      <c r="AM87" s="347">
        <v>290</v>
      </c>
      <c r="AN87" s="346">
        <v>996</v>
      </c>
      <c r="AO87" s="346">
        <v>423</v>
      </c>
      <c r="AP87" s="345">
        <v>642</v>
      </c>
      <c r="AQ87" s="347">
        <v>549</v>
      </c>
      <c r="AR87" s="348">
        <v>850</v>
      </c>
    </row>
    <row r="88" spans="1:45" x14ac:dyDescent="0.2">
      <c r="A88" s="342" t="s">
        <v>201</v>
      </c>
      <c r="B88" s="326" t="s">
        <v>282</v>
      </c>
      <c r="C88" s="344">
        <v>0</v>
      </c>
      <c r="D88" s="346">
        <v>0</v>
      </c>
      <c r="E88" s="346">
        <v>0</v>
      </c>
      <c r="F88" s="345">
        <v>0</v>
      </c>
      <c r="G88" s="347">
        <v>0</v>
      </c>
      <c r="H88" s="346">
        <v>0</v>
      </c>
      <c r="I88" s="346">
        <v>0</v>
      </c>
      <c r="J88" s="345">
        <v>0</v>
      </c>
      <c r="K88" s="347">
        <v>0</v>
      </c>
      <c r="L88" s="346">
        <v>0</v>
      </c>
      <c r="M88" s="346">
        <v>0</v>
      </c>
      <c r="N88" s="345">
        <v>0</v>
      </c>
      <c r="O88" s="347">
        <v>0</v>
      </c>
      <c r="P88" s="346">
        <v>0</v>
      </c>
      <c r="Q88" s="346">
        <v>0</v>
      </c>
      <c r="R88" s="345">
        <v>0</v>
      </c>
      <c r="S88" s="347">
        <v>0</v>
      </c>
      <c r="T88" s="346">
        <v>0</v>
      </c>
      <c r="U88" s="346">
        <v>0</v>
      </c>
      <c r="V88" s="345">
        <v>0</v>
      </c>
      <c r="W88" s="347">
        <v>0</v>
      </c>
      <c r="X88" s="346">
        <v>0</v>
      </c>
      <c r="Y88" s="346">
        <v>0</v>
      </c>
      <c r="Z88" s="345">
        <v>0</v>
      </c>
      <c r="AA88" s="347">
        <v>0</v>
      </c>
      <c r="AB88" s="346">
        <v>0</v>
      </c>
      <c r="AC88" s="346">
        <v>0</v>
      </c>
      <c r="AD88" s="345">
        <v>0</v>
      </c>
      <c r="AE88" s="347">
        <v>0</v>
      </c>
      <c r="AF88" s="346">
        <v>0</v>
      </c>
      <c r="AG88" s="346">
        <v>0</v>
      </c>
      <c r="AH88" s="345">
        <v>0</v>
      </c>
      <c r="AI88" s="347">
        <v>0</v>
      </c>
      <c r="AJ88" s="346">
        <v>0</v>
      </c>
      <c r="AK88" s="346">
        <v>0</v>
      </c>
      <c r="AL88" s="345">
        <v>0</v>
      </c>
      <c r="AM88" s="347">
        <v>0</v>
      </c>
      <c r="AN88" s="346">
        <v>0</v>
      </c>
      <c r="AO88" s="346">
        <v>0</v>
      </c>
      <c r="AP88" s="345">
        <v>0</v>
      </c>
      <c r="AQ88" s="347">
        <v>0</v>
      </c>
      <c r="AR88" s="348">
        <v>0</v>
      </c>
    </row>
    <row r="89" spans="1:45" x14ac:dyDescent="0.2">
      <c r="A89" s="342" t="s">
        <v>202</v>
      </c>
      <c r="B89" s="326" t="s">
        <v>283</v>
      </c>
      <c r="C89" s="344">
        <v>1210</v>
      </c>
      <c r="D89" s="346">
        <f>C89-SUM(E89:AR89)</f>
        <v>307</v>
      </c>
      <c r="E89" s="346">
        <v>120</v>
      </c>
      <c r="F89" s="345">
        <v>52</v>
      </c>
      <c r="G89" s="347">
        <v>61</v>
      </c>
      <c r="H89" s="346">
        <v>140</v>
      </c>
      <c r="I89" s="346">
        <v>7</v>
      </c>
      <c r="J89" s="345">
        <v>39</v>
      </c>
      <c r="K89" s="347">
        <v>37</v>
      </c>
      <c r="L89" s="346">
        <v>6</v>
      </c>
      <c r="M89" s="346">
        <v>23</v>
      </c>
      <c r="N89" s="345">
        <v>67</v>
      </c>
      <c r="O89" s="347">
        <v>6</v>
      </c>
      <c r="P89" s="346">
        <v>9</v>
      </c>
      <c r="Q89" s="346">
        <v>39</v>
      </c>
      <c r="R89" s="345">
        <v>15</v>
      </c>
      <c r="S89" s="347">
        <v>21</v>
      </c>
      <c r="T89" s="346">
        <v>33</v>
      </c>
      <c r="U89" s="346">
        <v>10</v>
      </c>
      <c r="V89" s="345">
        <v>31</v>
      </c>
      <c r="W89" s="347">
        <v>13</v>
      </c>
      <c r="X89" s="346">
        <v>14</v>
      </c>
      <c r="Y89" s="346">
        <v>4</v>
      </c>
      <c r="Z89" s="345">
        <v>17</v>
      </c>
      <c r="AA89" s="347">
        <v>15</v>
      </c>
      <c r="AB89" s="346">
        <v>5</v>
      </c>
      <c r="AC89" s="346">
        <v>13</v>
      </c>
      <c r="AD89" s="345">
        <v>10</v>
      </c>
      <c r="AE89" s="347">
        <v>14</v>
      </c>
      <c r="AF89" s="346">
        <v>21</v>
      </c>
      <c r="AG89" s="346">
        <v>9</v>
      </c>
      <c r="AH89" s="345">
        <v>6</v>
      </c>
      <c r="AI89" s="347">
        <v>6</v>
      </c>
      <c r="AJ89" s="346">
        <v>8</v>
      </c>
      <c r="AK89" s="346">
        <v>1</v>
      </c>
      <c r="AL89" s="345">
        <v>7</v>
      </c>
      <c r="AM89" s="347">
        <v>2</v>
      </c>
      <c r="AN89" s="346">
        <v>4</v>
      </c>
      <c r="AO89" s="346">
        <v>5</v>
      </c>
      <c r="AP89" s="345">
        <v>3</v>
      </c>
      <c r="AQ89" s="347">
        <v>7</v>
      </c>
      <c r="AR89" s="348">
        <v>3</v>
      </c>
    </row>
    <row r="90" spans="1:45" x14ac:dyDescent="0.2">
      <c r="A90" s="349"/>
      <c r="B90" s="364" t="s">
        <v>538</v>
      </c>
      <c r="C90" s="351">
        <f>SUM(C51:C89)</f>
        <v>2082201</v>
      </c>
      <c r="D90" s="353">
        <f>SUM(D51:D89)</f>
        <v>648332</v>
      </c>
      <c r="E90" s="353">
        <f t="shared" ref="E90:AR90" si="3">SUM(E51:E89)</f>
        <v>239449</v>
      </c>
      <c r="F90" s="352">
        <f t="shared" si="3"/>
        <v>173132</v>
      </c>
      <c r="G90" s="354">
        <f t="shared" si="3"/>
        <v>98498</v>
      </c>
      <c r="H90" s="353">
        <f t="shared" si="3"/>
        <v>132743</v>
      </c>
      <c r="I90" s="353">
        <f t="shared" si="3"/>
        <v>18900</v>
      </c>
      <c r="J90" s="352">
        <f t="shared" si="3"/>
        <v>21757</v>
      </c>
      <c r="K90" s="354">
        <f t="shared" si="3"/>
        <v>67659</v>
      </c>
      <c r="L90" s="353">
        <f t="shared" si="3"/>
        <v>12057</v>
      </c>
      <c r="M90" s="353">
        <f t="shared" si="3"/>
        <v>37274</v>
      </c>
      <c r="N90" s="352">
        <f t="shared" si="3"/>
        <v>90179</v>
      </c>
      <c r="O90" s="354">
        <f t="shared" si="3"/>
        <v>18875</v>
      </c>
      <c r="P90" s="353">
        <f t="shared" si="3"/>
        <v>15695</v>
      </c>
      <c r="Q90" s="353">
        <f t="shared" si="3"/>
        <v>47579</v>
      </c>
      <c r="R90" s="352">
        <f t="shared" si="3"/>
        <v>31863</v>
      </c>
      <c r="S90" s="354">
        <f t="shared" si="3"/>
        <v>45900</v>
      </c>
      <c r="T90" s="353">
        <f t="shared" si="3"/>
        <v>33809</v>
      </c>
      <c r="U90" s="353">
        <f t="shared" si="3"/>
        <v>22753</v>
      </c>
      <c r="V90" s="352">
        <f t="shared" si="3"/>
        <v>39918</v>
      </c>
      <c r="W90" s="354">
        <f t="shared" si="3"/>
        <v>22720</v>
      </c>
      <c r="X90" s="353">
        <f t="shared" si="3"/>
        <v>16909</v>
      </c>
      <c r="Y90" s="353">
        <f t="shared" si="3"/>
        <v>9742</v>
      </c>
      <c r="Z90" s="352">
        <f t="shared" si="3"/>
        <v>27220</v>
      </c>
      <c r="AA90" s="354">
        <f t="shared" si="3"/>
        <v>19989</v>
      </c>
      <c r="AB90" s="353">
        <f t="shared" si="3"/>
        <v>13860</v>
      </c>
      <c r="AC90" s="353">
        <f t="shared" si="3"/>
        <v>16974</v>
      </c>
      <c r="AD90" s="352">
        <f t="shared" si="3"/>
        <v>14099</v>
      </c>
      <c r="AE90" s="354">
        <f t="shared" si="3"/>
        <v>22557</v>
      </c>
      <c r="AF90" s="353">
        <f t="shared" si="3"/>
        <v>32015</v>
      </c>
      <c r="AG90" s="353">
        <f t="shared" si="3"/>
        <v>6689</v>
      </c>
      <c r="AH90" s="352">
        <f t="shared" si="3"/>
        <v>7478</v>
      </c>
      <c r="AI90" s="354">
        <f t="shared" si="3"/>
        <v>13723</v>
      </c>
      <c r="AJ90" s="353">
        <f t="shared" si="3"/>
        <v>10821</v>
      </c>
      <c r="AK90" s="353">
        <f t="shared" si="3"/>
        <v>3468</v>
      </c>
      <c r="AL90" s="352">
        <f t="shared" si="3"/>
        <v>11472</v>
      </c>
      <c r="AM90" s="354">
        <f t="shared" si="3"/>
        <v>3357</v>
      </c>
      <c r="AN90" s="353">
        <f t="shared" si="3"/>
        <v>9221</v>
      </c>
      <c r="AO90" s="353">
        <f t="shared" si="3"/>
        <v>5032</v>
      </c>
      <c r="AP90" s="352">
        <f t="shared" si="3"/>
        <v>7894</v>
      </c>
      <c r="AQ90" s="354">
        <f t="shared" si="3"/>
        <v>6375</v>
      </c>
      <c r="AR90" s="355">
        <f t="shared" si="3"/>
        <v>5889</v>
      </c>
      <c r="AS90" s="356" t="s">
        <v>537</v>
      </c>
    </row>
    <row r="91" spans="1:45" x14ac:dyDescent="0.2">
      <c r="D91" s="357" t="s">
        <v>539</v>
      </c>
    </row>
  </sheetData>
  <mergeCells count="2">
    <mergeCell ref="A3:B3"/>
    <mergeCell ref="A49:B49"/>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48</vt:i4>
      </vt:variant>
      <vt:variant>
        <vt:lpstr>名前付き一覧</vt:lpstr>
      </vt:variant>
      <vt:variant>
        <vt:i4>3</vt:i4>
      </vt:variant>
    </vt:vector>
  </HeadingPairs>
  <TitlesOfParts>
    <vt:vector size="51" baseType="lpstr">
      <vt:lpstr>WS目次</vt:lpstr>
      <vt:lpstr>利用上の注意</vt:lpstr>
      <vt:lpstr>最終需要_まとめ</vt:lpstr>
      <vt:lpstr>部門別まとめ</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分析係数表</vt:lpstr>
      <vt:lpstr>取引基本表</vt:lpstr>
      <vt:lpstr>投入係数表</vt:lpstr>
      <vt:lpstr>逆行列係数</vt:lpstr>
      <vt:lpstr>雇用表</vt:lpstr>
      <vt:lpstr>逆行列係数!Print_Titles</vt:lpstr>
      <vt:lpstr>取引基本表!Print_Titles</vt:lpstr>
      <vt:lpstr>投入係数表!Print_Titles</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Owner</cp:lastModifiedBy>
  <cp:lastPrinted>2019-09-02T00:57:06Z</cp:lastPrinted>
  <dcterms:created xsi:type="dcterms:W3CDTF">2005-01-11T06:44:07Z</dcterms:created>
  <dcterms:modified xsi:type="dcterms:W3CDTF">2023-08-19T07:22:14Z</dcterms:modified>
</cp:coreProperties>
</file>